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PS\OPZP61\PŘIPOMÍNKY - ŽÁDOST\K odeslání 2. výzva\"/>
    </mc:Choice>
  </mc:AlternateContent>
  <bookViews>
    <workbookView xWindow="360" yWindow="270" windowWidth="18735" windowHeight="12210" activeTab="1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01-02 01.01R Pol" sheetId="13" r:id="rId5"/>
    <sheet name="IO02 02.01 Pol" sheetId="14" r:id="rId6"/>
    <sheet name="IO03a 03a.01 Pol" sheetId="15" r:id="rId7"/>
    <sheet name="IO03b 03b.01 Pol" sheetId="16" r:id="rId8"/>
    <sheet name="IO04 04.01 Pol" sheetId="17" r:id="rId9"/>
    <sheet name="IO05 05.01 Pol" sheetId="18" r:id="rId10"/>
    <sheet name="IO06 06.01 Pol" sheetId="19" r:id="rId11"/>
    <sheet name="IO07 07.01 Pol" sheetId="20" r:id="rId12"/>
    <sheet name="IO08 08.01 Pol" sheetId="21" r:id="rId13"/>
    <sheet name="IO09 09.01 Pol" sheetId="22" r:id="rId14"/>
    <sheet name="IO10 10.01 Pol" sheetId="23" r:id="rId15"/>
    <sheet name="IO11 11.01 Pol" sheetId="24" r:id="rId16"/>
    <sheet name="IO12 12.01 Pol" sheetId="25" r:id="rId17"/>
  </sheets>
  <externalReferences>
    <externalReference r:id="rId18"/>
  </externalReferences>
  <definedNames>
    <definedName name="_xlnm._FilterDatabase" localSheetId="4" hidden="1">'SO01-02 01.01R Pol'!$A$9:$V$3179</definedName>
    <definedName name="CelkemDPHVypocet" localSheetId="1">Stavba!$H$62</definedName>
    <definedName name="CenaCelkem">Stavba!$G$29</definedName>
    <definedName name="CenaCelkemBezDPH">Stavba!$G$28</definedName>
    <definedName name="CenaCelkemVypocet" localSheetId="1">Stavba!$I$62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5">'IO02 02.01 Pol'!$1:$7</definedName>
    <definedName name="_xlnm.Print_Titles" localSheetId="6">'IO03a 03a.01 Pol'!$1:$7</definedName>
    <definedName name="_xlnm.Print_Titles" localSheetId="7">'IO03b 03b.01 Pol'!$1:$7</definedName>
    <definedName name="_xlnm.Print_Titles" localSheetId="8">'IO04 04.01 Pol'!$1:$7</definedName>
    <definedName name="_xlnm.Print_Titles" localSheetId="9">'IO05 05.01 Pol'!$1:$7</definedName>
    <definedName name="_xlnm.Print_Titles" localSheetId="10">'IO06 06.01 Pol'!$1:$7</definedName>
    <definedName name="_xlnm.Print_Titles" localSheetId="11">'IO07 07.01 Pol'!$1:$7</definedName>
    <definedName name="_xlnm.Print_Titles" localSheetId="12">'IO08 08.01 Pol'!$1:$7</definedName>
    <definedName name="_xlnm.Print_Titles" localSheetId="13">'IO09 09.01 Pol'!$1:$7</definedName>
    <definedName name="_xlnm.Print_Titles" localSheetId="14">'IO10 10.01 Pol'!$1:$7</definedName>
    <definedName name="_xlnm.Print_Titles" localSheetId="15">'IO11 11.01 Pol'!$1:$7</definedName>
    <definedName name="_xlnm.Print_Titles" localSheetId="16">'IO12 12.01 Pol'!$1:$7</definedName>
    <definedName name="_xlnm.Print_Titles" localSheetId="4">'SO01-02 01.01R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Stavba!$B$32</definedName>
    <definedName name="_xlnm.Print_Area" localSheetId="5">'IO02 02.01 Pol'!$A$1:$W$12</definedName>
    <definedName name="_xlnm.Print_Area" localSheetId="6">'IO03a 03a.01 Pol'!$A$1:$W$12</definedName>
    <definedName name="_xlnm.Print_Area" localSheetId="7">'IO03b 03b.01 Pol'!$A$1:$W$12</definedName>
    <definedName name="_xlnm.Print_Area" localSheetId="8">'IO04 04.01 Pol'!$A$1:$W$12</definedName>
    <definedName name="_xlnm.Print_Area" localSheetId="9">'IO05 05.01 Pol'!$A$1:$W$12</definedName>
    <definedName name="_xlnm.Print_Area" localSheetId="10">'IO06 06.01 Pol'!$A$1:$W$12</definedName>
    <definedName name="_xlnm.Print_Area" localSheetId="11">'IO07 07.01 Pol'!$A$1:$W$12</definedName>
    <definedName name="_xlnm.Print_Area" localSheetId="12">'IO08 08.01 Pol'!$A$1:$W$12</definedName>
    <definedName name="_xlnm.Print_Area" localSheetId="13">'IO09 09.01 Pol'!$A$1:$W$12</definedName>
    <definedName name="_xlnm.Print_Area" localSheetId="14">'IO10 10.01 Pol'!$A$1:$W$12</definedName>
    <definedName name="_xlnm.Print_Area" localSheetId="15">'IO11 11.01 Pol'!$A$1:$W$12</definedName>
    <definedName name="_xlnm.Print_Area" localSheetId="16">'IO12 12.01 Pol'!$A$1:$W$12</definedName>
    <definedName name="_xlnm.Print_Area" localSheetId="4">'SO01-02 01.01R Pol'!$A$1:$W$3342</definedName>
    <definedName name="_xlnm.Print_Area" localSheetId="1">Stavba!$B$1:$M$151</definedName>
    <definedName name="_xlnm.Print_Area" localSheetId="3">'VRN VRN Naklady'!$A$1:$W$31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Stavba!$B$1:$J$30</definedName>
    <definedName name="ZakladDPHSni">Stavba!$G$23</definedName>
    <definedName name="ZakladDPHSniVypocet" localSheetId="1">Stavba!$F$62</definedName>
    <definedName name="ZakladDPHZakl">Stavba!$G$25</definedName>
    <definedName name="ZakladDPHZaklVypocet" localSheetId="1">Stavba!$G$62</definedName>
    <definedName name="ZaObjednatele">Stavba!#REF!</definedName>
    <definedName name="Zaokrouhleni">Stavba!$G$27</definedName>
    <definedName name="ZaZhotovitele">Stavba!#REF!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L62" i="1" l="1"/>
  <c r="M62" i="1"/>
  <c r="L142" i="1" l="1"/>
  <c r="G9" i="25" l="1"/>
  <c r="G8" i="25" s="1"/>
  <c r="G11" i="25" s="1"/>
  <c r="I9" i="25"/>
  <c r="I8" i="25" s="1"/>
  <c r="K9" i="25"/>
  <c r="K8" i="25" s="1"/>
  <c r="O9" i="25"/>
  <c r="O8" i="25" s="1"/>
  <c r="Q9" i="25"/>
  <c r="Q8" i="25" s="1"/>
  <c r="V9" i="25"/>
  <c r="V8" i="25" s="1"/>
  <c r="AE11" i="25"/>
  <c r="F57" i="1" s="1"/>
  <c r="AF11" i="25"/>
  <c r="G56" i="1" s="1"/>
  <c r="L56" i="1" s="1"/>
  <c r="G9" i="24"/>
  <c r="M9" i="24" s="1"/>
  <c r="M8" i="24" s="1"/>
  <c r="I9" i="24"/>
  <c r="I8" i="24" s="1"/>
  <c r="K9" i="24"/>
  <c r="K8" i="24" s="1"/>
  <c r="O9" i="24"/>
  <c r="O8" i="24" s="1"/>
  <c r="Q9" i="24"/>
  <c r="Q8" i="24" s="1"/>
  <c r="V9" i="24"/>
  <c r="V8" i="24" s="1"/>
  <c r="AE11" i="24"/>
  <c r="F55" i="1" s="1"/>
  <c r="AF11" i="24"/>
  <c r="G54" i="1" s="1"/>
  <c r="G9" i="23"/>
  <c r="G8" i="23" s="1"/>
  <c r="G11" i="23" s="1"/>
  <c r="I9" i="23"/>
  <c r="I8" i="23" s="1"/>
  <c r="K9" i="23"/>
  <c r="K8" i="23" s="1"/>
  <c r="O9" i="23"/>
  <c r="O8" i="23" s="1"/>
  <c r="Q9" i="23"/>
  <c r="Q8" i="23" s="1"/>
  <c r="V9" i="23"/>
  <c r="V8" i="23" s="1"/>
  <c r="AE11" i="23"/>
  <c r="F53" i="1" s="1"/>
  <c r="AF11" i="23"/>
  <c r="G52" i="1" s="1"/>
  <c r="L52" i="1" s="1"/>
  <c r="G9" i="22"/>
  <c r="M9" i="22" s="1"/>
  <c r="M8" i="22" s="1"/>
  <c r="I9" i="22"/>
  <c r="I8" i="22" s="1"/>
  <c r="K9" i="22"/>
  <c r="K8" i="22" s="1"/>
  <c r="O9" i="22"/>
  <c r="O8" i="22" s="1"/>
  <c r="Q9" i="22"/>
  <c r="Q8" i="22" s="1"/>
  <c r="V9" i="22"/>
  <c r="V8" i="22" s="1"/>
  <c r="AE11" i="22"/>
  <c r="F51" i="1" s="1"/>
  <c r="AF11" i="22"/>
  <c r="G50" i="1" s="1"/>
  <c r="G9" i="21"/>
  <c r="G8" i="21" s="1"/>
  <c r="G11" i="21" s="1"/>
  <c r="I9" i="21"/>
  <c r="I8" i="21" s="1"/>
  <c r="K9" i="21"/>
  <c r="K8" i="21" s="1"/>
  <c r="O9" i="21"/>
  <c r="O8" i="21" s="1"/>
  <c r="Q9" i="21"/>
  <c r="Q8" i="21" s="1"/>
  <c r="V9" i="21"/>
  <c r="V8" i="21" s="1"/>
  <c r="AE11" i="21"/>
  <c r="F49" i="1" s="1"/>
  <c r="G9" i="20"/>
  <c r="M9" i="20" s="1"/>
  <c r="M8" i="20" s="1"/>
  <c r="I9" i="20"/>
  <c r="I8" i="20" s="1"/>
  <c r="K9" i="20"/>
  <c r="K8" i="20" s="1"/>
  <c r="O9" i="20"/>
  <c r="O8" i="20" s="1"/>
  <c r="Q9" i="20"/>
  <c r="Q8" i="20" s="1"/>
  <c r="V9" i="20"/>
  <c r="V8" i="20" s="1"/>
  <c r="AE11" i="20"/>
  <c r="F47" i="1" s="1"/>
  <c r="V8" i="19"/>
  <c r="G9" i="19"/>
  <c r="G8" i="19" s="1"/>
  <c r="G11" i="19" s="1"/>
  <c r="I9" i="19"/>
  <c r="I8" i="19" s="1"/>
  <c r="K9" i="19"/>
  <c r="K8" i="19" s="1"/>
  <c r="O9" i="19"/>
  <c r="O8" i="19" s="1"/>
  <c r="Q9" i="19"/>
  <c r="Q8" i="19" s="1"/>
  <c r="V9" i="19"/>
  <c r="AE11" i="19"/>
  <c r="F45" i="1" s="1"/>
  <c r="AF11" i="19"/>
  <c r="G44" i="1" s="1"/>
  <c r="M44" i="1" s="1"/>
  <c r="G9" i="18"/>
  <c r="M9" i="18" s="1"/>
  <c r="M8" i="18" s="1"/>
  <c r="I9" i="18"/>
  <c r="I8" i="18" s="1"/>
  <c r="K9" i="18"/>
  <c r="K8" i="18" s="1"/>
  <c r="O9" i="18"/>
  <c r="O8" i="18" s="1"/>
  <c r="Q9" i="18"/>
  <c r="Q8" i="18" s="1"/>
  <c r="V9" i="18"/>
  <c r="V8" i="18" s="1"/>
  <c r="AE11" i="18"/>
  <c r="F43" i="1" s="1"/>
  <c r="AF11" i="18"/>
  <c r="G42" i="1" s="1"/>
  <c r="V8" i="17"/>
  <c r="G9" i="17"/>
  <c r="G8" i="17" s="1"/>
  <c r="G11" i="17" s="1"/>
  <c r="I9" i="17"/>
  <c r="I8" i="17" s="1"/>
  <c r="K9" i="17"/>
  <c r="K8" i="17" s="1"/>
  <c r="O9" i="17"/>
  <c r="O8" i="17" s="1"/>
  <c r="Q9" i="17"/>
  <c r="Q8" i="17" s="1"/>
  <c r="V9" i="17"/>
  <c r="AE11" i="17"/>
  <c r="F41" i="1" s="1"/>
  <c r="AF11" i="17"/>
  <c r="G40" i="1" s="1"/>
  <c r="L40" i="1" s="1"/>
  <c r="G9" i="16"/>
  <c r="M9" i="16" s="1"/>
  <c r="M8" i="16" s="1"/>
  <c r="I9" i="16"/>
  <c r="I8" i="16" s="1"/>
  <c r="K9" i="16"/>
  <c r="K8" i="16" s="1"/>
  <c r="O9" i="16"/>
  <c r="O8" i="16" s="1"/>
  <c r="Q9" i="16"/>
  <c r="Q8" i="16" s="1"/>
  <c r="V9" i="16"/>
  <c r="V8" i="16" s="1"/>
  <c r="AE11" i="16"/>
  <c r="F39" i="1" s="1"/>
  <c r="AF11" i="16"/>
  <c r="G38" i="1" s="1"/>
  <c r="G9" i="15"/>
  <c r="G8" i="15" s="1"/>
  <c r="G11" i="15" s="1"/>
  <c r="I9" i="15"/>
  <c r="I8" i="15" s="1"/>
  <c r="K9" i="15"/>
  <c r="K8" i="15" s="1"/>
  <c r="O9" i="15"/>
  <c r="O8" i="15" s="1"/>
  <c r="Q9" i="15"/>
  <c r="Q8" i="15" s="1"/>
  <c r="V9" i="15"/>
  <c r="V8" i="15" s="1"/>
  <c r="AE11" i="15"/>
  <c r="F37" i="1" s="1"/>
  <c r="AF11" i="15"/>
  <c r="G36" i="1" s="1"/>
  <c r="L36" i="1" s="1"/>
  <c r="G9" i="14"/>
  <c r="M9" i="14" s="1"/>
  <c r="M8" i="14" s="1"/>
  <c r="I9" i="14"/>
  <c r="I8" i="14" s="1"/>
  <c r="K9" i="14"/>
  <c r="K8" i="14" s="1"/>
  <c r="O9" i="14"/>
  <c r="O8" i="14" s="1"/>
  <c r="Q9" i="14"/>
  <c r="Q8" i="14" s="1"/>
  <c r="V9" i="14"/>
  <c r="V8" i="14" s="1"/>
  <c r="AE11" i="14"/>
  <c r="F35" i="1" s="1"/>
  <c r="AF11" i="14"/>
  <c r="G34" i="1" s="1"/>
  <c r="BA2063" i="13"/>
  <c r="BA1750" i="13"/>
  <c r="BA1704" i="13"/>
  <c r="BA1413" i="13"/>
  <c r="BA1409" i="13"/>
  <c r="BA1307" i="13"/>
  <c r="BA1251" i="13"/>
  <c r="BA1098" i="13"/>
  <c r="BA1095" i="13"/>
  <c r="BA1068" i="13"/>
  <c r="BA970" i="13"/>
  <c r="BA945" i="13"/>
  <c r="BA935" i="13"/>
  <c r="BA924" i="13"/>
  <c r="BA917" i="13"/>
  <c r="BA910" i="13"/>
  <c r="BA907" i="13"/>
  <c r="BA902" i="13"/>
  <c r="BA899" i="13"/>
  <c r="BA896" i="13"/>
  <c r="BA772" i="13"/>
  <c r="BA749" i="13"/>
  <c r="BA532" i="13"/>
  <c r="BA525" i="13"/>
  <c r="BA521" i="13"/>
  <c r="BA512" i="13"/>
  <c r="BA451" i="13"/>
  <c r="BA410" i="13"/>
  <c r="BA388" i="13"/>
  <c r="BA384" i="13"/>
  <c r="BA370" i="13"/>
  <c r="BA364" i="13"/>
  <c r="BA356" i="13"/>
  <c r="BA318" i="13"/>
  <c r="BA267" i="13"/>
  <c r="BA218" i="13"/>
  <c r="BA189" i="13"/>
  <c r="BA183" i="13"/>
  <c r="BA172" i="13"/>
  <c r="BA166" i="13"/>
  <c r="BA160" i="13"/>
  <c r="BA150" i="13"/>
  <c r="BA134" i="13"/>
  <c r="BA105" i="13"/>
  <c r="BA94" i="13"/>
  <c r="BA43" i="13"/>
  <c r="BA37" i="13"/>
  <c r="BA29" i="13"/>
  <c r="BA24" i="13"/>
  <c r="BA20" i="13"/>
  <c r="BA17" i="13"/>
  <c r="G9" i="13"/>
  <c r="M9" i="13" s="1"/>
  <c r="I9" i="13"/>
  <c r="K9" i="13"/>
  <c r="O9" i="13"/>
  <c r="Q9" i="13"/>
  <c r="V9" i="13"/>
  <c r="G12" i="13"/>
  <c r="I12" i="13"/>
  <c r="K12" i="13"/>
  <c r="O12" i="13"/>
  <c r="Q12" i="13"/>
  <c r="V12" i="13"/>
  <c r="G14" i="13"/>
  <c r="M14" i="13" s="1"/>
  <c r="I14" i="13"/>
  <c r="K14" i="13"/>
  <c r="O14" i="13"/>
  <c r="Q14" i="13"/>
  <c r="V14" i="13"/>
  <c r="G16" i="13"/>
  <c r="M16" i="13" s="1"/>
  <c r="I16" i="13"/>
  <c r="K16" i="13"/>
  <c r="O16" i="13"/>
  <c r="Q16" i="13"/>
  <c r="V16" i="13"/>
  <c r="G19" i="13"/>
  <c r="M19" i="13" s="1"/>
  <c r="I19" i="13"/>
  <c r="K19" i="13"/>
  <c r="O19" i="13"/>
  <c r="Q19" i="13"/>
  <c r="V19" i="13"/>
  <c r="G23" i="13"/>
  <c r="M23" i="13" s="1"/>
  <c r="I23" i="13"/>
  <c r="K23" i="13"/>
  <c r="O23" i="13"/>
  <c r="Q23" i="13"/>
  <c r="V23" i="13"/>
  <c r="G28" i="13"/>
  <c r="M28" i="13" s="1"/>
  <c r="I28" i="13"/>
  <c r="K28" i="13"/>
  <c r="O28" i="13"/>
  <c r="Q28" i="13"/>
  <c r="V28" i="13"/>
  <c r="G31" i="13"/>
  <c r="M31" i="13" s="1"/>
  <c r="I31" i="13"/>
  <c r="K31" i="13"/>
  <c r="O31" i="13"/>
  <c r="Q31" i="13"/>
  <c r="V31" i="13"/>
  <c r="G36" i="13"/>
  <c r="M36" i="13" s="1"/>
  <c r="I36" i="13"/>
  <c r="K36" i="13"/>
  <c r="O36" i="13"/>
  <c r="Q36" i="13"/>
  <c r="V36" i="13"/>
  <c r="G42" i="13"/>
  <c r="M42" i="13" s="1"/>
  <c r="I42" i="13"/>
  <c r="K42" i="13"/>
  <c r="O42" i="13"/>
  <c r="Q42" i="13"/>
  <c r="V42" i="13"/>
  <c r="G45" i="13"/>
  <c r="M45" i="13" s="1"/>
  <c r="I45" i="13"/>
  <c r="K45" i="13"/>
  <c r="O45" i="13"/>
  <c r="Q45" i="13"/>
  <c r="V45" i="13"/>
  <c r="G49" i="13"/>
  <c r="M49" i="13" s="1"/>
  <c r="I49" i="13"/>
  <c r="K49" i="13"/>
  <c r="O49" i="13"/>
  <c r="Q49" i="13"/>
  <c r="V49" i="13"/>
  <c r="G52" i="13"/>
  <c r="M52" i="13" s="1"/>
  <c r="I52" i="13"/>
  <c r="K52" i="13"/>
  <c r="O52" i="13"/>
  <c r="Q52" i="13"/>
  <c r="V52" i="13"/>
  <c r="G55" i="13"/>
  <c r="M55" i="13" s="1"/>
  <c r="I55" i="13"/>
  <c r="K55" i="13"/>
  <c r="O55" i="13"/>
  <c r="Q55" i="13"/>
  <c r="V55" i="13"/>
  <c r="G60" i="13"/>
  <c r="M60" i="13" s="1"/>
  <c r="I60" i="13"/>
  <c r="K60" i="13"/>
  <c r="O60" i="13"/>
  <c r="Q60" i="13"/>
  <c r="V60" i="13"/>
  <c r="G63" i="13"/>
  <c r="M63" i="13" s="1"/>
  <c r="I63" i="13"/>
  <c r="K63" i="13"/>
  <c r="O63" i="13"/>
  <c r="Q63" i="13"/>
  <c r="V63" i="13"/>
  <c r="G66" i="13"/>
  <c r="G65" i="13" s="1"/>
  <c r="I102" i="1" s="1"/>
  <c r="L102" i="1" s="1"/>
  <c r="I66" i="13"/>
  <c r="I65" i="13" s="1"/>
  <c r="K66" i="13"/>
  <c r="K65" i="13" s="1"/>
  <c r="O66" i="13"/>
  <c r="O65" i="13" s="1"/>
  <c r="Q66" i="13"/>
  <c r="Q65" i="13" s="1"/>
  <c r="V66" i="13"/>
  <c r="V65" i="13" s="1"/>
  <c r="G71" i="13"/>
  <c r="I71" i="13"/>
  <c r="K71" i="13"/>
  <c r="O71" i="13"/>
  <c r="Q71" i="13"/>
  <c r="V71" i="13"/>
  <c r="G82" i="13"/>
  <c r="M82" i="13" s="1"/>
  <c r="I82" i="13"/>
  <c r="K82" i="13"/>
  <c r="O82" i="13"/>
  <c r="Q82" i="13"/>
  <c r="V82" i="13"/>
  <c r="G93" i="13"/>
  <c r="M93" i="13" s="1"/>
  <c r="I93" i="13"/>
  <c r="K93" i="13"/>
  <c r="O93" i="13"/>
  <c r="Q93" i="13"/>
  <c r="V93" i="13"/>
  <c r="G104" i="13"/>
  <c r="M104" i="13" s="1"/>
  <c r="I104" i="13"/>
  <c r="K104" i="13"/>
  <c r="O104" i="13"/>
  <c r="Q104" i="13"/>
  <c r="V104" i="13"/>
  <c r="G107" i="13"/>
  <c r="M107" i="13" s="1"/>
  <c r="I107" i="13"/>
  <c r="K107" i="13"/>
  <c r="O107" i="13"/>
  <c r="Q107" i="13"/>
  <c r="V107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33" i="13"/>
  <c r="M133" i="13" s="1"/>
  <c r="I133" i="13"/>
  <c r="K133" i="13"/>
  <c r="O133" i="13"/>
  <c r="Q133" i="13"/>
  <c r="V133" i="13"/>
  <c r="G149" i="13"/>
  <c r="M149" i="13" s="1"/>
  <c r="I149" i="13"/>
  <c r="K149" i="13"/>
  <c r="O149" i="13"/>
  <c r="Q149" i="13"/>
  <c r="V149" i="13"/>
  <c r="G152" i="13"/>
  <c r="M152" i="13" s="1"/>
  <c r="I152" i="13"/>
  <c r="K152" i="13"/>
  <c r="O152" i="13"/>
  <c r="Q152" i="13"/>
  <c r="V152" i="13"/>
  <c r="G159" i="13"/>
  <c r="M159" i="13" s="1"/>
  <c r="I159" i="13"/>
  <c r="K159" i="13"/>
  <c r="O159" i="13"/>
  <c r="Q159" i="13"/>
  <c r="V159" i="13"/>
  <c r="G165" i="13"/>
  <c r="M165" i="13" s="1"/>
  <c r="I165" i="13"/>
  <c r="K165" i="13"/>
  <c r="O165" i="13"/>
  <c r="Q165" i="13"/>
  <c r="V165" i="13"/>
  <c r="G168" i="13"/>
  <c r="M168" i="13" s="1"/>
  <c r="I168" i="13"/>
  <c r="K168" i="13"/>
  <c r="O168" i="13"/>
  <c r="Q168" i="13"/>
  <c r="V168" i="13"/>
  <c r="G171" i="13"/>
  <c r="M171" i="13" s="1"/>
  <c r="I171" i="13"/>
  <c r="K171" i="13"/>
  <c r="O171" i="13"/>
  <c r="Q171" i="13"/>
  <c r="V171" i="13"/>
  <c r="G175" i="13"/>
  <c r="M175" i="13" s="1"/>
  <c r="I175" i="13"/>
  <c r="K175" i="13"/>
  <c r="O175" i="13"/>
  <c r="Q175" i="13"/>
  <c r="V175" i="13"/>
  <c r="G182" i="13"/>
  <c r="M182" i="13" s="1"/>
  <c r="I182" i="13"/>
  <c r="K182" i="13"/>
  <c r="O182" i="13"/>
  <c r="Q182" i="13"/>
  <c r="V182" i="13"/>
  <c r="G188" i="13"/>
  <c r="M188" i="13" s="1"/>
  <c r="I188" i="13"/>
  <c r="K188" i="13"/>
  <c r="O188" i="13"/>
  <c r="Q188" i="13"/>
  <c r="V188" i="13"/>
  <c r="G191" i="13"/>
  <c r="M191" i="13" s="1"/>
  <c r="I191" i="13"/>
  <c r="K191" i="13"/>
  <c r="O191" i="13"/>
  <c r="Q191" i="13"/>
  <c r="V191" i="13"/>
  <c r="G200" i="13"/>
  <c r="M200" i="13" s="1"/>
  <c r="I200" i="13"/>
  <c r="K200" i="13"/>
  <c r="O200" i="13"/>
  <c r="Q200" i="13"/>
  <c r="V200" i="13"/>
  <c r="G206" i="13"/>
  <c r="I206" i="13"/>
  <c r="K206" i="13"/>
  <c r="O206" i="13"/>
  <c r="Q206" i="13"/>
  <c r="V206" i="13"/>
  <c r="G209" i="13"/>
  <c r="I209" i="13"/>
  <c r="K209" i="13"/>
  <c r="O209" i="13"/>
  <c r="Q209" i="13"/>
  <c r="V209" i="13"/>
  <c r="G213" i="13"/>
  <c r="M213" i="13" s="1"/>
  <c r="I213" i="13"/>
  <c r="K213" i="13"/>
  <c r="O213" i="13"/>
  <c r="Q213" i="13"/>
  <c r="V213" i="13"/>
  <c r="G217" i="13"/>
  <c r="M217" i="13" s="1"/>
  <c r="I217" i="13"/>
  <c r="K217" i="13"/>
  <c r="O217" i="13"/>
  <c r="Q217" i="13"/>
  <c r="V217" i="13"/>
  <c r="G266" i="13"/>
  <c r="M266" i="13" s="1"/>
  <c r="I266" i="13"/>
  <c r="K266" i="13"/>
  <c r="O266" i="13"/>
  <c r="Q266" i="13"/>
  <c r="V266" i="13"/>
  <c r="G317" i="13"/>
  <c r="M317" i="13" s="1"/>
  <c r="I317" i="13"/>
  <c r="K317" i="13"/>
  <c r="O317" i="13"/>
  <c r="Q317" i="13"/>
  <c r="V317" i="13"/>
  <c r="G320" i="13"/>
  <c r="M320" i="13" s="1"/>
  <c r="I320" i="13"/>
  <c r="K320" i="13"/>
  <c r="O320" i="13"/>
  <c r="Q320" i="13"/>
  <c r="V320" i="13"/>
  <c r="G329" i="13"/>
  <c r="M329" i="13" s="1"/>
  <c r="I329" i="13"/>
  <c r="K329" i="13"/>
  <c r="O329" i="13"/>
  <c r="Q329" i="13"/>
  <c r="V329" i="13"/>
  <c r="G341" i="13"/>
  <c r="M341" i="13" s="1"/>
  <c r="I341" i="13"/>
  <c r="K341" i="13"/>
  <c r="O341" i="13"/>
  <c r="Q341" i="13"/>
  <c r="V341" i="13"/>
  <c r="G343" i="13"/>
  <c r="M343" i="13" s="1"/>
  <c r="I343" i="13"/>
  <c r="K343" i="13"/>
  <c r="O343" i="13"/>
  <c r="Q343" i="13"/>
  <c r="V343" i="13"/>
  <c r="G345" i="13"/>
  <c r="M345" i="13" s="1"/>
  <c r="I345" i="13"/>
  <c r="K345" i="13"/>
  <c r="O345" i="13"/>
  <c r="Q345" i="13"/>
  <c r="V345" i="13"/>
  <c r="G347" i="13"/>
  <c r="M347" i="13" s="1"/>
  <c r="I347" i="13"/>
  <c r="K347" i="13"/>
  <c r="O347" i="13"/>
  <c r="Q347" i="13"/>
  <c r="V347" i="13"/>
  <c r="G349" i="13"/>
  <c r="M349" i="13" s="1"/>
  <c r="I349" i="13"/>
  <c r="K349" i="13"/>
  <c r="O349" i="13"/>
  <c r="Q349" i="13"/>
  <c r="V349" i="13"/>
  <c r="G351" i="13"/>
  <c r="M351" i="13" s="1"/>
  <c r="I351" i="13"/>
  <c r="K351" i="13"/>
  <c r="O351" i="13"/>
  <c r="Q351" i="13"/>
  <c r="V351" i="13"/>
  <c r="G355" i="13"/>
  <c r="M355" i="13" s="1"/>
  <c r="I355" i="13"/>
  <c r="K355" i="13"/>
  <c r="O355" i="13"/>
  <c r="Q355" i="13"/>
  <c r="V355" i="13"/>
  <c r="G363" i="13"/>
  <c r="M363" i="13" s="1"/>
  <c r="I363" i="13"/>
  <c r="K363" i="13"/>
  <c r="O363" i="13"/>
  <c r="Q363" i="13"/>
  <c r="V363" i="13"/>
  <c r="G369" i="13"/>
  <c r="M369" i="13" s="1"/>
  <c r="I369" i="13"/>
  <c r="K369" i="13"/>
  <c r="O369" i="13"/>
  <c r="Q369" i="13"/>
  <c r="V369" i="13"/>
  <c r="G372" i="13"/>
  <c r="M372" i="13" s="1"/>
  <c r="I372" i="13"/>
  <c r="K372" i="13"/>
  <c r="O372" i="13"/>
  <c r="Q372" i="13"/>
  <c r="V372" i="13"/>
  <c r="G375" i="13"/>
  <c r="M375" i="13" s="1"/>
  <c r="I375" i="13"/>
  <c r="K375" i="13"/>
  <c r="O375" i="13"/>
  <c r="Q375" i="13"/>
  <c r="V375" i="13"/>
  <c r="G383" i="13"/>
  <c r="M383" i="13" s="1"/>
  <c r="I383" i="13"/>
  <c r="K383" i="13"/>
  <c r="O383" i="13"/>
  <c r="Q383" i="13"/>
  <c r="V383" i="13"/>
  <c r="G387" i="13"/>
  <c r="M387" i="13" s="1"/>
  <c r="I387" i="13"/>
  <c r="K387" i="13"/>
  <c r="O387" i="13"/>
  <c r="Q387" i="13"/>
  <c r="V387" i="13"/>
  <c r="G409" i="13"/>
  <c r="M409" i="13" s="1"/>
  <c r="I409" i="13"/>
  <c r="K409" i="13"/>
  <c r="O409" i="13"/>
  <c r="Q409" i="13"/>
  <c r="V409" i="13"/>
  <c r="G450" i="13"/>
  <c r="M450" i="13" s="1"/>
  <c r="I450" i="13"/>
  <c r="K450" i="13"/>
  <c r="O450" i="13"/>
  <c r="Q450" i="13"/>
  <c r="V450" i="13"/>
  <c r="G497" i="13"/>
  <c r="M497" i="13" s="1"/>
  <c r="I497" i="13"/>
  <c r="K497" i="13"/>
  <c r="O497" i="13"/>
  <c r="Q497" i="13"/>
  <c r="V497" i="13"/>
  <c r="G511" i="13"/>
  <c r="M511" i="13" s="1"/>
  <c r="I511" i="13"/>
  <c r="K511" i="13"/>
  <c r="O511" i="13"/>
  <c r="Q511" i="13"/>
  <c r="V511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4" i="13"/>
  <c r="M524" i="13" s="1"/>
  <c r="I524" i="13"/>
  <c r="K524" i="13"/>
  <c r="O524" i="13"/>
  <c r="Q524" i="13"/>
  <c r="V524" i="13"/>
  <c r="G527" i="13"/>
  <c r="M527" i="13" s="1"/>
  <c r="I527" i="13"/>
  <c r="K527" i="13"/>
  <c r="O527" i="13"/>
  <c r="Q527" i="13"/>
  <c r="V527" i="13"/>
  <c r="G531" i="13"/>
  <c r="M531" i="13" s="1"/>
  <c r="I531" i="13"/>
  <c r="K531" i="13"/>
  <c r="O531" i="13"/>
  <c r="Q531" i="13"/>
  <c r="V531" i="13"/>
  <c r="G535" i="13"/>
  <c r="M535" i="13" s="1"/>
  <c r="I535" i="13"/>
  <c r="K535" i="13"/>
  <c r="O535" i="13"/>
  <c r="Q535" i="13"/>
  <c r="V535" i="13"/>
  <c r="G577" i="13"/>
  <c r="M577" i="13" s="1"/>
  <c r="I577" i="13"/>
  <c r="K577" i="13"/>
  <c r="O577" i="13"/>
  <c r="Q577" i="13"/>
  <c r="V577" i="13"/>
  <c r="G631" i="13"/>
  <c r="M631" i="13" s="1"/>
  <c r="I631" i="13"/>
  <c r="K631" i="13"/>
  <c r="O631" i="13"/>
  <c r="Q631" i="13"/>
  <c r="V631" i="13"/>
  <c r="G675" i="13"/>
  <c r="M675" i="13" s="1"/>
  <c r="I675" i="13"/>
  <c r="K675" i="13"/>
  <c r="O675" i="13"/>
  <c r="Q675" i="13"/>
  <c r="V675" i="13"/>
  <c r="G682" i="13"/>
  <c r="M682" i="13" s="1"/>
  <c r="I682" i="13"/>
  <c r="K682" i="13"/>
  <c r="O682" i="13"/>
  <c r="Q682" i="13"/>
  <c r="V682" i="13"/>
  <c r="G694" i="13"/>
  <c r="M694" i="13" s="1"/>
  <c r="I694" i="13"/>
  <c r="K694" i="13"/>
  <c r="O694" i="13"/>
  <c r="Q694" i="13"/>
  <c r="V694" i="13"/>
  <c r="G709" i="13"/>
  <c r="M709" i="13" s="1"/>
  <c r="I709" i="13"/>
  <c r="K709" i="13"/>
  <c r="O709" i="13"/>
  <c r="Q709" i="13"/>
  <c r="V709" i="13"/>
  <c r="G712" i="13"/>
  <c r="M712" i="13" s="1"/>
  <c r="I712" i="13"/>
  <c r="K712" i="13"/>
  <c r="O712" i="13"/>
  <c r="Q712" i="13"/>
  <c r="V712" i="13"/>
  <c r="G739" i="13"/>
  <c r="M739" i="13" s="1"/>
  <c r="I739" i="13"/>
  <c r="K739" i="13"/>
  <c r="O739" i="13"/>
  <c r="Q739" i="13"/>
  <c r="V739" i="13"/>
  <c r="G742" i="13"/>
  <c r="M742" i="13" s="1"/>
  <c r="I742" i="13"/>
  <c r="K742" i="13"/>
  <c r="O742" i="13"/>
  <c r="Q742" i="13"/>
  <c r="V742" i="13"/>
  <c r="G745" i="13"/>
  <c r="M745" i="13" s="1"/>
  <c r="I745" i="13"/>
  <c r="K745" i="13"/>
  <c r="O745" i="13"/>
  <c r="Q745" i="13"/>
  <c r="V745" i="13"/>
  <c r="G748" i="13"/>
  <c r="M748" i="13" s="1"/>
  <c r="I748" i="13"/>
  <c r="K748" i="13"/>
  <c r="O748" i="13"/>
  <c r="Q748" i="13"/>
  <c r="V748" i="13"/>
  <c r="G751" i="13"/>
  <c r="M751" i="13" s="1"/>
  <c r="I751" i="13"/>
  <c r="K751" i="13"/>
  <c r="O751" i="13"/>
  <c r="Q751" i="13"/>
  <c r="V751" i="13"/>
  <c r="G754" i="13"/>
  <c r="M754" i="13" s="1"/>
  <c r="I754" i="13"/>
  <c r="K754" i="13"/>
  <c r="O754" i="13"/>
  <c r="Q754" i="13"/>
  <c r="V754" i="13"/>
  <c r="G756" i="13"/>
  <c r="M756" i="13" s="1"/>
  <c r="I756" i="13"/>
  <c r="K756" i="13"/>
  <c r="O756" i="13"/>
  <c r="Q756" i="13"/>
  <c r="V756" i="13"/>
  <c r="G758" i="13"/>
  <c r="M758" i="13" s="1"/>
  <c r="I758" i="13"/>
  <c r="K758" i="13"/>
  <c r="O758" i="13"/>
  <c r="Q758" i="13"/>
  <c r="V758" i="13"/>
  <c r="G760" i="13"/>
  <c r="M760" i="13" s="1"/>
  <c r="I760" i="13"/>
  <c r="K760" i="13"/>
  <c r="O760" i="13"/>
  <c r="Q760" i="13"/>
  <c r="V760" i="13"/>
  <c r="G762" i="13"/>
  <c r="M762" i="13" s="1"/>
  <c r="I762" i="13"/>
  <c r="K762" i="13"/>
  <c r="O762" i="13"/>
  <c r="Q762" i="13"/>
  <c r="V762" i="13"/>
  <c r="G763" i="13"/>
  <c r="M763" i="13" s="1"/>
  <c r="I763" i="13"/>
  <c r="K763" i="13"/>
  <c r="O763" i="13"/>
  <c r="Q763" i="13"/>
  <c r="V763" i="13"/>
  <c r="G764" i="13"/>
  <c r="M764" i="13" s="1"/>
  <c r="I764" i="13"/>
  <c r="K764" i="13"/>
  <c r="O764" i="13"/>
  <c r="Q764" i="13"/>
  <c r="V764" i="13"/>
  <c r="G765" i="13"/>
  <c r="M765" i="13" s="1"/>
  <c r="I765" i="13"/>
  <c r="K765" i="13"/>
  <c r="O765" i="13"/>
  <c r="Q765" i="13"/>
  <c r="V765" i="13"/>
  <c r="G766" i="13"/>
  <c r="M766" i="13" s="1"/>
  <c r="I766" i="13"/>
  <c r="K766" i="13"/>
  <c r="O766" i="13"/>
  <c r="Q766" i="13"/>
  <c r="V766" i="13"/>
  <c r="G767" i="13"/>
  <c r="M767" i="13" s="1"/>
  <c r="I767" i="13"/>
  <c r="K767" i="13"/>
  <c r="O767" i="13"/>
  <c r="Q767" i="13"/>
  <c r="V767" i="13"/>
  <c r="G768" i="13"/>
  <c r="M768" i="13" s="1"/>
  <c r="I768" i="13"/>
  <c r="K768" i="13"/>
  <c r="O768" i="13"/>
  <c r="Q768" i="13"/>
  <c r="V768" i="13"/>
  <c r="G771" i="13"/>
  <c r="M771" i="13" s="1"/>
  <c r="I771" i="13"/>
  <c r="K771" i="13"/>
  <c r="O771" i="13"/>
  <c r="Q771" i="13"/>
  <c r="V771" i="13"/>
  <c r="G777" i="13"/>
  <c r="I777" i="13"/>
  <c r="K777" i="13"/>
  <c r="O777" i="13"/>
  <c r="Q777" i="13"/>
  <c r="V777" i="13"/>
  <c r="G785" i="13"/>
  <c r="M785" i="13" s="1"/>
  <c r="I785" i="13"/>
  <c r="K785" i="13"/>
  <c r="O785" i="13"/>
  <c r="Q785" i="13"/>
  <c r="V785" i="13"/>
  <c r="G790" i="13"/>
  <c r="M790" i="13" s="1"/>
  <c r="I790" i="13"/>
  <c r="K790" i="13"/>
  <c r="O790" i="13"/>
  <c r="Q790" i="13"/>
  <c r="V790" i="13"/>
  <c r="G797" i="13"/>
  <c r="I797" i="13"/>
  <c r="K797" i="13"/>
  <c r="O797" i="13"/>
  <c r="Q797" i="13"/>
  <c r="V797" i="13"/>
  <c r="G808" i="13"/>
  <c r="M808" i="13" s="1"/>
  <c r="I808" i="13"/>
  <c r="K808" i="13"/>
  <c r="O808" i="13"/>
  <c r="Q808" i="13"/>
  <c r="V808" i="13"/>
  <c r="G820" i="13"/>
  <c r="M820" i="13" s="1"/>
  <c r="I820" i="13"/>
  <c r="K820" i="13"/>
  <c r="O820" i="13"/>
  <c r="Q820" i="13"/>
  <c r="V820" i="13"/>
  <c r="G830" i="13"/>
  <c r="M830" i="13" s="1"/>
  <c r="I830" i="13"/>
  <c r="K830" i="13"/>
  <c r="O830" i="13"/>
  <c r="Q830" i="13"/>
  <c r="V830" i="13"/>
  <c r="G846" i="13"/>
  <c r="M846" i="13" s="1"/>
  <c r="I846" i="13"/>
  <c r="K846" i="13"/>
  <c r="O846" i="13"/>
  <c r="Q846" i="13"/>
  <c r="V846" i="13"/>
  <c r="G873" i="13"/>
  <c r="M873" i="13" s="1"/>
  <c r="I873" i="13"/>
  <c r="K873" i="13"/>
  <c r="O873" i="13"/>
  <c r="Q873" i="13"/>
  <c r="V873" i="13"/>
  <c r="G876" i="13"/>
  <c r="M876" i="13" s="1"/>
  <c r="I876" i="13"/>
  <c r="K876" i="13"/>
  <c r="O876" i="13"/>
  <c r="Q876" i="13"/>
  <c r="V876" i="13"/>
  <c r="G892" i="13"/>
  <c r="M892" i="13" s="1"/>
  <c r="I892" i="13"/>
  <c r="K892" i="13"/>
  <c r="O892" i="13"/>
  <c r="Q892" i="13"/>
  <c r="V892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1" i="13"/>
  <c r="M901" i="13" s="1"/>
  <c r="I901" i="13"/>
  <c r="K901" i="13"/>
  <c r="O901" i="13"/>
  <c r="Q901" i="13"/>
  <c r="V901" i="13"/>
  <c r="G906" i="13"/>
  <c r="M906" i="13" s="1"/>
  <c r="I906" i="13"/>
  <c r="K906" i="13"/>
  <c r="O906" i="13"/>
  <c r="Q906" i="13"/>
  <c r="V906" i="13"/>
  <c r="G909" i="13"/>
  <c r="M909" i="13" s="1"/>
  <c r="I909" i="13"/>
  <c r="K909" i="13"/>
  <c r="O909" i="13"/>
  <c r="Q909" i="13"/>
  <c r="V909" i="13"/>
  <c r="G916" i="13"/>
  <c r="M916" i="13" s="1"/>
  <c r="I916" i="13"/>
  <c r="K916" i="13"/>
  <c r="O916" i="13"/>
  <c r="Q916" i="13"/>
  <c r="V916" i="13"/>
  <c r="G923" i="13"/>
  <c r="M923" i="13" s="1"/>
  <c r="I923" i="13"/>
  <c r="K923" i="13"/>
  <c r="O923" i="13"/>
  <c r="Q923" i="13"/>
  <c r="V923" i="13"/>
  <c r="G934" i="13"/>
  <c r="M934" i="13" s="1"/>
  <c r="I934" i="13"/>
  <c r="K934" i="13"/>
  <c r="O934" i="13"/>
  <c r="Q934" i="13"/>
  <c r="V934" i="13"/>
  <c r="G944" i="13"/>
  <c r="M944" i="13" s="1"/>
  <c r="I944" i="13"/>
  <c r="K944" i="13"/>
  <c r="O944" i="13"/>
  <c r="Q944" i="13"/>
  <c r="V944" i="13"/>
  <c r="G947" i="13"/>
  <c r="M947" i="13" s="1"/>
  <c r="I947" i="13"/>
  <c r="K947" i="13"/>
  <c r="O947" i="13"/>
  <c r="Q947" i="13"/>
  <c r="V947" i="13"/>
  <c r="G955" i="13"/>
  <c r="M955" i="13" s="1"/>
  <c r="I955" i="13"/>
  <c r="K955" i="13"/>
  <c r="O955" i="13"/>
  <c r="Q955" i="13"/>
  <c r="V955" i="13"/>
  <c r="G958" i="13"/>
  <c r="M958" i="13" s="1"/>
  <c r="I958" i="13"/>
  <c r="K958" i="13"/>
  <c r="O958" i="13"/>
  <c r="Q958" i="13"/>
  <c r="V958" i="13"/>
  <c r="G961" i="13"/>
  <c r="M961" i="13" s="1"/>
  <c r="I961" i="13"/>
  <c r="K961" i="13"/>
  <c r="O961" i="13"/>
  <c r="Q961" i="13"/>
  <c r="V961" i="13"/>
  <c r="G964" i="13"/>
  <c r="M964" i="13" s="1"/>
  <c r="I964" i="13"/>
  <c r="K964" i="13"/>
  <c r="O964" i="13"/>
  <c r="Q964" i="13"/>
  <c r="V964" i="13"/>
  <c r="G966" i="13"/>
  <c r="M966" i="13" s="1"/>
  <c r="I966" i="13"/>
  <c r="K966" i="13"/>
  <c r="O966" i="13"/>
  <c r="Q966" i="13"/>
  <c r="V966" i="13"/>
  <c r="G969" i="13"/>
  <c r="M969" i="13" s="1"/>
  <c r="I969" i="13"/>
  <c r="K969" i="13"/>
  <c r="O969" i="13"/>
  <c r="Q969" i="13"/>
  <c r="V969" i="13"/>
  <c r="G973" i="13"/>
  <c r="M973" i="13" s="1"/>
  <c r="I973" i="13"/>
  <c r="K973" i="13"/>
  <c r="O973" i="13"/>
  <c r="Q973" i="13"/>
  <c r="V973" i="13"/>
  <c r="G978" i="13"/>
  <c r="M978" i="13" s="1"/>
  <c r="I978" i="13"/>
  <c r="K978" i="13"/>
  <c r="O978" i="13"/>
  <c r="Q978" i="13"/>
  <c r="V978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1047" i="13"/>
  <c r="M1047" i="13" s="1"/>
  <c r="I1047" i="13"/>
  <c r="K1047" i="13"/>
  <c r="O1047" i="13"/>
  <c r="Q1047" i="13"/>
  <c r="V1047" i="13"/>
  <c r="G1056" i="13"/>
  <c r="I1056" i="13"/>
  <c r="K1056" i="13"/>
  <c r="O1056" i="13"/>
  <c r="Q1056" i="13"/>
  <c r="V1056" i="13"/>
  <c r="G1059" i="13"/>
  <c r="M1059" i="13" s="1"/>
  <c r="I1059" i="13"/>
  <c r="K1059" i="13"/>
  <c r="O1059" i="13"/>
  <c r="Q1059" i="13"/>
  <c r="V1059" i="13"/>
  <c r="G1064" i="13"/>
  <c r="M1064" i="13" s="1"/>
  <c r="I1064" i="13"/>
  <c r="K1064" i="13"/>
  <c r="O1064" i="13"/>
  <c r="Q1064" i="13"/>
  <c r="V1064" i="13"/>
  <c r="G1067" i="13"/>
  <c r="M1067" i="13" s="1"/>
  <c r="I1067" i="13"/>
  <c r="K1067" i="13"/>
  <c r="O1067" i="13"/>
  <c r="Q1067" i="13"/>
  <c r="V1067" i="13"/>
  <c r="G1072" i="13"/>
  <c r="M1072" i="13" s="1"/>
  <c r="I1072" i="13"/>
  <c r="K1072" i="13"/>
  <c r="O1072" i="13"/>
  <c r="Q1072" i="13"/>
  <c r="V1072" i="13"/>
  <c r="G1081" i="13"/>
  <c r="M1081" i="13" s="1"/>
  <c r="I1081" i="13"/>
  <c r="K1081" i="13"/>
  <c r="O1081" i="13"/>
  <c r="Q1081" i="13"/>
  <c r="V1081" i="13"/>
  <c r="G1083" i="13"/>
  <c r="M1083" i="13" s="1"/>
  <c r="I1083" i="13"/>
  <c r="K1083" i="13"/>
  <c r="O1083" i="13"/>
  <c r="Q1083" i="13"/>
  <c r="V1083" i="13"/>
  <c r="G1086" i="13"/>
  <c r="I1086" i="13"/>
  <c r="K1086" i="13"/>
  <c r="O1086" i="13"/>
  <c r="Q1086" i="13"/>
  <c r="V1086" i="13"/>
  <c r="G1089" i="13"/>
  <c r="M1089" i="13" s="1"/>
  <c r="I1089" i="13"/>
  <c r="K1089" i="13"/>
  <c r="O1089" i="13"/>
  <c r="Q1089" i="13"/>
  <c r="V1089" i="13"/>
  <c r="G1091" i="13"/>
  <c r="M1091" i="13" s="1"/>
  <c r="I1091" i="13"/>
  <c r="K1091" i="13"/>
  <c r="O1091" i="13"/>
  <c r="Q1091" i="13"/>
  <c r="V1091" i="13"/>
  <c r="G1094" i="13"/>
  <c r="M1094" i="13" s="1"/>
  <c r="I1094" i="13"/>
  <c r="K1094" i="13"/>
  <c r="O1094" i="13"/>
  <c r="Q1094" i="13"/>
  <c r="V1094" i="13"/>
  <c r="G1097" i="13"/>
  <c r="M1097" i="13" s="1"/>
  <c r="I1097" i="13"/>
  <c r="K1097" i="13"/>
  <c r="O1097" i="13"/>
  <c r="Q1097" i="13"/>
  <c r="V1097" i="13"/>
  <c r="G1100" i="13"/>
  <c r="M1100" i="13" s="1"/>
  <c r="I1100" i="13"/>
  <c r="K1100" i="13"/>
  <c r="O1100" i="13"/>
  <c r="Q1100" i="13"/>
  <c r="V1100" i="13"/>
  <c r="G1103" i="13"/>
  <c r="M1103" i="13" s="1"/>
  <c r="I1103" i="13"/>
  <c r="K1103" i="13"/>
  <c r="O1103" i="13"/>
  <c r="Q1103" i="13"/>
  <c r="V1103" i="13"/>
  <c r="G1105" i="13"/>
  <c r="M1105" i="13" s="1"/>
  <c r="I1105" i="13"/>
  <c r="K1105" i="13"/>
  <c r="O1105" i="13"/>
  <c r="Q1105" i="13"/>
  <c r="V1105" i="13"/>
  <c r="G1107" i="13"/>
  <c r="M1107" i="13" s="1"/>
  <c r="I1107" i="13"/>
  <c r="K1107" i="13"/>
  <c r="O1107" i="13"/>
  <c r="Q1107" i="13"/>
  <c r="V1107" i="13"/>
  <c r="G1110" i="13"/>
  <c r="M1110" i="13" s="1"/>
  <c r="I1110" i="13"/>
  <c r="K1110" i="13"/>
  <c r="O1110" i="13"/>
  <c r="Q1110" i="13"/>
  <c r="V1110" i="13"/>
  <c r="G1133" i="13"/>
  <c r="M1133" i="13" s="1"/>
  <c r="I1133" i="13"/>
  <c r="K1133" i="13"/>
  <c r="O1133" i="13"/>
  <c r="Q1133" i="13"/>
  <c r="V1133" i="13"/>
  <c r="G1136" i="13"/>
  <c r="M1136" i="13" s="1"/>
  <c r="I1136" i="13"/>
  <c r="K1136" i="13"/>
  <c r="O1136" i="13"/>
  <c r="Q1136" i="13"/>
  <c r="V1136" i="13"/>
  <c r="G1247" i="13"/>
  <c r="M1247" i="13" s="1"/>
  <c r="I1247" i="13"/>
  <c r="K1247" i="13"/>
  <c r="O1247" i="13"/>
  <c r="Q1247" i="13"/>
  <c r="V1247" i="13"/>
  <c r="G1250" i="13"/>
  <c r="M1250" i="13" s="1"/>
  <c r="I1250" i="13"/>
  <c r="K1250" i="13"/>
  <c r="O1250" i="13"/>
  <c r="Q1250" i="13"/>
  <c r="V1250" i="13"/>
  <c r="G1296" i="13"/>
  <c r="M1296" i="13" s="1"/>
  <c r="I1296" i="13"/>
  <c r="K1296" i="13"/>
  <c r="O1296" i="13"/>
  <c r="Q1296" i="13"/>
  <c r="V1296" i="13"/>
  <c r="G1300" i="13"/>
  <c r="M1300" i="13" s="1"/>
  <c r="I1300" i="13"/>
  <c r="K1300" i="13"/>
  <c r="O1300" i="13"/>
  <c r="Q1300" i="13"/>
  <c r="V1300" i="13"/>
  <c r="G1306" i="13"/>
  <c r="M1306" i="13" s="1"/>
  <c r="I1306" i="13"/>
  <c r="K1306" i="13"/>
  <c r="O1306" i="13"/>
  <c r="Q1306" i="13"/>
  <c r="V1306" i="13"/>
  <c r="G1316" i="13"/>
  <c r="M1316" i="13" s="1"/>
  <c r="I1316" i="13"/>
  <c r="K1316" i="13"/>
  <c r="O1316" i="13"/>
  <c r="Q1316" i="13"/>
  <c r="V1316" i="13"/>
  <c r="G1319" i="13"/>
  <c r="M1319" i="13" s="1"/>
  <c r="I1319" i="13"/>
  <c r="K1319" i="13"/>
  <c r="O1319" i="13"/>
  <c r="Q1319" i="13"/>
  <c r="V1319" i="13"/>
  <c r="G1356" i="13"/>
  <c r="M1356" i="13" s="1"/>
  <c r="I1356" i="13"/>
  <c r="K1356" i="13"/>
  <c r="O1356" i="13"/>
  <c r="Q1356" i="13"/>
  <c r="V1356" i="13"/>
  <c r="G1405" i="13"/>
  <c r="M1405" i="13" s="1"/>
  <c r="I1405" i="13"/>
  <c r="K1405" i="13"/>
  <c r="O1405" i="13"/>
  <c r="Q1405" i="13"/>
  <c r="V1405" i="13"/>
  <c r="G1408" i="13"/>
  <c r="M1408" i="13" s="1"/>
  <c r="I1408" i="13"/>
  <c r="K1408" i="13"/>
  <c r="O1408" i="13"/>
  <c r="Q1408" i="13"/>
  <c r="V1408" i="13"/>
  <c r="G1412" i="13"/>
  <c r="I1412" i="13"/>
  <c r="K1412" i="13"/>
  <c r="O1412" i="13"/>
  <c r="Q1412" i="13"/>
  <c r="V1412" i="13"/>
  <c r="G1419" i="13"/>
  <c r="M1419" i="13" s="1"/>
  <c r="I1419" i="13"/>
  <c r="K1419" i="13"/>
  <c r="O1419" i="13"/>
  <c r="Q1419" i="13"/>
  <c r="V1419" i="13"/>
  <c r="G1438" i="13"/>
  <c r="M1438" i="13" s="1"/>
  <c r="I1438" i="13"/>
  <c r="K1438" i="13"/>
  <c r="O1438" i="13"/>
  <c r="Q1438" i="13"/>
  <c r="V1438" i="13"/>
  <c r="G1444" i="13"/>
  <c r="M1444" i="13" s="1"/>
  <c r="I1444" i="13"/>
  <c r="K1444" i="13"/>
  <c r="O1444" i="13"/>
  <c r="Q1444" i="13"/>
  <c r="V1444" i="13"/>
  <c r="G1473" i="13"/>
  <c r="M1473" i="13" s="1"/>
  <c r="I1473" i="13"/>
  <c r="K1473" i="13"/>
  <c r="O1473" i="13"/>
  <c r="Q1473" i="13"/>
  <c r="V1473" i="13"/>
  <c r="G1481" i="13"/>
  <c r="I1481" i="13"/>
  <c r="K1481" i="13"/>
  <c r="O1481" i="13"/>
  <c r="Q1481" i="13"/>
  <c r="V1481" i="13"/>
  <c r="G1484" i="13"/>
  <c r="M1484" i="13" s="1"/>
  <c r="I1484" i="13"/>
  <c r="K1484" i="13"/>
  <c r="O1484" i="13"/>
  <c r="Q1484" i="13"/>
  <c r="V1484" i="13"/>
  <c r="G1487" i="13"/>
  <c r="M1487" i="13" s="1"/>
  <c r="I1487" i="13"/>
  <c r="K1487" i="13"/>
  <c r="O1487" i="13"/>
  <c r="Q1487" i="13"/>
  <c r="V1487" i="13"/>
  <c r="G1497" i="13"/>
  <c r="M1497" i="13" s="1"/>
  <c r="I1497" i="13"/>
  <c r="K1497" i="13"/>
  <c r="O1497" i="13"/>
  <c r="Q1497" i="13"/>
  <c r="V1497" i="13"/>
  <c r="G1510" i="13"/>
  <c r="M1510" i="13" s="1"/>
  <c r="I1510" i="13"/>
  <c r="K1510" i="13"/>
  <c r="O1510" i="13"/>
  <c r="Q1510" i="13"/>
  <c r="V1510" i="13"/>
  <c r="G1539" i="13"/>
  <c r="I1539" i="13"/>
  <c r="K1539" i="13"/>
  <c r="O1539" i="13"/>
  <c r="Q1539" i="13"/>
  <c r="V1539" i="13"/>
  <c r="G1558" i="13"/>
  <c r="M1558" i="13" s="1"/>
  <c r="I1558" i="13"/>
  <c r="K1558" i="13"/>
  <c r="O1558" i="13"/>
  <c r="Q1558" i="13"/>
  <c r="V1558" i="13"/>
  <c r="G1559" i="13"/>
  <c r="M1559" i="13" s="1"/>
  <c r="I1559" i="13"/>
  <c r="K1559" i="13"/>
  <c r="O1559" i="13"/>
  <c r="Q1559" i="13"/>
  <c r="V1559" i="13"/>
  <c r="G1560" i="13"/>
  <c r="M1560" i="13" s="1"/>
  <c r="I1560" i="13"/>
  <c r="K1560" i="13"/>
  <c r="O1560" i="13"/>
  <c r="Q1560" i="13"/>
  <c r="V1560" i="13"/>
  <c r="G1561" i="13"/>
  <c r="M1561" i="13" s="1"/>
  <c r="I1561" i="13"/>
  <c r="K1561" i="13"/>
  <c r="O1561" i="13"/>
  <c r="Q1561" i="13"/>
  <c r="V1561" i="13"/>
  <c r="G1562" i="13"/>
  <c r="M1562" i="13" s="1"/>
  <c r="I1562" i="13"/>
  <c r="K1562" i="13"/>
  <c r="O1562" i="13"/>
  <c r="Q1562" i="13"/>
  <c r="V1562" i="13"/>
  <c r="G1564" i="13"/>
  <c r="M1564" i="13" s="1"/>
  <c r="I1564" i="13"/>
  <c r="K1564" i="13"/>
  <c r="O1564" i="13"/>
  <c r="Q1564" i="13"/>
  <c r="V1564" i="13"/>
  <c r="G1565" i="13"/>
  <c r="M1565" i="13" s="1"/>
  <c r="I1565" i="13"/>
  <c r="K1565" i="13"/>
  <c r="O1565" i="13"/>
  <c r="Q1565" i="13"/>
  <c r="V1565" i="13"/>
  <c r="G1566" i="13"/>
  <c r="M1566" i="13" s="1"/>
  <c r="I1566" i="13"/>
  <c r="K1566" i="13"/>
  <c r="O1566" i="13"/>
  <c r="Q1566" i="13"/>
  <c r="V1566" i="13"/>
  <c r="G1567" i="13"/>
  <c r="M1567" i="13" s="1"/>
  <c r="I1567" i="13"/>
  <c r="K1567" i="13"/>
  <c r="O1567" i="13"/>
  <c r="Q1567" i="13"/>
  <c r="V1567" i="13"/>
  <c r="G1568" i="13"/>
  <c r="M1568" i="13" s="1"/>
  <c r="I1568" i="13"/>
  <c r="K1568" i="13"/>
  <c r="O1568" i="13"/>
  <c r="Q1568" i="13"/>
  <c r="V1568" i="13"/>
  <c r="G1569" i="13"/>
  <c r="M1569" i="13" s="1"/>
  <c r="I1569" i="13"/>
  <c r="K1569" i="13"/>
  <c r="O1569" i="13"/>
  <c r="Q1569" i="13"/>
  <c r="V1569" i="13"/>
  <c r="G1570" i="13"/>
  <c r="M1570" i="13" s="1"/>
  <c r="I1570" i="13"/>
  <c r="K1570" i="13"/>
  <c r="O1570" i="13"/>
  <c r="Q1570" i="13"/>
  <c r="V1570" i="13"/>
  <c r="G1572" i="13"/>
  <c r="M1572" i="13" s="1"/>
  <c r="I1572" i="13"/>
  <c r="K1572" i="13"/>
  <c r="O1572" i="13"/>
  <c r="Q1572" i="13"/>
  <c r="V1572" i="13"/>
  <c r="G1574" i="13"/>
  <c r="M1574" i="13" s="1"/>
  <c r="I1574" i="13"/>
  <c r="K1574" i="13"/>
  <c r="O1574" i="13"/>
  <c r="Q1574" i="13"/>
  <c r="V1574" i="13"/>
  <c r="G1576" i="13"/>
  <c r="M1576" i="13" s="1"/>
  <c r="I1576" i="13"/>
  <c r="K1576" i="13"/>
  <c r="O1576" i="13"/>
  <c r="Q1576" i="13"/>
  <c r="V1576" i="13"/>
  <c r="G1577" i="13"/>
  <c r="M1577" i="13" s="1"/>
  <c r="I1577" i="13"/>
  <c r="K1577" i="13"/>
  <c r="O1577" i="13"/>
  <c r="Q1577" i="13"/>
  <c r="V1577" i="13"/>
  <c r="G1578" i="13"/>
  <c r="M1578" i="13" s="1"/>
  <c r="I1578" i="13"/>
  <c r="K1578" i="13"/>
  <c r="O1578" i="13"/>
  <c r="Q1578" i="13"/>
  <c r="V1578" i="13"/>
  <c r="G1579" i="13"/>
  <c r="M1579" i="13" s="1"/>
  <c r="I1579" i="13"/>
  <c r="K1579" i="13"/>
  <c r="O1579" i="13"/>
  <c r="Q1579" i="13"/>
  <c r="V1579" i="13"/>
  <c r="G1580" i="13"/>
  <c r="M1580" i="13" s="1"/>
  <c r="I1580" i="13"/>
  <c r="K1580" i="13"/>
  <c r="O1580" i="13"/>
  <c r="Q1580" i="13"/>
  <c r="V1580" i="13"/>
  <c r="G1582" i="13"/>
  <c r="M1582" i="13" s="1"/>
  <c r="I1582" i="13"/>
  <c r="K1582" i="13"/>
  <c r="O1582" i="13"/>
  <c r="Q1582" i="13"/>
  <c r="V1582" i="13"/>
  <c r="G1583" i="13"/>
  <c r="M1583" i="13" s="1"/>
  <c r="I1583" i="13"/>
  <c r="K1583" i="13"/>
  <c r="O1583" i="13"/>
  <c r="Q1583" i="13"/>
  <c r="V1583" i="13"/>
  <c r="G1584" i="13"/>
  <c r="M1584" i="13" s="1"/>
  <c r="I1584" i="13"/>
  <c r="K1584" i="13"/>
  <c r="O1584" i="13"/>
  <c r="Q1584" i="13"/>
  <c r="V1584" i="13"/>
  <c r="G1585" i="13"/>
  <c r="M1585" i="13" s="1"/>
  <c r="I1585" i="13"/>
  <c r="K1585" i="13"/>
  <c r="O1585" i="13"/>
  <c r="Q1585" i="13"/>
  <c r="V1585" i="13"/>
  <c r="G1587" i="13"/>
  <c r="M1587" i="13" s="1"/>
  <c r="I1587" i="13"/>
  <c r="K1587" i="13"/>
  <c r="O1587" i="13"/>
  <c r="Q1587" i="13"/>
  <c r="V1587" i="13"/>
  <c r="G1588" i="13"/>
  <c r="M1588" i="13" s="1"/>
  <c r="I1588" i="13"/>
  <c r="K1588" i="13"/>
  <c r="O1588" i="13"/>
  <c r="Q1588" i="13"/>
  <c r="V1588" i="13"/>
  <c r="G1590" i="13"/>
  <c r="M1590" i="13" s="1"/>
  <c r="I1590" i="13"/>
  <c r="K1590" i="13"/>
  <c r="O1590" i="13"/>
  <c r="Q1590" i="13"/>
  <c r="V1590" i="13"/>
  <c r="G1591" i="13"/>
  <c r="M1591" i="13" s="1"/>
  <c r="I1591" i="13"/>
  <c r="K1591" i="13"/>
  <c r="O1591" i="13"/>
  <c r="Q1591" i="13"/>
  <c r="V1591" i="13"/>
  <c r="G1593" i="13"/>
  <c r="M1593" i="13" s="1"/>
  <c r="I1593" i="13"/>
  <c r="K1593" i="13"/>
  <c r="O1593" i="13"/>
  <c r="Q1593" i="13"/>
  <c r="V1593" i="13"/>
  <c r="G1595" i="13"/>
  <c r="M1595" i="13" s="1"/>
  <c r="I1595" i="13"/>
  <c r="K1595" i="13"/>
  <c r="O1595" i="13"/>
  <c r="Q1595" i="13"/>
  <c r="V1595" i="13"/>
  <c r="G1596" i="13"/>
  <c r="M1596" i="13" s="1"/>
  <c r="I1596" i="13"/>
  <c r="K1596" i="13"/>
  <c r="O1596" i="13"/>
  <c r="Q1596" i="13"/>
  <c r="V1596" i="13"/>
  <c r="G1598" i="13"/>
  <c r="M1598" i="13" s="1"/>
  <c r="I1598" i="13"/>
  <c r="K1598" i="13"/>
  <c r="O1598" i="13"/>
  <c r="Q1598" i="13"/>
  <c r="V1598" i="13"/>
  <c r="G1599" i="13"/>
  <c r="M1599" i="13" s="1"/>
  <c r="I1599" i="13"/>
  <c r="K1599" i="13"/>
  <c r="O1599" i="13"/>
  <c r="Q1599" i="13"/>
  <c r="V1599" i="13"/>
  <c r="G1600" i="13"/>
  <c r="M1600" i="13" s="1"/>
  <c r="I1600" i="13"/>
  <c r="K1600" i="13"/>
  <c r="O1600" i="13"/>
  <c r="Q1600" i="13"/>
  <c r="V1600" i="13"/>
  <c r="G1601" i="13"/>
  <c r="M1601" i="13" s="1"/>
  <c r="I1601" i="13"/>
  <c r="K1601" i="13"/>
  <c r="O1601" i="13"/>
  <c r="Q1601" i="13"/>
  <c r="V1601" i="13"/>
  <c r="G1602" i="13"/>
  <c r="M1602" i="13" s="1"/>
  <c r="I1602" i="13"/>
  <c r="K1602" i="13"/>
  <c r="O1602" i="13"/>
  <c r="Q1602" i="13"/>
  <c r="V1602" i="13"/>
  <c r="G1604" i="13"/>
  <c r="M1604" i="13" s="1"/>
  <c r="I1604" i="13"/>
  <c r="K1604" i="13"/>
  <c r="O1604" i="13"/>
  <c r="Q1604" i="13"/>
  <c r="V1604" i="13"/>
  <c r="G1605" i="13"/>
  <c r="M1605" i="13" s="1"/>
  <c r="I1605" i="13"/>
  <c r="K1605" i="13"/>
  <c r="O1605" i="13"/>
  <c r="Q1605" i="13"/>
  <c r="V1605" i="13"/>
  <c r="G1607" i="13"/>
  <c r="M1607" i="13" s="1"/>
  <c r="I1607" i="13"/>
  <c r="K1607" i="13"/>
  <c r="O1607" i="13"/>
  <c r="Q1607" i="13"/>
  <c r="V1607" i="13"/>
  <c r="G1608" i="13"/>
  <c r="M1608" i="13" s="1"/>
  <c r="I1608" i="13"/>
  <c r="K1608" i="13"/>
  <c r="O1608" i="13"/>
  <c r="Q1608" i="13"/>
  <c r="V1608" i="13"/>
  <c r="G1609" i="13"/>
  <c r="M1609" i="13" s="1"/>
  <c r="I1609" i="13"/>
  <c r="K1609" i="13"/>
  <c r="O1609" i="13"/>
  <c r="Q1609" i="13"/>
  <c r="V1609" i="13"/>
  <c r="G1610" i="13"/>
  <c r="M1610" i="13" s="1"/>
  <c r="I1610" i="13"/>
  <c r="K1610" i="13"/>
  <c r="O1610" i="13"/>
  <c r="Q1610" i="13"/>
  <c r="V1610" i="13"/>
  <c r="G1611" i="13"/>
  <c r="M1611" i="13" s="1"/>
  <c r="I1611" i="13"/>
  <c r="K1611" i="13"/>
  <c r="O1611" i="13"/>
  <c r="Q1611" i="13"/>
  <c r="V1611" i="13"/>
  <c r="G1612" i="13"/>
  <c r="M1612" i="13" s="1"/>
  <c r="I1612" i="13"/>
  <c r="K1612" i="13"/>
  <c r="O1612" i="13"/>
  <c r="Q1612" i="13"/>
  <c r="V1612" i="13"/>
  <c r="G1613" i="13"/>
  <c r="M1613" i="13" s="1"/>
  <c r="I1613" i="13"/>
  <c r="K1613" i="13"/>
  <c r="O1613" i="13"/>
  <c r="Q1613" i="13"/>
  <c r="V1613" i="13"/>
  <c r="G1614" i="13"/>
  <c r="M1614" i="13" s="1"/>
  <c r="I1614" i="13"/>
  <c r="K1614" i="13"/>
  <c r="O1614" i="13"/>
  <c r="Q1614" i="13"/>
  <c r="V1614" i="13"/>
  <c r="G1615" i="13"/>
  <c r="M1615" i="13" s="1"/>
  <c r="I1615" i="13"/>
  <c r="K1615" i="13"/>
  <c r="O1615" i="13"/>
  <c r="Q1615" i="13"/>
  <c r="V1615" i="13"/>
  <c r="G1616" i="13"/>
  <c r="M1616" i="13" s="1"/>
  <c r="I1616" i="13"/>
  <c r="K1616" i="13"/>
  <c r="O1616" i="13"/>
  <c r="Q1616" i="13"/>
  <c r="V1616" i="13"/>
  <c r="G1618" i="13"/>
  <c r="M1618" i="13" s="1"/>
  <c r="I1618" i="13"/>
  <c r="K1618" i="13"/>
  <c r="O1618" i="13"/>
  <c r="Q1618" i="13"/>
  <c r="V1618" i="13"/>
  <c r="G1619" i="13"/>
  <c r="M1619" i="13" s="1"/>
  <c r="I1619" i="13"/>
  <c r="K1619" i="13"/>
  <c r="O1619" i="13"/>
  <c r="Q1619" i="13"/>
  <c r="V1619" i="13"/>
  <c r="G1620" i="13"/>
  <c r="M1620" i="13" s="1"/>
  <c r="I1620" i="13"/>
  <c r="K1620" i="13"/>
  <c r="O1620" i="13"/>
  <c r="Q1620" i="13"/>
  <c r="V1620" i="13"/>
  <c r="G1621" i="13"/>
  <c r="M1621" i="13" s="1"/>
  <c r="I1621" i="13"/>
  <c r="K1621" i="13"/>
  <c r="O1621" i="13"/>
  <c r="Q1621" i="13"/>
  <c r="V1621" i="13"/>
  <c r="G1622" i="13"/>
  <c r="M1622" i="13" s="1"/>
  <c r="I1622" i="13"/>
  <c r="K1622" i="13"/>
  <c r="O1622" i="13"/>
  <c r="Q1622" i="13"/>
  <c r="V1622" i="13"/>
  <c r="G1623" i="13"/>
  <c r="M1623" i="13" s="1"/>
  <c r="I1623" i="13"/>
  <c r="K1623" i="13"/>
  <c r="O1623" i="13"/>
  <c r="Q1623" i="13"/>
  <c r="V1623" i="13"/>
  <c r="G1624" i="13"/>
  <c r="M1624" i="13" s="1"/>
  <c r="I1624" i="13"/>
  <c r="K1624" i="13"/>
  <c r="O1624" i="13"/>
  <c r="Q1624" i="13"/>
  <c r="V1624" i="13"/>
  <c r="G1625" i="13"/>
  <c r="M1625" i="13" s="1"/>
  <c r="I1625" i="13"/>
  <c r="K1625" i="13"/>
  <c r="O1625" i="13"/>
  <c r="Q1625" i="13"/>
  <c r="V1625" i="13"/>
  <c r="G1626" i="13"/>
  <c r="M1626" i="13" s="1"/>
  <c r="I1626" i="13"/>
  <c r="K1626" i="13"/>
  <c r="O1626" i="13"/>
  <c r="Q1626" i="13"/>
  <c r="V1626" i="13"/>
  <c r="G1627" i="13"/>
  <c r="M1627" i="13" s="1"/>
  <c r="I1627" i="13"/>
  <c r="K1627" i="13"/>
  <c r="O1627" i="13"/>
  <c r="Q1627" i="13"/>
  <c r="V1627" i="13"/>
  <c r="G1628" i="13"/>
  <c r="M1628" i="13" s="1"/>
  <c r="I1628" i="13"/>
  <c r="K1628" i="13"/>
  <c r="O1628" i="13"/>
  <c r="Q1628" i="13"/>
  <c r="V1628" i="13"/>
  <c r="G1630" i="13"/>
  <c r="I1630" i="13"/>
  <c r="K1630" i="13"/>
  <c r="O1630" i="13"/>
  <c r="Q1630" i="13"/>
  <c r="V1630" i="13"/>
  <c r="G1645" i="13"/>
  <c r="M1645" i="13" s="1"/>
  <c r="I1645" i="13"/>
  <c r="K1645" i="13"/>
  <c r="O1645" i="13"/>
  <c r="Q1645" i="13"/>
  <c r="V1645" i="13"/>
  <c r="G1647" i="13"/>
  <c r="M1647" i="13" s="1"/>
  <c r="I1647" i="13"/>
  <c r="K1647" i="13"/>
  <c r="O1647" i="13"/>
  <c r="Q1647" i="13"/>
  <c r="V1647" i="13"/>
  <c r="G1649" i="13"/>
  <c r="M1649" i="13" s="1"/>
  <c r="I1649" i="13"/>
  <c r="K1649" i="13"/>
  <c r="O1649" i="13"/>
  <c r="Q1649" i="13"/>
  <c r="V1649" i="13"/>
  <c r="G1652" i="13"/>
  <c r="M1652" i="13" s="1"/>
  <c r="I1652" i="13"/>
  <c r="K1652" i="13"/>
  <c r="O1652" i="13"/>
  <c r="Q1652" i="13"/>
  <c r="V1652" i="13"/>
  <c r="G1654" i="13"/>
  <c r="M1654" i="13" s="1"/>
  <c r="I1654" i="13"/>
  <c r="K1654" i="13"/>
  <c r="O1654" i="13"/>
  <c r="Q1654" i="13"/>
  <c r="V1654" i="13"/>
  <c r="G1665" i="13"/>
  <c r="M1665" i="13" s="1"/>
  <c r="I1665" i="13"/>
  <c r="K1665" i="13"/>
  <c r="O1665" i="13"/>
  <c r="Q1665" i="13"/>
  <c r="V1665" i="13"/>
  <c r="G1667" i="13"/>
  <c r="M1667" i="13" s="1"/>
  <c r="I1667" i="13"/>
  <c r="K1667" i="13"/>
  <c r="O1667" i="13"/>
  <c r="Q1667" i="13"/>
  <c r="V1667" i="13"/>
  <c r="G1669" i="13"/>
  <c r="M1669" i="13" s="1"/>
  <c r="I1669" i="13"/>
  <c r="K1669" i="13"/>
  <c r="O1669" i="13"/>
  <c r="Q1669" i="13"/>
  <c r="V1669" i="13"/>
  <c r="G1671" i="13"/>
  <c r="M1671" i="13" s="1"/>
  <c r="I1671" i="13"/>
  <c r="K1671" i="13"/>
  <c r="O1671" i="13"/>
  <c r="Q1671" i="13"/>
  <c r="V1671" i="13"/>
  <c r="G1672" i="13"/>
  <c r="M1672" i="13" s="1"/>
  <c r="I1672" i="13"/>
  <c r="K1672" i="13"/>
  <c r="O1672" i="13"/>
  <c r="Q1672" i="13"/>
  <c r="V1672" i="13"/>
  <c r="G1674" i="13"/>
  <c r="M1674" i="13" s="1"/>
  <c r="I1674" i="13"/>
  <c r="K1674" i="13"/>
  <c r="O1674" i="13"/>
  <c r="Q1674" i="13"/>
  <c r="V1674" i="13"/>
  <c r="G1677" i="13"/>
  <c r="G1676" i="13" s="1"/>
  <c r="I118" i="1" s="1"/>
  <c r="L118" i="1" s="1"/>
  <c r="I1677" i="13"/>
  <c r="I1676" i="13" s="1"/>
  <c r="K1677" i="13"/>
  <c r="K1676" i="13" s="1"/>
  <c r="O1677" i="13"/>
  <c r="O1676" i="13" s="1"/>
  <c r="Q1677" i="13"/>
  <c r="Q1676" i="13" s="1"/>
  <c r="V1677" i="13"/>
  <c r="V1676" i="13" s="1"/>
  <c r="G1699" i="13"/>
  <c r="M1699" i="13" s="1"/>
  <c r="I1699" i="13"/>
  <c r="K1699" i="13"/>
  <c r="O1699" i="13"/>
  <c r="Q1699" i="13"/>
  <c r="V1699" i="13"/>
  <c r="G1703" i="13"/>
  <c r="I1703" i="13"/>
  <c r="K1703" i="13"/>
  <c r="O1703" i="13"/>
  <c r="Q1703" i="13"/>
  <c r="V1703" i="13"/>
  <c r="G1707" i="13"/>
  <c r="M1707" i="13" s="1"/>
  <c r="I1707" i="13"/>
  <c r="K1707" i="13"/>
  <c r="O1707" i="13"/>
  <c r="Q1707" i="13"/>
  <c r="V1707" i="13"/>
  <c r="G1714" i="13"/>
  <c r="M1714" i="13" s="1"/>
  <c r="I1714" i="13"/>
  <c r="K1714" i="13"/>
  <c r="O1714" i="13"/>
  <c r="Q1714" i="13"/>
  <c r="V1714" i="13"/>
  <c r="G1716" i="13"/>
  <c r="M1716" i="13" s="1"/>
  <c r="I1716" i="13"/>
  <c r="K1716" i="13"/>
  <c r="O1716" i="13"/>
  <c r="Q1716" i="13"/>
  <c r="V1716" i="13"/>
  <c r="G1722" i="13"/>
  <c r="M1722" i="13" s="1"/>
  <c r="I1722" i="13"/>
  <c r="K1722" i="13"/>
  <c r="O1722" i="13"/>
  <c r="Q1722" i="13"/>
  <c r="V1722" i="13"/>
  <c r="G1725" i="13"/>
  <c r="M1725" i="13" s="1"/>
  <c r="I1725" i="13"/>
  <c r="K1725" i="13"/>
  <c r="O1725" i="13"/>
  <c r="Q1725" i="13"/>
  <c r="V1725" i="13"/>
  <c r="G1727" i="13"/>
  <c r="M1727" i="13" s="1"/>
  <c r="I1727" i="13"/>
  <c r="K1727" i="13"/>
  <c r="O1727" i="13"/>
  <c r="Q1727" i="13"/>
  <c r="V1727" i="13"/>
  <c r="G1731" i="13"/>
  <c r="M1731" i="13" s="1"/>
  <c r="I1731" i="13"/>
  <c r="K1731" i="13"/>
  <c r="O1731" i="13"/>
  <c r="Q1731" i="13"/>
  <c r="V1731" i="13"/>
  <c r="G1735" i="13"/>
  <c r="M1735" i="13" s="1"/>
  <c r="I1735" i="13"/>
  <c r="K1735" i="13"/>
  <c r="O1735" i="13"/>
  <c r="Q1735" i="13"/>
  <c r="V1735" i="13"/>
  <c r="G1739" i="13"/>
  <c r="M1739" i="13" s="1"/>
  <c r="I1739" i="13"/>
  <c r="K1739" i="13"/>
  <c r="O1739" i="13"/>
  <c r="Q1739" i="13"/>
  <c r="V1739" i="13"/>
  <c r="G1742" i="13"/>
  <c r="M1742" i="13" s="1"/>
  <c r="I1742" i="13"/>
  <c r="K1742" i="13"/>
  <c r="O1742" i="13"/>
  <c r="Q1742" i="13"/>
  <c r="V1742" i="13"/>
  <c r="G1745" i="13"/>
  <c r="G1744" i="13" s="1"/>
  <c r="I120" i="1" s="1"/>
  <c r="L120" i="1" s="1"/>
  <c r="I1745" i="13"/>
  <c r="I1744" i="13" s="1"/>
  <c r="K1745" i="13"/>
  <c r="K1744" i="13" s="1"/>
  <c r="O1745" i="13"/>
  <c r="O1744" i="13" s="1"/>
  <c r="Q1745" i="13"/>
  <c r="Q1744" i="13" s="1"/>
  <c r="V1745" i="13"/>
  <c r="V1744" i="13" s="1"/>
  <c r="G1749" i="13"/>
  <c r="G1748" i="13" s="1"/>
  <c r="I121" i="1" s="1"/>
  <c r="L121" i="1" s="1"/>
  <c r="I1749" i="13"/>
  <c r="I1748" i="13" s="1"/>
  <c r="K1749" i="13"/>
  <c r="K1748" i="13" s="1"/>
  <c r="O1749" i="13"/>
  <c r="O1748" i="13" s="1"/>
  <c r="Q1749" i="13"/>
  <c r="Q1748" i="13" s="1"/>
  <c r="V1749" i="13"/>
  <c r="V1748" i="13" s="1"/>
  <c r="G1762" i="13"/>
  <c r="I1762" i="13"/>
  <c r="K1762" i="13"/>
  <c r="O1762" i="13"/>
  <c r="Q1762" i="13"/>
  <c r="V1762" i="13"/>
  <c r="G1776" i="13"/>
  <c r="M1776" i="13" s="1"/>
  <c r="I1776" i="13"/>
  <c r="K1776" i="13"/>
  <c r="O1776" i="13"/>
  <c r="Q1776" i="13"/>
  <c r="V1776" i="13"/>
  <c r="G1788" i="13"/>
  <c r="M1788" i="13" s="1"/>
  <c r="I1788" i="13"/>
  <c r="K1788" i="13"/>
  <c r="O1788" i="13"/>
  <c r="Q1788" i="13"/>
  <c r="V1788" i="13"/>
  <c r="G1791" i="13"/>
  <c r="M1791" i="13" s="1"/>
  <c r="I1791" i="13"/>
  <c r="K1791" i="13"/>
  <c r="O1791" i="13"/>
  <c r="Q1791" i="13"/>
  <c r="V1791" i="13"/>
  <c r="G1794" i="13"/>
  <c r="M1794" i="13" s="1"/>
  <c r="I1794" i="13"/>
  <c r="K1794" i="13"/>
  <c r="O1794" i="13"/>
  <c r="Q1794" i="13"/>
  <c r="V1794" i="13"/>
  <c r="G1804" i="13"/>
  <c r="M1804" i="13" s="1"/>
  <c r="I1804" i="13"/>
  <c r="K1804" i="13"/>
  <c r="O1804" i="13"/>
  <c r="Q1804" i="13"/>
  <c r="V1804" i="13"/>
  <c r="G1816" i="13"/>
  <c r="M1816" i="13" s="1"/>
  <c r="I1816" i="13"/>
  <c r="K1816" i="13"/>
  <c r="O1816" i="13"/>
  <c r="Q1816" i="13"/>
  <c r="V1816" i="13"/>
  <c r="G1818" i="13"/>
  <c r="M1818" i="13" s="1"/>
  <c r="I1818" i="13"/>
  <c r="K1818" i="13"/>
  <c r="O1818" i="13"/>
  <c r="Q1818" i="13"/>
  <c r="V1818" i="13"/>
  <c r="G1822" i="13"/>
  <c r="M1822" i="13" s="1"/>
  <c r="I1822" i="13"/>
  <c r="K1822" i="13"/>
  <c r="O1822" i="13"/>
  <c r="Q1822" i="13"/>
  <c r="V1822" i="13"/>
  <c r="G1824" i="13"/>
  <c r="M1824" i="13" s="1"/>
  <c r="I1824" i="13"/>
  <c r="K1824" i="13"/>
  <c r="O1824" i="13"/>
  <c r="Q1824" i="13"/>
  <c r="V1824" i="13"/>
  <c r="G1836" i="13"/>
  <c r="M1836" i="13" s="1"/>
  <c r="I1836" i="13"/>
  <c r="K1836" i="13"/>
  <c r="O1836" i="13"/>
  <c r="Q1836" i="13"/>
  <c r="V1836" i="13"/>
  <c r="G1838" i="13"/>
  <c r="M1838" i="13" s="1"/>
  <c r="I1838" i="13"/>
  <c r="K1838" i="13"/>
  <c r="O1838" i="13"/>
  <c r="Q1838" i="13"/>
  <c r="V1838" i="13"/>
  <c r="G1900" i="13"/>
  <c r="M1900" i="13" s="1"/>
  <c r="I1900" i="13"/>
  <c r="K1900" i="13"/>
  <c r="O1900" i="13"/>
  <c r="Q1900" i="13"/>
  <c r="V1900" i="13"/>
  <c r="G1947" i="13"/>
  <c r="M1947" i="13" s="1"/>
  <c r="I1947" i="13"/>
  <c r="K1947" i="13"/>
  <c r="O1947" i="13"/>
  <c r="Q1947" i="13"/>
  <c r="V1947" i="13"/>
  <c r="G1955" i="13"/>
  <c r="M1955" i="13" s="1"/>
  <c r="I1955" i="13"/>
  <c r="K1955" i="13"/>
  <c r="O1955" i="13"/>
  <c r="Q1955" i="13"/>
  <c r="V1955" i="13"/>
  <c r="G1958" i="13"/>
  <c r="M1958" i="13" s="1"/>
  <c r="I1958" i="13"/>
  <c r="K1958" i="13"/>
  <c r="O1958" i="13"/>
  <c r="Q1958" i="13"/>
  <c r="V1958" i="13"/>
  <c r="G1961" i="13"/>
  <c r="M1961" i="13" s="1"/>
  <c r="I1961" i="13"/>
  <c r="K1961" i="13"/>
  <c r="O1961" i="13"/>
  <c r="Q1961" i="13"/>
  <c r="V1961" i="13"/>
  <c r="G1964" i="13"/>
  <c r="M1964" i="13" s="1"/>
  <c r="I1964" i="13"/>
  <c r="K1964" i="13"/>
  <c r="O1964" i="13"/>
  <c r="Q1964" i="13"/>
  <c r="V1964" i="13"/>
  <c r="G1969" i="13"/>
  <c r="M1969" i="13" s="1"/>
  <c r="I1969" i="13"/>
  <c r="K1969" i="13"/>
  <c r="O1969" i="13"/>
  <c r="Q1969" i="13"/>
  <c r="V1969" i="13"/>
  <c r="G1975" i="13"/>
  <c r="I1975" i="13"/>
  <c r="K1975" i="13"/>
  <c r="O1975" i="13"/>
  <c r="Q1975" i="13"/>
  <c r="V1975" i="13"/>
  <c r="G1979" i="13"/>
  <c r="M1979" i="13" s="1"/>
  <c r="I1979" i="13"/>
  <c r="K1979" i="13"/>
  <c r="O1979" i="13"/>
  <c r="Q1979" i="13"/>
  <c r="V1979" i="13"/>
  <c r="G1981" i="13"/>
  <c r="M1981" i="13" s="1"/>
  <c r="I1981" i="13"/>
  <c r="K1981" i="13"/>
  <c r="O1981" i="13"/>
  <c r="Q1981" i="13"/>
  <c r="V1981" i="13"/>
  <c r="G1986" i="13"/>
  <c r="M1986" i="13" s="1"/>
  <c r="I1986" i="13"/>
  <c r="K1986" i="13"/>
  <c r="O1986" i="13"/>
  <c r="Q1986" i="13"/>
  <c r="V1986" i="13"/>
  <c r="G1990" i="13"/>
  <c r="M1990" i="13" s="1"/>
  <c r="I1990" i="13"/>
  <c r="K1990" i="13"/>
  <c r="O1990" i="13"/>
  <c r="Q1990" i="13"/>
  <c r="V1990" i="13"/>
  <c r="G1996" i="13"/>
  <c r="M1996" i="13" s="1"/>
  <c r="I1996" i="13"/>
  <c r="K1996" i="13"/>
  <c r="O1996" i="13"/>
  <c r="Q1996" i="13"/>
  <c r="V1996" i="13"/>
  <c r="G1998" i="13"/>
  <c r="M1998" i="13" s="1"/>
  <c r="I1998" i="13"/>
  <c r="K1998" i="13"/>
  <c r="O1998" i="13"/>
  <c r="Q1998" i="13"/>
  <c r="V1998" i="13"/>
  <c r="G2000" i="13"/>
  <c r="M2000" i="13" s="1"/>
  <c r="I2000" i="13"/>
  <c r="K2000" i="13"/>
  <c r="O2000" i="13"/>
  <c r="Q2000" i="13"/>
  <c r="V2000" i="13"/>
  <c r="G2005" i="13"/>
  <c r="M2005" i="13" s="1"/>
  <c r="I2005" i="13"/>
  <c r="K2005" i="13"/>
  <c r="O2005" i="13"/>
  <c r="Q2005" i="13"/>
  <c r="V2005" i="13"/>
  <c r="G2008" i="13"/>
  <c r="M2008" i="13" s="1"/>
  <c r="I2008" i="13"/>
  <c r="K2008" i="13"/>
  <c r="O2008" i="13"/>
  <c r="Q2008" i="13"/>
  <c r="V2008" i="13"/>
  <c r="G2013" i="13"/>
  <c r="M2013" i="13" s="1"/>
  <c r="I2013" i="13"/>
  <c r="K2013" i="13"/>
  <c r="O2013" i="13"/>
  <c r="Q2013" i="13"/>
  <c r="V2013" i="13"/>
  <c r="G2017" i="13"/>
  <c r="M2017" i="13" s="1"/>
  <c r="I2017" i="13"/>
  <c r="K2017" i="13"/>
  <c r="O2017" i="13"/>
  <c r="Q2017" i="13"/>
  <c r="V2017" i="13"/>
  <c r="G2019" i="13"/>
  <c r="M2019" i="13" s="1"/>
  <c r="I2019" i="13"/>
  <c r="K2019" i="13"/>
  <c r="O2019" i="13"/>
  <c r="Q2019" i="13"/>
  <c r="V2019" i="13"/>
  <c r="G2022" i="13"/>
  <c r="M2022" i="13" s="1"/>
  <c r="I2022" i="13"/>
  <c r="K2022" i="13"/>
  <c r="O2022" i="13"/>
  <c r="Q2022" i="13"/>
  <c r="V2022" i="13"/>
  <c r="G2027" i="13"/>
  <c r="M2027" i="13" s="1"/>
  <c r="I2027" i="13"/>
  <c r="K2027" i="13"/>
  <c r="O2027" i="13"/>
  <c r="Q2027" i="13"/>
  <c r="V2027" i="13"/>
  <c r="G2031" i="13"/>
  <c r="M2031" i="13" s="1"/>
  <c r="I2031" i="13"/>
  <c r="K2031" i="13"/>
  <c r="O2031" i="13"/>
  <c r="Q2031" i="13"/>
  <c r="V2031" i="13"/>
  <c r="G2033" i="13"/>
  <c r="M2033" i="13" s="1"/>
  <c r="I2033" i="13"/>
  <c r="K2033" i="13"/>
  <c r="O2033" i="13"/>
  <c r="Q2033" i="13"/>
  <c r="V2033" i="13"/>
  <c r="G2036" i="13"/>
  <c r="M2036" i="13" s="1"/>
  <c r="I2036" i="13"/>
  <c r="K2036" i="13"/>
  <c r="O2036" i="13"/>
  <c r="Q2036" i="13"/>
  <c r="V2036" i="13"/>
  <c r="G2038" i="13"/>
  <c r="M2038" i="13" s="1"/>
  <c r="I2038" i="13"/>
  <c r="K2038" i="13"/>
  <c r="O2038" i="13"/>
  <c r="Q2038" i="13"/>
  <c r="V2038" i="13"/>
  <c r="G2044" i="13"/>
  <c r="I2044" i="13"/>
  <c r="K2044" i="13"/>
  <c r="O2044" i="13"/>
  <c r="Q2044" i="13"/>
  <c r="V2044" i="13"/>
  <c r="G2053" i="13"/>
  <c r="M2053" i="13" s="1"/>
  <c r="I2053" i="13"/>
  <c r="K2053" i="13"/>
  <c r="O2053" i="13"/>
  <c r="Q2053" i="13"/>
  <c r="V2053" i="13"/>
  <c r="G2062" i="13"/>
  <c r="M2062" i="13" s="1"/>
  <c r="I2062" i="13"/>
  <c r="K2062" i="13"/>
  <c r="O2062" i="13"/>
  <c r="Q2062" i="13"/>
  <c r="V2062" i="13"/>
  <c r="G2071" i="13"/>
  <c r="M2071" i="13" s="1"/>
  <c r="I2071" i="13"/>
  <c r="K2071" i="13"/>
  <c r="O2071" i="13"/>
  <c r="Q2071" i="13"/>
  <c r="V2071" i="13"/>
  <c r="G2112" i="13"/>
  <c r="M2112" i="13" s="1"/>
  <c r="I2112" i="13"/>
  <c r="K2112" i="13"/>
  <c r="O2112" i="13"/>
  <c r="Q2112" i="13"/>
  <c r="V2112" i="13"/>
  <c r="G2119" i="13"/>
  <c r="M2119" i="13" s="1"/>
  <c r="I2119" i="13"/>
  <c r="K2119" i="13"/>
  <c r="O2119" i="13"/>
  <c r="Q2119" i="13"/>
  <c r="V2119" i="13"/>
  <c r="G2124" i="13"/>
  <c r="M2124" i="13" s="1"/>
  <c r="I2124" i="13"/>
  <c r="K2124" i="13"/>
  <c r="O2124" i="13"/>
  <c r="Q2124" i="13"/>
  <c r="V2124" i="13"/>
  <c r="G2134" i="13"/>
  <c r="M2134" i="13" s="1"/>
  <c r="I2134" i="13"/>
  <c r="K2134" i="13"/>
  <c r="O2134" i="13"/>
  <c r="Q2134" i="13"/>
  <c r="V2134" i="13"/>
  <c r="G2139" i="13"/>
  <c r="M2139" i="13" s="1"/>
  <c r="I2139" i="13"/>
  <c r="K2139" i="13"/>
  <c r="O2139" i="13"/>
  <c r="Q2139" i="13"/>
  <c r="V2139" i="13"/>
  <c r="G2147" i="13"/>
  <c r="M2147" i="13" s="1"/>
  <c r="I2147" i="13"/>
  <c r="K2147" i="13"/>
  <c r="O2147" i="13"/>
  <c r="Q2147" i="13"/>
  <c r="V2147" i="13"/>
  <c r="G2154" i="13"/>
  <c r="M2154" i="13" s="1"/>
  <c r="I2154" i="13"/>
  <c r="K2154" i="13"/>
  <c r="O2154" i="13"/>
  <c r="Q2154" i="13"/>
  <c r="V2154" i="13"/>
  <c r="G2159" i="13"/>
  <c r="M2159" i="13" s="1"/>
  <c r="I2159" i="13"/>
  <c r="K2159" i="13"/>
  <c r="O2159" i="13"/>
  <c r="Q2159" i="13"/>
  <c r="V2159" i="13"/>
  <c r="G2167" i="13"/>
  <c r="M2167" i="13" s="1"/>
  <c r="I2167" i="13"/>
  <c r="K2167" i="13"/>
  <c r="O2167" i="13"/>
  <c r="Q2167" i="13"/>
  <c r="V2167" i="13"/>
  <c r="G2169" i="13"/>
  <c r="M2169" i="13" s="1"/>
  <c r="I2169" i="13"/>
  <c r="K2169" i="13"/>
  <c r="O2169" i="13"/>
  <c r="Q2169" i="13"/>
  <c r="V2169" i="13"/>
  <c r="G2172" i="13"/>
  <c r="M2172" i="13" s="1"/>
  <c r="I2172" i="13"/>
  <c r="K2172" i="13"/>
  <c r="O2172" i="13"/>
  <c r="Q2172" i="13"/>
  <c r="V2172" i="13"/>
  <c r="G2174" i="13"/>
  <c r="M2174" i="13" s="1"/>
  <c r="I2174" i="13"/>
  <c r="K2174" i="13"/>
  <c r="O2174" i="13"/>
  <c r="Q2174" i="13"/>
  <c r="V2174" i="13"/>
  <c r="G2178" i="13"/>
  <c r="M2178" i="13" s="1"/>
  <c r="I2178" i="13"/>
  <c r="K2178" i="13"/>
  <c r="O2178" i="13"/>
  <c r="Q2178" i="13"/>
  <c r="V2178" i="13"/>
  <c r="G2180" i="13"/>
  <c r="M2180" i="13" s="1"/>
  <c r="I2180" i="13"/>
  <c r="K2180" i="13"/>
  <c r="O2180" i="13"/>
  <c r="Q2180" i="13"/>
  <c r="V2180" i="13"/>
  <c r="G2184" i="13"/>
  <c r="M2184" i="13" s="1"/>
  <c r="I2184" i="13"/>
  <c r="K2184" i="13"/>
  <c r="O2184" i="13"/>
  <c r="Q2184" i="13"/>
  <c r="V2184" i="13"/>
  <c r="G2190" i="13"/>
  <c r="I2190" i="13"/>
  <c r="K2190" i="13"/>
  <c r="O2190" i="13"/>
  <c r="Q2190" i="13"/>
  <c r="V2190" i="13"/>
  <c r="G2193" i="13"/>
  <c r="M2193" i="13" s="1"/>
  <c r="I2193" i="13"/>
  <c r="K2193" i="13"/>
  <c r="O2193" i="13"/>
  <c r="Q2193" i="13"/>
  <c r="V2193" i="13"/>
  <c r="G2195" i="13"/>
  <c r="M2195" i="13" s="1"/>
  <c r="I2195" i="13"/>
  <c r="K2195" i="13"/>
  <c r="O2195" i="13"/>
  <c r="Q2195" i="13"/>
  <c r="V2195" i="13"/>
  <c r="G2197" i="13"/>
  <c r="M2197" i="13" s="1"/>
  <c r="I2197" i="13"/>
  <c r="K2197" i="13"/>
  <c r="O2197" i="13"/>
  <c r="Q2197" i="13"/>
  <c r="V2197" i="13"/>
  <c r="G2203" i="13"/>
  <c r="G2202" i="13" s="1"/>
  <c r="I126" i="1" s="1"/>
  <c r="L126" i="1" s="1"/>
  <c r="I2203" i="13"/>
  <c r="I2202" i="13" s="1"/>
  <c r="K2203" i="13"/>
  <c r="K2202" i="13" s="1"/>
  <c r="O2203" i="13"/>
  <c r="O2202" i="13" s="1"/>
  <c r="Q2203" i="13"/>
  <c r="Q2202" i="13" s="1"/>
  <c r="V2203" i="13"/>
  <c r="V2202" i="13" s="1"/>
  <c r="G2205" i="13"/>
  <c r="G2204" i="13" s="1"/>
  <c r="I127" i="1" s="1"/>
  <c r="L127" i="1" s="1"/>
  <c r="I2205" i="13"/>
  <c r="I2204" i="13" s="1"/>
  <c r="K2205" i="13"/>
  <c r="K2204" i="13" s="1"/>
  <c r="O2205" i="13"/>
  <c r="O2204" i="13" s="1"/>
  <c r="Q2205" i="13"/>
  <c r="Q2204" i="13" s="1"/>
  <c r="V2205" i="13"/>
  <c r="V2204" i="13" s="1"/>
  <c r="G2207" i="13"/>
  <c r="M2207" i="13" s="1"/>
  <c r="I2207" i="13"/>
  <c r="K2207" i="13"/>
  <c r="O2207" i="13"/>
  <c r="Q2207" i="13"/>
  <c r="V2207" i="13"/>
  <c r="G2208" i="13"/>
  <c r="I2208" i="13"/>
  <c r="K2208" i="13"/>
  <c r="O2208" i="13"/>
  <c r="Q2208" i="13"/>
  <c r="V2208" i="13"/>
  <c r="G2210" i="13"/>
  <c r="I2210" i="13"/>
  <c r="K2210" i="13"/>
  <c r="O2210" i="13"/>
  <c r="Q2210" i="13"/>
  <c r="V2210" i="13"/>
  <c r="G2214" i="13"/>
  <c r="M2214" i="13" s="1"/>
  <c r="I2214" i="13"/>
  <c r="K2214" i="13"/>
  <c r="O2214" i="13"/>
  <c r="Q2214" i="13"/>
  <c r="V2214" i="13"/>
  <c r="G2217" i="13"/>
  <c r="M2217" i="13" s="1"/>
  <c r="I2217" i="13"/>
  <c r="K2217" i="13"/>
  <c r="O2217" i="13"/>
  <c r="Q2217" i="13"/>
  <c r="V2217" i="13"/>
  <c r="G2219" i="13"/>
  <c r="M2219" i="13" s="1"/>
  <c r="I2219" i="13"/>
  <c r="K2219" i="13"/>
  <c r="O2219" i="13"/>
  <c r="Q2219" i="13"/>
  <c r="V2219" i="13"/>
  <c r="G2223" i="13"/>
  <c r="M2223" i="13" s="1"/>
  <c r="I2223" i="13"/>
  <c r="K2223" i="13"/>
  <c r="O2223" i="13"/>
  <c r="Q2223" i="13"/>
  <c r="V2223" i="13"/>
  <c r="G2226" i="13"/>
  <c r="M2226" i="13" s="1"/>
  <c r="I2226" i="13"/>
  <c r="K2226" i="13"/>
  <c r="O2226" i="13"/>
  <c r="Q2226" i="13"/>
  <c r="V2226" i="13"/>
  <c r="G2232" i="13"/>
  <c r="M2232" i="13" s="1"/>
  <c r="I2232" i="13"/>
  <c r="K2232" i="13"/>
  <c r="O2232" i="13"/>
  <c r="Q2232" i="13"/>
  <c r="V2232" i="13"/>
  <c r="G2235" i="13"/>
  <c r="I2235" i="13"/>
  <c r="K2235" i="13"/>
  <c r="O2235" i="13"/>
  <c r="Q2235" i="13"/>
  <c r="V2235" i="13"/>
  <c r="G2236" i="13"/>
  <c r="M2236" i="13" s="1"/>
  <c r="I2236" i="13"/>
  <c r="K2236" i="13"/>
  <c r="O2236" i="13"/>
  <c r="Q2236" i="13"/>
  <c r="V2236" i="13"/>
  <c r="G2237" i="13"/>
  <c r="M2237" i="13" s="1"/>
  <c r="I2237" i="13"/>
  <c r="K2237" i="13"/>
  <c r="O2237" i="13"/>
  <c r="Q2237" i="13"/>
  <c r="V2237" i="13"/>
  <c r="G2239" i="13"/>
  <c r="M2239" i="13" s="1"/>
  <c r="I2239" i="13"/>
  <c r="K2239" i="13"/>
  <c r="O2239" i="13"/>
  <c r="Q2239" i="13"/>
  <c r="V2239" i="13"/>
  <c r="G2241" i="13"/>
  <c r="M2241" i="13" s="1"/>
  <c r="I2241" i="13"/>
  <c r="K2241" i="13"/>
  <c r="O2241" i="13"/>
  <c r="Q2241" i="13"/>
  <c r="V2241" i="13"/>
  <c r="G2243" i="13"/>
  <c r="M2243" i="13" s="1"/>
  <c r="I2243" i="13"/>
  <c r="K2243" i="13"/>
  <c r="O2243" i="13"/>
  <c r="Q2243" i="13"/>
  <c r="V2243" i="13"/>
  <c r="G2245" i="13"/>
  <c r="M2245" i="13" s="1"/>
  <c r="I2245" i="13"/>
  <c r="K2245" i="13"/>
  <c r="O2245" i="13"/>
  <c r="Q2245" i="13"/>
  <c r="V2245" i="13"/>
  <c r="G2247" i="13"/>
  <c r="M2247" i="13" s="1"/>
  <c r="I2247" i="13"/>
  <c r="K2247" i="13"/>
  <c r="O2247" i="13"/>
  <c r="Q2247" i="13"/>
  <c r="V2247" i="13"/>
  <c r="G2248" i="13"/>
  <c r="M2248" i="13" s="1"/>
  <c r="I2248" i="13"/>
  <c r="K2248" i="13"/>
  <c r="O2248" i="13"/>
  <c r="Q2248" i="13"/>
  <c r="V2248" i="13"/>
  <c r="G2254" i="13"/>
  <c r="M2254" i="13" s="1"/>
  <c r="I2254" i="13"/>
  <c r="K2254" i="13"/>
  <c r="O2254" i="13"/>
  <c r="Q2254" i="13"/>
  <c r="V2254" i="13"/>
  <c r="G2257" i="13"/>
  <c r="M2257" i="13" s="1"/>
  <c r="I2257" i="13"/>
  <c r="K2257" i="13"/>
  <c r="O2257" i="13"/>
  <c r="Q2257" i="13"/>
  <c r="V2257" i="13"/>
  <c r="G2258" i="13"/>
  <c r="M2258" i="13" s="1"/>
  <c r="I2258" i="13"/>
  <c r="K2258" i="13"/>
  <c r="O2258" i="13"/>
  <c r="Q2258" i="13"/>
  <c r="V2258" i="13"/>
  <c r="G2259" i="13"/>
  <c r="M2259" i="13" s="1"/>
  <c r="I2259" i="13"/>
  <c r="K2259" i="13"/>
  <c r="O2259" i="13"/>
  <c r="Q2259" i="13"/>
  <c r="V2259" i="13"/>
  <c r="G2260" i="13"/>
  <c r="M2260" i="13" s="1"/>
  <c r="I2260" i="13"/>
  <c r="K2260" i="13"/>
  <c r="O2260" i="13"/>
  <c r="Q2260" i="13"/>
  <c r="V2260" i="13"/>
  <c r="G2262" i="13"/>
  <c r="M2262" i="13" s="1"/>
  <c r="I2262" i="13"/>
  <c r="K2262" i="13"/>
  <c r="O2262" i="13"/>
  <c r="Q2262" i="13"/>
  <c r="V2262" i="13"/>
  <c r="G2263" i="13"/>
  <c r="M2263" i="13" s="1"/>
  <c r="I2263" i="13"/>
  <c r="K2263" i="13"/>
  <c r="O2263" i="13"/>
  <c r="Q2263" i="13"/>
  <c r="V2263" i="13"/>
  <c r="G2264" i="13"/>
  <c r="M2264" i="13" s="1"/>
  <c r="I2264" i="13"/>
  <c r="K2264" i="13"/>
  <c r="O2264" i="13"/>
  <c r="Q2264" i="13"/>
  <c r="V2264" i="13"/>
  <c r="G2265" i="13"/>
  <c r="M2265" i="13" s="1"/>
  <c r="I2265" i="13"/>
  <c r="K2265" i="13"/>
  <c r="O2265" i="13"/>
  <c r="Q2265" i="13"/>
  <c r="V2265" i="13"/>
  <c r="G2266" i="13"/>
  <c r="M2266" i="13" s="1"/>
  <c r="I2266" i="13"/>
  <c r="K2266" i="13"/>
  <c r="O2266" i="13"/>
  <c r="Q2266" i="13"/>
  <c r="V2266" i="13"/>
  <c r="G2267" i="13"/>
  <c r="M2267" i="13" s="1"/>
  <c r="I2267" i="13"/>
  <c r="K2267" i="13"/>
  <c r="O2267" i="13"/>
  <c r="Q2267" i="13"/>
  <c r="V2267" i="13"/>
  <c r="G2268" i="13"/>
  <c r="M2268" i="13" s="1"/>
  <c r="I2268" i="13"/>
  <c r="K2268" i="13"/>
  <c r="O2268" i="13"/>
  <c r="Q2268" i="13"/>
  <c r="V2268" i="13"/>
  <c r="G2270" i="13"/>
  <c r="M2270" i="13" s="1"/>
  <c r="I2270" i="13"/>
  <c r="K2270" i="13"/>
  <c r="O2270" i="13"/>
  <c r="Q2270" i="13"/>
  <c r="V2270" i="13"/>
  <c r="G2272" i="13"/>
  <c r="M2272" i="13" s="1"/>
  <c r="I2272" i="13"/>
  <c r="K2272" i="13"/>
  <c r="O2272" i="13"/>
  <c r="Q2272" i="13"/>
  <c r="V2272" i="13"/>
  <c r="G2274" i="13"/>
  <c r="M2274" i="13" s="1"/>
  <c r="I2274" i="13"/>
  <c r="K2274" i="13"/>
  <c r="O2274" i="13"/>
  <c r="Q2274" i="13"/>
  <c r="V2274" i="13"/>
  <c r="G2275" i="13"/>
  <c r="M2275" i="13" s="1"/>
  <c r="I2275" i="13"/>
  <c r="K2275" i="13"/>
  <c r="O2275" i="13"/>
  <c r="Q2275" i="13"/>
  <c r="V2275" i="13"/>
  <c r="G2276" i="13"/>
  <c r="M2276" i="13" s="1"/>
  <c r="I2276" i="13"/>
  <c r="K2276" i="13"/>
  <c r="O2276" i="13"/>
  <c r="Q2276" i="13"/>
  <c r="V2276" i="13"/>
  <c r="G2277" i="13"/>
  <c r="M2277" i="13" s="1"/>
  <c r="I2277" i="13"/>
  <c r="K2277" i="13"/>
  <c r="O2277" i="13"/>
  <c r="Q2277" i="13"/>
  <c r="V2277" i="13"/>
  <c r="G2278" i="13"/>
  <c r="M2278" i="13" s="1"/>
  <c r="I2278" i="13"/>
  <c r="K2278" i="13"/>
  <c r="O2278" i="13"/>
  <c r="Q2278" i="13"/>
  <c r="V2278" i="13"/>
  <c r="G2280" i="13"/>
  <c r="M2280" i="13" s="1"/>
  <c r="I2280" i="13"/>
  <c r="K2280" i="13"/>
  <c r="O2280" i="13"/>
  <c r="Q2280" i="13"/>
  <c r="V2280" i="13"/>
  <c r="G2281" i="13"/>
  <c r="M2281" i="13" s="1"/>
  <c r="I2281" i="13"/>
  <c r="K2281" i="13"/>
  <c r="O2281" i="13"/>
  <c r="Q2281" i="13"/>
  <c r="V2281" i="13"/>
  <c r="G2282" i="13"/>
  <c r="M2282" i="13" s="1"/>
  <c r="I2282" i="13"/>
  <c r="K2282" i="13"/>
  <c r="O2282" i="13"/>
  <c r="Q2282" i="13"/>
  <c r="V2282" i="13"/>
  <c r="G2283" i="13"/>
  <c r="M2283" i="13" s="1"/>
  <c r="I2283" i="13"/>
  <c r="K2283" i="13"/>
  <c r="O2283" i="13"/>
  <c r="Q2283" i="13"/>
  <c r="V2283" i="13"/>
  <c r="G2285" i="13"/>
  <c r="M2285" i="13" s="1"/>
  <c r="I2285" i="13"/>
  <c r="K2285" i="13"/>
  <c r="O2285" i="13"/>
  <c r="Q2285" i="13"/>
  <c r="V2285" i="13"/>
  <c r="G2286" i="13"/>
  <c r="M2286" i="13" s="1"/>
  <c r="I2286" i="13"/>
  <c r="K2286" i="13"/>
  <c r="O2286" i="13"/>
  <c r="Q2286" i="13"/>
  <c r="V2286" i="13"/>
  <c r="G2288" i="13"/>
  <c r="M2288" i="13" s="1"/>
  <c r="I2288" i="13"/>
  <c r="K2288" i="13"/>
  <c r="O2288" i="13"/>
  <c r="Q2288" i="13"/>
  <c r="V2288" i="13"/>
  <c r="G2289" i="13"/>
  <c r="M2289" i="13" s="1"/>
  <c r="I2289" i="13"/>
  <c r="K2289" i="13"/>
  <c r="O2289" i="13"/>
  <c r="Q2289" i="13"/>
  <c r="V2289" i="13"/>
  <c r="G2291" i="13"/>
  <c r="M2291" i="13" s="1"/>
  <c r="I2291" i="13"/>
  <c r="K2291" i="13"/>
  <c r="O2291" i="13"/>
  <c r="Q2291" i="13"/>
  <c r="V2291" i="13"/>
  <c r="G2293" i="13"/>
  <c r="M2293" i="13" s="1"/>
  <c r="I2293" i="13"/>
  <c r="K2293" i="13"/>
  <c r="O2293" i="13"/>
  <c r="Q2293" i="13"/>
  <c r="V2293" i="13"/>
  <c r="G2294" i="13"/>
  <c r="M2294" i="13" s="1"/>
  <c r="I2294" i="13"/>
  <c r="K2294" i="13"/>
  <c r="O2294" i="13"/>
  <c r="Q2294" i="13"/>
  <c r="V2294" i="13"/>
  <c r="G2296" i="13"/>
  <c r="M2296" i="13" s="1"/>
  <c r="I2296" i="13"/>
  <c r="K2296" i="13"/>
  <c r="O2296" i="13"/>
  <c r="Q2296" i="13"/>
  <c r="V2296" i="13"/>
  <c r="G2297" i="13"/>
  <c r="M2297" i="13" s="1"/>
  <c r="I2297" i="13"/>
  <c r="K2297" i="13"/>
  <c r="O2297" i="13"/>
  <c r="Q2297" i="13"/>
  <c r="V2297" i="13"/>
  <c r="G2298" i="13"/>
  <c r="M2298" i="13" s="1"/>
  <c r="I2298" i="13"/>
  <c r="K2298" i="13"/>
  <c r="O2298" i="13"/>
  <c r="Q2298" i="13"/>
  <c r="V2298" i="13"/>
  <c r="G2299" i="13"/>
  <c r="M2299" i="13" s="1"/>
  <c r="I2299" i="13"/>
  <c r="K2299" i="13"/>
  <c r="O2299" i="13"/>
  <c r="Q2299" i="13"/>
  <c r="V2299" i="13"/>
  <c r="G2300" i="13"/>
  <c r="M2300" i="13" s="1"/>
  <c r="I2300" i="13"/>
  <c r="K2300" i="13"/>
  <c r="O2300" i="13"/>
  <c r="Q2300" i="13"/>
  <c r="V2300" i="13"/>
  <c r="G2302" i="13"/>
  <c r="M2302" i="13" s="1"/>
  <c r="I2302" i="13"/>
  <c r="K2302" i="13"/>
  <c r="O2302" i="13"/>
  <c r="Q2302" i="13"/>
  <c r="V2302" i="13"/>
  <c r="G2303" i="13"/>
  <c r="M2303" i="13" s="1"/>
  <c r="I2303" i="13"/>
  <c r="K2303" i="13"/>
  <c r="O2303" i="13"/>
  <c r="Q2303" i="13"/>
  <c r="V2303" i="13"/>
  <c r="G2305" i="13"/>
  <c r="M2305" i="13" s="1"/>
  <c r="I2305" i="13"/>
  <c r="K2305" i="13"/>
  <c r="O2305" i="13"/>
  <c r="Q2305" i="13"/>
  <c r="V2305" i="13"/>
  <c r="G2306" i="13"/>
  <c r="M2306" i="13" s="1"/>
  <c r="I2306" i="13"/>
  <c r="K2306" i="13"/>
  <c r="O2306" i="13"/>
  <c r="Q2306" i="13"/>
  <c r="V2306" i="13"/>
  <c r="G2307" i="13"/>
  <c r="M2307" i="13" s="1"/>
  <c r="I2307" i="13"/>
  <c r="K2307" i="13"/>
  <c r="O2307" i="13"/>
  <c r="Q2307" i="13"/>
  <c r="V2307" i="13"/>
  <c r="G2308" i="13"/>
  <c r="M2308" i="13" s="1"/>
  <c r="I2308" i="13"/>
  <c r="K2308" i="13"/>
  <c r="O2308" i="13"/>
  <c r="Q2308" i="13"/>
  <c r="V2308" i="13"/>
  <c r="G2309" i="13"/>
  <c r="M2309" i="13" s="1"/>
  <c r="I2309" i="13"/>
  <c r="K2309" i="13"/>
  <c r="O2309" i="13"/>
  <c r="Q2309" i="13"/>
  <c r="V2309" i="13"/>
  <c r="G2310" i="13"/>
  <c r="M2310" i="13" s="1"/>
  <c r="I2310" i="13"/>
  <c r="K2310" i="13"/>
  <c r="O2310" i="13"/>
  <c r="Q2310" i="13"/>
  <c r="V2310" i="13"/>
  <c r="G2311" i="13"/>
  <c r="M2311" i="13" s="1"/>
  <c r="I2311" i="13"/>
  <c r="K2311" i="13"/>
  <c r="O2311" i="13"/>
  <c r="Q2311" i="13"/>
  <c r="V2311" i="13"/>
  <c r="G2312" i="13"/>
  <c r="M2312" i="13" s="1"/>
  <c r="I2312" i="13"/>
  <c r="K2312" i="13"/>
  <c r="O2312" i="13"/>
  <c r="Q2312" i="13"/>
  <c r="V2312" i="13"/>
  <c r="G2313" i="13"/>
  <c r="M2313" i="13" s="1"/>
  <c r="I2313" i="13"/>
  <c r="K2313" i="13"/>
  <c r="O2313" i="13"/>
  <c r="Q2313" i="13"/>
  <c r="V2313" i="13"/>
  <c r="G2314" i="13"/>
  <c r="M2314" i="13" s="1"/>
  <c r="I2314" i="13"/>
  <c r="K2314" i="13"/>
  <c r="O2314" i="13"/>
  <c r="Q2314" i="13"/>
  <c r="V2314" i="13"/>
  <c r="G2316" i="13"/>
  <c r="M2316" i="13" s="1"/>
  <c r="I2316" i="13"/>
  <c r="K2316" i="13"/>
  <c r="O2316" i="13"/>
  <c r="Q2316" i="13"/>
  <c r="V2316" i="13"/>
  <c r="G2317" i="13"/>
  <c r="M2317" i="13" s="1"/>
  <c r="I2317" i="13"/>
  <c r="K2317" i="13"/>
  <c r="O2317" i="13"/>
  <c r="Q2317" i="13"/>
  <c r="V2317" i="13"/>
  <c r="G2318" i="13"/>
  <c r="M2318" i="13" s="1"/>
  <c r="I2318" i="13"/>
  <c r="K2318" i="13"/>
  <c r="O2318" i="13"/>
  <c r="Q2318" i="13"/>
  <c r="V2318" i="13"/>
  <c r="G2319" i="13"/>
  <c r="M2319" i="13" s="1"/>
  <c r="I2319" i="13"/>
  <c r="K2319" i="13"/>
  <c r="O2319" i="13"/>
  <c r="Q2319" i="13"/>
  <c r="V2319" i="13"/>
  <c r="G2320" i="13"/>
  <c r="M2320" i="13" s="1"/>
  <c r="I2320" i="13"/>
  <c r="K2320" i="13"/>
  <c r="O2320" i="13"/>
  <c r="Q2320" i="13"/>
  <c r="V2320" i="13"/>
  <c r="G2321" i="13"/>
  <c r="M2321" i="13" s="1"/>
  <c r="I2321" i="13"/>
  <c r="K2321" i="13"/>
  <c r="O2321" i="13"/>
  <c r="Q2321" i="13"/>
  <c r="V2321" i="13"/>
  <c r="G2322" i="13"/>
  <c r="M2322" i="13" s="1"/>
  <c r="I2322" i="13"/>
  <c r="K2322" i="13"/>
  <c r="O2322" i="13"/>
  <c r="Q2322" i="13"/>
  <c r="V2322" i="13"/>
  <c r="G2323" i="13"/>
  <c r="M2323" i="13" s="1"/>
  <c r="I2323" i="13"/>
  <c r="K2323" i="13"/>
  <c r="O2323" i="13"/>
  <c r="Q2323" i="13"/>
  <c r="V2323" i="13"/>
  <c r="G2324" i="13"/>
  <c r="M2324" i="13" s="1"/>
  <c r="I2324" i="13"/>
  <c r="K2324" i="13"/>
  <c r="O2324" i="13"/>
  <c r="Q2324" i="13"/>
  <c r="V2324" i="13"/>
  <c r="G2325" i="13"/>
  <c r="M2325" i="13" s="1"/>
  <c r="I2325" i="13"/>
  <c r="K2325" i="13"/>
  <c r="O2325" i="13"/>
  <c r="Q2325" i="13"/>
  <c r="V2325" i="13"/>
  <c r="G2326" i="13"/>
  <c r="M2326" i="13" s="1"/>
  <c r="I2326" i="13"/>
  <c r="K2326" i="13"/>
  <c r="O2326" i="13"/>
  <c r="Q2326" i="13"/>
  <c r="V2326" i="13"/>
  <c r="G2327" i="13"/>
  <c r="M2327" i="13" s="1"/>
  <c r="I2327" i="13"/>
  <c r="K2327" i="13"/>
  <c r="O2327" i="13"/>
  <c r="Q2327" i="13"/>
  <c r="V2327" i="13"/>
  <c r="G2328" i="13"/>
  <c r="M2328" i="13" s="1"/>
  <c r="I2328" i="13"/>
  <c r="K2328" i="13"/>
  <c r="O2328" i="13"/>
  <c r="Q2328" i="13"/>
  <c r="V2328" i="13"/>
  <c r="G2331" i="13"/>
  <c r="M2331" i="13" s="1"/>
  <c r="I2331" i="13"/>
  <c r="K2331" i="13"/>
  <c r="O2331" i="13"/>
  <c r="Q2331" i="13"/>
  <c r="V2331" i="13"/>
  <c r="G2339" i="13"/>
  <c r="I2339" i="13"/>
  <c r="K2339" i="13"/>
  <c r="O2339" i="13"/>
  <c r="Q2339" i="13"/>
  <c r="V2339" i="13"/>
  <c r="G2341" i="13"/>
  <c r="M2341" i="13" s="1"/>
  <c r="I2341" i="13"/>
  <c r="K2341" i="13"/>
  <c r="O2341" i="13"/>
  <c r="Q2341" i="13"/>
  <c r="V2341" i="13"/>
  <c r="G2345" i="13"/>
  <c r="M2345" i="13" s="1"/>
  <c r="I2345" i="13"/>
  <c r="K2345" i="13"/>
  <c r="O2345" i="13"/>
  <c r="Q2345" i="13"/>
  <c r="V2345" i="13"/>
  <c r="G2348" i="13"/>
  <c r="M2348" i="13" s="1"/>
  <c r="I2348" i="13"/>
  <c r="K2348" i="13"/>
  <c r="O2348" i="13"/>
  <c r="Q2348" i="13"/>
  <c r="V2348" i="13"/>
  <c r="G2370" i="13"/>
  <c r="M2370" i="13" s="1"/>
  <c r="I2370" i="13"/>
  <c r="K2370" i="13"/>
  <c r="O2370" i="13"/>
  <c r="Q2370" i="13"/>
  <c r="V2370" i="13"/>
  <c r="G2378" i="13"/>
  <c r="M2378" i="13" s="1"/>
  <c r="I2378" i="13"/>
  <c r="K2378" i="13"/>
  <c r="O2378" i="13"/>
  <c r="Q2378" i="13"/>
  <c r="V2378" i="13"/>
  <c r="G2386" i="13"/>
  <c r="M2386" i="13" s="1"/>
  <c r="I2386" i="13"/>
  <c r="K2386" i="13"/>
  <c r="O2386" i="13"/>
  <c r="Q2386" i="13"/>
  <c r="V2386" i="13"/>
  <c r="G2389" i="13"/>
  <c r="M2389" i="13" s="1"/>
  <c r="I2389" i="13"/>
  <c r="K2389" i="13"/>
  <c r="O2389" i="13"/>
  <c r="Q2389" i="13"/>
  <c r="V2389" i="13"/>
  <c r="G2390" i="13"/>
  <c r="M2390" i="13" s="1"/>
  <c r="I2390" i="13"/>
  <c r="K2390" i="13"/>
  <c r="O2390" i="13"/>
  <c r="Q2390" i="13"/>
  <c r="V2390" i="13"/>
  <c r="G2391" i="13"/>
  <c r="M2391" i="13" s="1"/>
  <c r="I2391" i="13"/>
  <c r="K2391" i="13"/>
  <c r="O2391" i="13"/>
  <c r="Q2391" i="13"/>
  <c r="V2391" i="13"/>
  <c r="G2392" i="13"/>
  <c r="M2392" i="13" s="1"/>
  <c r="I2392" i="13"/>
  <c r="K2392" i="13"/>
  <c r="O2392" i="13"/>
  <c r="Q2392" i="13"/>
  <c r="V2392" i="13"/>
  <c r="G2393" i="13"/>
  <c r="M2393" i="13" s="1"/>
  <c r="I2393" i="13"/>
  <c r="K2393" i="13"/>
  <c r="O2393" i="13"/>
  <c r="Q2393" i="13"/>
  <c r="V2393" i="13"/>
  <c r="G2394" i="13"/>
  <c r="M2394" i="13" s="1"/>
  <c r="I2394" i="13"/>
  <c r="K2394" i="13"/>
  <c r="O2394" i="13"/>
  <c r="Q2394" i="13"/>
  <c r="V2394" i="13"/>
  <c r="G2397" i="13"/>
  <c r="M2397" i="13" s="1"/>
  <c r="I2397" i="13"/>
  <c r="K2397" i="13"/>
  <c r="O2397" i="13"/>
  <c r="Q2397" i="13"/>
  <c r="V2397" i="13"/>
  <c r="G2398" i="13"/>
  <c r="M2398" i="13" s="1"/>
  <c r="I2398" i="13"/>
  <c r="K2398" i="13"/>
  <c r="O2398" i="13"/>
  <c r="Q2398" i="13"/>
  <c r="V2398" i="13"/>
  <c r="G2399" i="13"/>
  <c r="M2399" i="13" s="1"/>
  <c r="I2399" i="13"/>
  <c r="K2399" i="13"/>
  <c r="O2399" i="13"/>
  <c r="Q2399" i="13"/>
  <c r="V2399" i="13"/>
  <c r="G2400" i="13"/>
  <c r="M2400" i="13" s="1"/>
  <c r="I2400" i="13"/>
  <c r="K2400" i="13"/>
  <c r="O2400" i="13"/>
  <c r="Q2400" i="13"/>
  <c r="V2400" i="13"/>
  <c r="G2401" i="13"/>
  <c r="M2401" i="13" s="1"/>
  <c r="I2401" i="13"/>
  <c r="K2401" i="13"/>
  <c r="O2401" i="13"/>
  <c r="Q2401" i="13"/>
  <c r="V2401" i="13"/>
  <c r="G2404" i="13"/>
  <c r="M2404" i="13" s="1"/>
  <c r="I2404" i="13"/>
  <c r="K2404" i="13"/>
  <c r="O2404" i="13"/>
  <c r="Q2404" i="13"/>
  <c r="V2404" i="13"/>
  <c r="G2405" i="13"/>
  <c r="M2405" i="13" s="1"/>
  <c r="I2405" i="13"/>
  <c r="K2405" i="13"/>
  <c r="O2405" i="13"/>
  <c r="Q2405" i="13"/>
  <c r="V2405" i="13"/>
  <c r="G2406" i="13"/>
  <c r="M2406" i="13" s="1"/>
  <c r="I2406" i="13"/>
  <c r="K2406" i="13"/>
  <c r="O2406" i="13"/>
  <c r="Q2406" i="13"/>
  <c r="V2406" i="13"/>
  <c r="G2407" i="13"/>
  <c r="M2407" i="13" s="1"/>
  <c r="I2407" i="13"/>
  <c r="K2407" i="13"/>
  <c r="O2407" i="13"/>
  <c r="Q2407" i="13"/>
  <c r="V2407" i="13"/>
  <c r="G2408" i="13"/>
  <c r="M2408" i="13" s="1"/>
  <c r="I2408" i="13"/>
  <c r="K2408" i="13"/>
  <c r="O2408" i="13"/>
  <c r="Q2408" i="13"/>
  <c r="V2408" i="13"/>
  <c r="G2409" i="13"/>
  <c r="M2409" i="13" s="1"/>
  <c r="I2409" i="13"/>
  <c r="K2409" i="13"/>
  <c r="O2409" i="13"/>
  <c r="Q2409" i="13"/>
  <c r="V2409" i="13"/>
  <c r="G2410" i="13"/>
  <c r="M2410" i="13" s="1"/>
  <c r="I2410" i="13"/>
  <c r="K2410" i="13"/>
  <c r="O2410" i="13"/>
  <c r="Q2410" i="13"/>
  <c r="V2410" i="13"/>
  <c r="G2411" i="13"/>
  <c r="M2411" i="13" s="1"/>
  <c r="I2411" i="13"/>
  <c r="K2411" i="13"/>
  <c r="O2411" i="13"/>
  <c r="Q2411" i="13"/>
  <c r="V2411" i="13"/>
  <c r="G2412" i="13"/>
  <c r="M2412" i="13" s="1"/>
  <c r="I2412" i="13"/>
  <c r="K2412" i="13"/>
  <c r="O2412" i="13"/>
  <c r="Q2412" i="13"/>
  <c r="V2412" i="13"/>
  <c r="G2413" i="13"/>
  <c r="M2413" i="13" s="1"/>
  <c r="I2413" i="13"/>
  <c r="K2413" i="13"/>
  <c r="O2413" i="13"/>
  <c r="Q2413" i="13"/>
  <c r="V2413" i="13"/>
  <c r="G2414" i="13"/>
  <c r="M2414" i="13" s="1"/>
  <c r="I2414" i="13"/>
  <c r="K2414" i="13"/>
  <c r="O2414" i="13"/>
  <c r="Q2414" i="13"/>
  <c r="V2414" i="13"/>
  <c r="G2415" i="13"/>
  <c r="M2415" i="13" s="1"/>
  <c r="I2415" i="13"/>
  <c r="K2415" i="13"/>
  <c r="O2415" i="13"/>
  <c r="Q2415" i="13"/>
  <c r="V2415" i="13"/>
  <c r="G2416" i="13"/>
  <c r="M2416" i="13" s="1"/>
  <c r="I2416" i="13"/>
  <c r="K2416" i="13"/>
  <c r="O2416" i="13"/>
  <c r="Q2416" i="13"/>
  <c r="V2416" i="13"/>
  <c r="G2417" i="13"/>
  <c r="M2417" i="13" s="1"/>
  <c r="I2417" i="13"/>
  <c r="K2417" i="13"/>
  <c r="O2417" i="13"/>
  <c r="Q2417" i="13"/>
  <c r="V2417" i="13"/>
  <c r="G2418" i="13"/>
  <c r="M2418" i="13" s="1"/>
  <c r="I2418" i="13"/>
  <c r="K2418" i="13"/>
  <c r="O2418" i="13"/>
  <c r="Q2418" i="13"/>
  <c r="V2418" i="13"/>
  <c r="G2419" i="13"/>
  <c r="M2419" i="13" s="1"/>
  <c r="I2419" i="13"/>
  <c r="K2419" i="13"/>
  <c r="O2419" i="13"/>
  <c r="Q2419" i="13"/>
  <c r="V2419" i="13"/>
  <c r="G2420" i="13"/>
  <c r="M2420" i="13" s="1"/>
  <c r="I2420" i="13"/>
  <c r="K2420" i="13"/>
  <c r="O2420" i="13"/>
  <c r="Q2420" i="13"/>
  <c r="V2420" i="13"/>
  <c r="G2421" i="13"/>
  <c r="M2421" i="13" s="1"/>
  <c r="I2421" i="13"/>
  <c r="K2421" i="13"/>
  <c r="O2421" i="13"/>
  <c r="Q2421" i="13"/>
  <c r="V2421" i="13"/>
  <c r="G2422" i="13"/>
  <c r="M2422" i="13" s="1"/>
  <c r="I2422" i="13"/>
  <c r="K2422" i="13"/>
  <c r="O2422" i="13"/>
  <c r="Q2422" i="13"/>
  <c r="V2422" i="13"/>
  <c r="G2423" i="13"/>
  <c r="M2423" i="13" s="1"/>
  <c r="I2423" i="13"/>
  <c r="K2423" i="13"/>
  <c r="O2423" i="13"/>
  <c r="Q2423" i="13"/>
  <c r="V2423" i="13"/>
  <c r="G2424" i="13"/>
  <c r="M2424" i="13" s="1"/>
  <c r="I2424" i="13"/>
  <c r="K2424" i="13"/>
  <c r="O2424" i="13"/>
  <c r="Q2424" i="13"/>
  <c r="V2424" i="13"/>
  <c r="G2425" i="13"/>
  <c r="M2425" i="13" s="1"/>
  <c r="I2425" i="13"/>
  <c r="K2425" i="13"/>
  <c r="O2425" i="13"/>
  <c r="Q2425" i="13"/>
  <c r="V2425" i="13"/>
  <c r="G2426" i="13"/>
  <c r="M2426" i="13" s="1"/>
  <c r="I2426" i="13"/>
  <c r="K2426" i="13"/>
  <c r="O2426" i="13"/>
  <c r="Q2426" i="13"/>
  <c r="V2426" i="13"/>
  <c r="G2433" i="13"/>
  <c r="I2433" i="13"/>
  <c r="K2433" i="13"/>
  <c r="O2433" i="13"/>
  <c r="Q2433" i="13"/>
  <c r="V2433" i="13"/>
  <c r="G2436" i="13"/>
  <c r="M2436" i="13" s="1"/>
  <c r="I2436" i="13"/>
  <c r="K2436" i="13"/>
  <c r="O2436" i="13"/>
  <c r="Q2436" i="13"/>
  <c r="V2436" i="13"/>
  <c r="G2437" i="13"/>
  <c r="M2437" i="13" s="1"/>
  <c r="I2437" i="13"/>
  <c r="K2437" i="13"/>
  <c r="O2437" i="13"/>
  <c r="Q2437" i="13"/>
  <c r="V2437" i="13"/>
  <c r="G2438" i="13"/>
  <c r="M2438" i="13" s="1"/>
  <c r="I2438" i="13"/>
  <c r="K2438" i="13"/>
  <c r="O2438" i="13"/>
  <c r="Q2438" i="13"/>
  <c r="V2438" i="13"/>
  <c r="G2439" i="13"/>
  <c r="M2439" i="13" s="1"/>
  <c r="I2439" i="13"/>
  <c r="K2439" i="13"/>
  <c r="O2439" i="13"/>
  <c r="Q2439" i="13"/>
  <c r="V2439" i="13"/>
  <c r="G2440" i="13"/>
  <c r="M2440" i="13" s="1"/>
  <c r="I2440" i="13"/>
  <c r="K2440" i="13"/>
  <c r="O2440" i="13"/>
  <c r="Q2440" i="13"/>
  <c r="V2440" i="13"/>
  <c r="G2441" i="13"/>
  <c r="M2441" i="13" s="1"/>
  <c r="I2441" i="13"/>
  <c r="K2441" i="13"/>
  <c r="O2441" i="13"/>
  <c r="Q2441" i="13"/>
  <c r="V2441" i="13"/>
  <c r="G2442" i="13"/>
  <c r="M2442" i="13" s="1"/>
  <c r="I2442" i="13"/>
  <c r="K2442" i="13"/>
  <c r="O2442" i="13"/>
  <c r="Q2442" i="13"/>
  <c r="V2442" i="13"/>
  <c r="G2443" i="13"/>
  <c r="M2443" i="13" s="1"/>
  <c r="I2443" i="13"/>
  <c r="K2443" i="13"/>
  <c r="O2443" i="13"/>
  <c r="Q2443" i="13"/>
  <c r="V2443" i="13"/>
  <c r="G2445" i="13"/>
  <c r="M2445" i="13" s="1"/>
  <c r="I2445" i="13"/>
  <c r="K2445" i="13"/>
  <c r="O2445" i="13"/>
  <c r="Q2445" i="13"/>
  <c r="V2445" i="13"/>
  <c r="G2446" i="13"/>
  <c r="M2446" i="13" s="1"/>
  <c r="I2446" i="13"/>
  <c r="K2446" i="13"/>
  <c r="O2446" i="13"/>
  <c r="Q2446" i="13"/>
  <c r="V2446" i="13"/>
  <c r="G2447" i="13"/>
  <c r="M2447" i="13" s="1"/>
  <c r="I2447" i="13"/>
  <c r="K2447" i="13"/>
  <c r="O2447" i="13"/>
  <c r="Q2447" i="13"/>
  <c r="V2447" i="13"/>
  <c r="G2450" i="13"/>
  <c r="M2450" i="13" s="1"/>
  <c r="I2450" i="13"/>
  <c r="K2450" i="13"/>
  <c r="O2450" i="13"/>
  <c r="Q2450" i="13"/>
  <c r="V2450" i="13"/>
  <c r="G2451" i="13"/>
  <c r="M2451" i="13" s="1"/>
  <c r="I2451" i="13"/>
  <c r="K2451" i="13"/>
  <c r="O2451" i="13"/>
  <c r="Q2451" i="13"/>
  <c r="V2451" i="13"/>
  <c r="G2452" i="13"/>
  <c r="M2452" i="13" s="1"/>
  <c r="I2452" i="13"/>
  <c r="K2452" i="13"/>
  <c r="O2452" i="13"/>
  <c r="Q2452" i="13"/>
  <c r="V2452" i="13"/>
  <c r="G2453" i="13"/>
  <c r="M2453" i="13" s="1"/>
  <c r="I2453" i="13"/>
  <c r="K2453" i="13"/>
  <c r="O2453" i="13"/>
  <c r="Q2453" i="13"/>
  <c r="V2453" i="13"/>
  <c r="G2454" i="13"/>
  <c r="M2454" i="13" s="1"/>
  <c r="I2454" i="13"/>
  <c r="K2454" i="13"/>
  <c r="O2454" i="13"/>
  <c r="Q2454" i="13"/>
  <c r="V2454" i="13"/>
  <c r="G2455" i="13"/>
  <c r="M2455" i="13" s="1"/>
  <c r="I2455" i="13"/>
  <c r="K2455" i="13"/>
  <c r="O2455" i="13"/>
  <c r="Q2455" i="13"/>
  <c r="V2455" i="13"/>
  <c r="G2456" i="13"/>
  <c r="M2456" i="13" s="1"/>
  <c r="I2456" i="13"/>
  <c r="K2456" i="13"/>
  <c r="O2456" i="13"/>
  <c r="Q2456" i="13"/>
  <c r="V2456" i="13"/>
  <c r="G2457" i="13"/>
  <c r="M2457" i="13" s="1"/>
  <c r="I2457" i="13"/>
  <c r="K2457" i="13"/>
  <c r="O2457" i="13"/>
  <c r="Q2457" i="13"/>
  <c r="V2457" i="13"/>
  <c r="G2458" i="13"/>
  <c r="M2458" i="13" s="1"/>
  <c r="I2458" i="13"/>
  <c r="K2458" i="13"/>
  <c r="O2458" i="13"/>
  <c r="Q2458" i="13"/>
  <c r="V2458" i="13"/>
  <c r="G2459" i="13"/>
  <c r="M2459" i="13" s="1"/>
  <c r="I2459" i="13"/>
  <c r="K2459" i="13"/>
  <c r="O2459" i="13"/>
  <c r="Q2459" i="13"/>
  <c r="V2459" i="13"/>
  <c r="G2460" i="13"/>
  <c r="M2460" i="13" s="1"/>
  <c r="I2460" i="13"/>
  <c r="K2460" i="13"/>
  <c r="O2460" i="13"/>
  <c r="Q2460" i="13"/>
  <c r="V2460" i="13"/>
  <c r="G2461" i="13"/>
  <c r="M2461" i="13" s="1"/>
  <c r="I2461" i="13"/>
  <c r="K2461" i="13"/>
  <c r="O2461" i="13"/>
  <c r="Q2461" i="13"/>
  <c r="V2461" i="13"/>
  <c r="G2462" i="13"/>
  <c r="M2462" i="13" s="1"/>
  <c r="I2462" i="13"/>
  <c r="K2462" i="13"/>
  <c r="O2462" i="13"/>
  <c r="Q2462" i="13"/>
  <c r="V2462" i="13"/>
  <c r="G2463" i="13"/>
  <c r="M2463" i="13" s="1"/>
  <c r="I2463" i="13"/>
  <c r="K2463" i="13"/>
  <c r="O2463" i="13"/>
  <c r="Q2463" i="13"/>
  <c r="V2463" i="13"/>
  <c r="G2464" i="13"/>
  <c r="M2464" i="13" s="1"/>
  <c r="I2464" i="13"/>
  <c r="K2464" i="13"/>
  <c r="O2464" i="13"/>
  <c r="Q2464" i="13"/>
  <c r="V2464" i="13"/>
  <c r="G2465" i="13"/>
  <c r="M2465" i="13" s="1"/>
  <c r="I2465" i="13"/>
  <c r="K2465" i="13"/>
  <c r="O2465" i="13"/>
  <c r="Q2465" i="13"/>
  <c r="V2465" i="13"/>
  <c r="G2466" i="13"/>
  <c r="M2466" i="13" s="1"/>
  <c r="I2466" i="13"/>
  <c r="K2466" i="13"/>
  <c r="O2466" i="13"/>
  <c r="Q2466" i="13"/>
  <c r="V2466" i="13"/>
  <c r="G2467" i="13"/>
  <c r="M2467" i="13" s="1"/>
  <c r="I2467" i="13"/>
  <c r="K2467" i="13"/>
  <c r="O2467" i="13"/>
  <c r="Q2467" i="13"/>
  <c r="V2467" i="13"/>
  <c r="G2468" i="13"/>
  <c r="M2468" i="13" s="1"/>
  <c r="I2468" i="13"/>
  <c r="K2468" i="13"/>
  <c r="O2468" i="13"/>
  <c r="Q2468" i="13"/>
  <c r="V2468" i="13"/>
  <c r="G2469" i="13"/>
  <c r="M2469" i="13" s="1"/>
  <c r="I2469" i="13"/>
  <c r="K2469" i="13"/>
  <c r="O2469" i="13"/>
  <c r="Q2469" i="13"/>
  <c r="V2469" i="13"/>
  <c r="G2470" i="13"/>
  <c r="M2470" i="13" s="1"/>
  <c r="I2470" i="13"/>
  <c r="K2470" i="13"/>
  <c r="O2470" i="13"/>
  <c r="Q2470" i="13"/>
  <c r="V2470" i="13"/>
  <c r="G2471" i="13"/>
  <c r="M2471" i="13" s="1"/>
  <c r="I2471" i="13"/>
  <c r="K2471" i="13"/>
  <c r="O2471" i="13"/>
  <c r="Q2471" i="13"/>
  <c r="V2471" i="13"/>
  <c r="G2472" i="13"/>
  <c r="M2472" i="13" s="1"/>
  <c r="I2472" i="13"/>
  <c r="K2472" i="13"/>
  <c r="O2472" i="13"/>
  <c r="Q2472" i="13"/>
  <c r="V2472" i="13"/>
  <c r="G2473" i="13"/>
  <c r="M2473" i="13" s="1"/>
  <c r="I2473" i="13"/>
  <c r="K2473" i="13"/>
  <c r="O2473" i="13"/>
  <c r="Q2473" i="13"/>
  <c r="V2473" i="13"/>
  <c r="G2474" i="13"/>
  <c r="M2474" i="13" s="1"/>
  <c r="I2474" i="13"/>
  <c r="K2474" i="13"/>
  <c r="O2474" i="13"/>
  <c r="Q2474" i="13"/>
  <c r="V2474" i="13"/>
  <c r="G2475" i="13"/>
  <c r="M2475" i="13" s="1"/>
  <c r="I2475" i="13"/>
  <c r="K2475" i="13"/>
  <c r="O2475" i="13"/>
  <c r="Q2475" i="13"/>
  <c r="V2475" i="13"/>
  <c r="G2476" i="13"/>
  <c r="M2476" i="13" s="1"/>
  <c r="I2476" i="13"/>
  <c r="K2476" i="13"/>
  <c r="O2476" i="13"/>
  <c r="Q2476" i="13"/>
  <c r="V2476" i="13"/>
  <c r="G2477" i="13"/>
  <c r="M2477" i="13" s="1"/>
  <c r="I2477" i="13"/>
  <c r="K2477" i="13"/>
  <c r="O2477" i="13"/>
  <c r="Q2477" i="13"/>
  <c r="V2477" i="13"/>
  <c r="G2478" i="13"/>
  <c r="M2478" i="13" s="1"/>
  <c r="I2478" i="13"/>
  <c r="K2478" i="13"/>
  <c r="O2478" i="13"/>
  <c r="Q2478" i="13"/>
  <c r="V2478" i="13"/>
  <c r="G2485" i="13"/>
  <c r="I2485" i="13"/>
  <c r="K2485" i="13"/>
  <c r="O2485" i="13"/>
  <c r="Q2485" i="13"/>
  <c r="V2485" i="13"/>
  <c r="G2490" i="13"/>
  <c r="M2490" i="13" s="1"/>
  <c r="I2490" i="13"/>
  <c r="K2490" i="13"/>
  <c r="O2490" i="13"/>
  <c r="Q2490" i="13"/>
  <c r="V2490" i="13"/>
  <c r="G2492" i="13"/>
  <c r="M2492" i="13" s="1"/>
  <c r="I2492" i="13"/>
  <c r="K2492" i="13"/>
  <c r="O2492" i="13"/>
  <c r="Q2492" i="13"/>
  <c r="V2492" i="13"/>
  <c r="G2531" i="13"/>
  <c r="M2531" i="13" s="1"/>
  <c r="I2531" i="13"/>
  <c r="K2531" i="13"/>
  <c r="O2531" i="13"/>
  <c r="Q2531" i="13"/>
  <c r="V2531" i="13"/>
  <c r="G2542" i="13"/>
  <c r="M2542" i="13" s="1"/>
  <c r="I2542" i="13"/>
  <c r="K2542" i="13"/>
  <c r="O2542" i="13"/>
  <c r="Q2542" i="13"/>
  <c r="V2542" i="13"/>
  <c r="G2549" i="13"/>
  <c r="M2549" i="13" s="1"/>
  <c r="I2549" i="13"/>
  <c r="K2549" i="13"/>
  <c r="O2549" i="13"/>
  <c r="Q2549" i="13"/>
  <c r="V2549" i="13"/>
  <c r="G2552" i="13"/>
  <c r="M2552" i="13" s="1"/>
  <c r="I2552" i="13"/>
  <c r="K2552" i="13"/>
  <c r="O2552" i="13"/>
  <c r="Q2552" i="13"/>
  <c r="V2552" i="13"/>
  <c r="G2562" i="13"/>
  <c r="M2562" i="13" s="1"/>
  <c r="I2562" i="13"/>
  <c r="K2562" i="13"/>
  <c r="O2562" i="13"/>
  <c r="Q2562" i="13"/>
  <c r="V2562" i="13"/>
  <c r="G2572" i="13"/>
  <c r="M2572" i="13" s="1"/>
  <c r="I2572" i="13"/>
  <c r="K2572" i="13"/>
  <c r="O2572" i="13"/>
  <c r="Q2572" i="13"/>
  <c r="V2572" i="13"/>
  <c r="G2625" i="13"/>
  <c r="M2625" i="13" s="1"/>
  <c r="I2625" i="13"/>
  <c r="K2625" i="13"/>
  <c r="O2625" i="13"/>
  <c r="Q2625" i="13"/>
  <c r="V2625" i="13"/>
  <c r="G2628" i="13"/>
  <c r="M2628" i="13" s="1"/>
  <c r="I2628" i="13"/>
  <c r="K2628" i="13"/>
  <c r="O2628" i="13"/>
  <c r="Q2628" i="13"/>
  <c r="V2628" i="13"/>
  <c r="G2631" i="13"/>
  <c r="M2631" i="13" s="1"/>
  <c r="I2631" i="13"/>
  <c r="K2631" i="13"/>
  <c r="O2631" i="13"/>
  <c r="Q2631" i="13"/>
  <c r="V2631" i="13"/>
  <c r="G2637" i="13"/>
  <c r="M2637" i="13" s="1"/>
  <c r="I2637" i="13"/>
  <c r="K2637" i="13"/>
  <c r="O2637" i="13"/>
  <c r="Q2637" i="13"/>
  <c r="V2637" i="13"/>
  <c r="G2704" i="13"/>
  <c r="I2704" i="13"/>
  <c r="K2704" i="13"/>
  <c r="O2704" i="13"/>
  <c r="Q2704" i="13"/>
  <c r="V2704" i="13"/>
  <c r="G2711" i="13"/>
  <c r="M2711" i="13" s="1"/>
  <c r="I2711" i="13"/>
  <c r="K2711" i="13"/>
  <c r="O2711" i="13"/>
  <c r="Q2711" i="13"/>
  <c r="V2711" i="13"/>
  <c r="G2716" i="13"/>
  <c r="M2716" i="13" s="1"/>
  <c r="I2716" i="13"/>
  <c r="K2716" i="13"/>
  <c r="O2716" i="13"/>
  <c r="Q2716" i="13"/>
  <c r="V2716" i="13"/>
  <c r="G2720" i="13"/>
  <c r="M2720" i="13" s="1"/>
  <c r="I2720" i="13"/>
  <c r="K2720" i="13"/>
  <c r="O2720" i="13"/>
  <c r="Q2720" i="13"/>
  <c r="V2720" i="13"/>
  <c r="G2722" i="13"/>
  <c r="M2722" i="13" s="1"/>
  <c r="I2722" i="13"/>
  <c r="K2722" i="13"/>
  <c r="O2722" i="13"/>
  <c r="Q2722" i="13"/>
  <c r="V2722" i="13"/>
  <c r="G2724" i="13"/>
  <c r="M2724" i="13" s="1"/>
  <c r="I2724" i="13"/>
  <c r="K2724" i="13"/>
  <c r="O2724" i="13"/>
  <c r="Q2724" i="13"/>
  <c r="V2724" i="13"/>
  <c r="G2726" i="13"/>
  <c r="M2726" i="13" s="1"/>
  <c r="I2726" i="13"/>
  <c r="K2726" i="13"/>
  <c r="O2726" i="13"/>
  <c r="Q2726" i="13"/>
  <c r="V2726" i="13"/>
  <c r="G2732" i="13"/>
  <c r="I2732" i="13"/>
  <c r="K2732" i="13"/>
  <c r="O2732" i="13"/>
  <c r="Q2732" i="13"/>
  <c r="V2732" i="13"/>
  <c r="G2735" i="13"/>
  <c r="M2735" i="13" s="1"/>
  <c r="I2735" i="13"/>
  <c r="K2735" i="13"/>
  <c r="O2735" i="13"/>
  <c r="Q2735" i="13"/>
  <c r="V2735" i="13"/>
  <c r="G2797" i="13"/>
  <c r="M2797" i="13" s="1"/>
  <c r="I2797" i="13"/>
  <c r="K2797" i="13"/>
  <c r="O2797" i="13"/>
  <c r="Q2797" i="13"/>
  <c r="V2797" i="13"/>
  <c r="G2827" i="13"/>
  <c r="M2827" i="13" s="1"/>
  <c r="I2827" i="13"/>
  <c r="K2827" i="13"/>
  <c r="O2827" i="13"/>
  <c r="Q2827" i="13"/>
  <c r="V2827" i="13"/>
  <c r="G2831" i="13"/>
  <c r="M2831" i="13" s="1"/>
  <c r="I2831" i="13"/>
  <c r="K2831" i="13"/>
  <c r="O2831" i="13"/>
  <c r="Q2831" i="13"/>
  <c r="V2831" i="13"/>
  <c r="G2836" i="13"/>
  <c r="G2835" i="13" s="1"/>
  <c r="I137" i="1" s="1"/>
  <c r="L137" i="1" s="1"/>
  <c r="I2836" i="13"/>
  <c r="I2835" i="13" s="1"/>
  <c r="K2836" i="13"/>
  <c r="K2835" i="13" s="1"/>
  <c r="O2836" i="13"/>
  <c r="O2835" i="13" s="1"/>
  <c r="Q2836" i="13"/>
  <c r="Q2835" i="13" s="1"/>
  <c r="V2836" i="13"/>
  <c r="V2835" i="13" s="1"/>
  <c r="G2854" i="13"/>
  <c r="I2854" i="13"/>
  <c r="K2854" i="13"/>
  <c r="O2854" i="13"/>
  <c r="Q2854" i="13"/>
  <c r="V2854" i="13"/>
  <c r="G2859" i="13"/>
  <c r="M2859" i="13" s="1"/>
  <c r="I2859" i="13"/>
  <c r="K2859" i="13"/>
  <c r="O2859" i="13"/>
  <c r="Q2859" i="13"/>
  <c r="V2859" i="13"/>
  <c r="G2861" i="13"/>
  <c r="M2861" i="13" s="1"/>
  <c r="I2861" i="13"/>
  <c r="K2861" i="13"/>
  <c r="O2861" i="13"/>
  <c r="Q2861" i="13"/>
  <c r="V2861" i="13"/>
  <c r="G2898" i="13"/>
  <c r="M2898" i="13" s="1"/>
  <c r="I2898" i="13"/>
  <c r="K2898" i="13"/>
  <c r="O2898" i="13"/>
  <c r="Q2898" i="13"/>
  <c r="V2898" i="13"/>
  <c r="G3091" i="13"/>
  <c r="M3091" i="13" s="1"/>
  <c r="I3091" i="13"/>
  <c r="K3091" i="13"/>
  <c r="O3091" i="13"/>
  <c r="Q3091" i="13"/>
  <c r="V3091" i="13"/>
  <c r="G3095" i="13"/>
  <c r="G3094" i="13" s="1"/>
  <c r="I139" i="1" s="1"/>
  <c r="M139" i="1" s="1"/>
  <c r="I3095" i="13"/>
  <c r="K3095" i="13"/>
  <c r="O3095" i="13"/>
  <c r="Q3095" i="13"/>
  <c r="V3095" i="13"/>
  <c r="G3096" i="13"/>
  <c r="M3096" i="13" s="1"/>
  <c r="I3096" i="13"/>
  <c r="K3096" i="13"/>
  <c r="O3096" i="13"/>
  <c r="Q3096" i="13"/>
  <c r="V3096" i="13"/>
  <c r="G3098" i="13"/>
  <c r="M3098" i="13" s="1"/>
  <c r="I3098" i="13"/>
  <c r="K3098" i="13"/>
  <c r="O3098" i="13"/>
  <c r="Q3098" i="13"/>
  <c r="V3098" i="13"/>
  <c r="G3099" i="13"/>
  <c r="I3099" i="13"/>
  <c r="K3099" i="13"/>
  <c r="O3099" i="13"/>
  <c r="Q3099" i="13"/>
  <c r="V3099" i="13"/>
  <c r="G3100" i="13"/>
  <c r="M3100" i="13" s="1"/>
  <c r="I3100" i="13"/>
  <c r="K3100" i="13"/>
  <c r="O3100" i="13"/>
  <c r="Q3100" i="13"/>
  <c r="V3100" i="13"/>
  <c r="G3101" i="13"/>
  <c r="M3101" i="13" s="1"/>
  <c r="I3101" i="13"/>
  <c r="K3101" i="13"/>
  <c r="O3101" i="13"/>
  <c r="Q3101" i="13"/>
  <c r="V3101" i="13"/>
  <c r="G3102" i="13"/>
  <c r="M3102" i="13" s="1"/>
  <c r="I3102" i="13"/>
  <c r="K3102" i="13"/>
  <c r="O3102" i="13"/>
  <c r="Q3102" i="13"/>
  <c r="V3102" i="13"/>
  <c r="G3103" i="13"/>
  <c r="M3103" i="13" s="1"/>
  <c r="I3103" i="13"/>
  <c r="K3103" i="13"/>
  <c r="O3103" i="13"/>
  <c r="Q3103" i="13"/>
  <c r="V3103" i="13"/>
  <c r="G3104" i="13"/>
  <c r="I3104" i="13"/>
  <c r="K3104" i="13"/>
  <c r="O3104" i="13"/>
  <c r="Q3104" i="13"/>
  <c r="V3104" i="13"/>
  <c r="G3105" i="13"/>
  <c r="M3105" i="13" s="1"/>
  <c r="I3105" i="13"/>
  <c r="K3105" i="13"/>
  <c r="O3105" i="13"/>
  <c r="Q3105" i="13"/>
  <c r="V3105" i="13"/>
  <c r="G3107" i="13"/>
  <c r="M3107" i="13" s="1"/>
  <c r="I3107" i="13"/>
  <c r="K3107" i="13"/>
  <c r="O3107" i="13"/>
  <c r="Q3107" i="13"/>
  <c r="V3107" i="13"/>
  <c r="G3108" i="13"/>
  <c r="M3108" i="13" s="1"/>
  <c r="I3108" i="13"/>
  <c r="K3108" i="13"/>
  <c r="O3108" i="13"/>
  <c r="Q3108" i="13"/>
  <c r="V3108" i="13"/>
  <c r="G3110" i="13"/>
  <c r="M3110" i="13" s="1"/>
  <c r="I3110" i="13"/>
  <c r="K3110" i="13"/>
  <c r="O3110" i="13"/>
  <c r="Q3110" i="13"/>
  <c r="V3110" i="13"/>
  <c r="G3111" i="13"/>
  <c r="M3111" i="13" s="1"/>
  <c r="I3111" i="13"/>
  <c r="K3111" i="13"/>
  <c r="O3111" i="13"/>
  <c r="Q3111" i="13"/>
  <c r="V3111" i="13"/>
  <c r="G3112" i="13"/>
  <c r="M3112" i="13" s="1"/>
  <c r="I3112" i="13"/>
  <c r="K3112" i="13"/>
  <c r="O3112" i="13"/>
  <c r="Q3112" i="13"/>
  <c r="V3112" i="13"/>
  <c r="G3113" i="13"/>
  <c r="M3113" i="13" s="1"/>
  <c r="I3113" i="13"/>
  <c r="K3113" i="13"/>
  <c r="O3113" i="13"/>
  <c r="Q3113" i="13"/>
  <c r="V3113" i="13"/>
  <c r="G3114" i="13"/>
  <c r="M3114" i="13" s="1"/>
  <c r="I3114" i="13"/>
  <c r="K3114" i="13"/>
  <c r="O3114" i="13"/>
  <c r="Q3114" i="13"/>
  <c r="V3114" i="13"/>
  <c r="G3115" i="13"/>
  <c r="M3115" i="13" s="1"/>
  <c r="I3115" i="13"/>
  <c r="K3115" i="13"/>
  <c r="O3115" i="13"/>
  <c r="Q3115" i="13"/>
  <c r="V3115" i="13"/>
  <c r="G3116" i="13"/>
  <c r="M3116" i="13" s="1"/>
  <c r="I3116" i="13"/>
  <c r="K3116" i="13"/>
  <c r="O3116" i="13"/>
  <c r="Q3116" i="13"/>
  <c r="V3116" i="13"/>
  <c r="G3117" i="13"/>
  <c r="M3117" i="13" s="1"/>
  <c r="I3117" i="13"/>
  <c r="K3117" i="13"/>
  <c r="O3117" i="13"/>
  <c r="Q3117" i="13"/>
  <c r="V3117" i="13"/>
  <c r="G3118" i="13"/>
  <c r="M3118" i="13" s="1"/>
  <c r="I3118" i="13"/>
  <c r="K3118" i="13"/>
  <c r="O3118" i="13"/>
  <c r="Q3118" i="13"/>
  <c r="V3118" i="13"/>
  <c r="G3124" i="13"/>
  <c r="G3123" i="13" s="1"/>
  <c r="I141" i="1" s="1"/>
  <c r="L141" i="1" s="1"/>
  <c r="I3124" i="13"/>
  <c r="I3123" i="13" s="1"/>
  <c r="K3124" i="13"/>
  <c r="K3123" i="13" s="1"/>
  <c r="O3124" i="13"/>
  <c r="O3123" i="13" s="1"/>
  <c r="Q3124" i="13"/>
  <c r="Q3123" i="13" s="1"/>
  <c r="V3124" i="13"/>
  <c r="V3123" i="13" s="1"/>
  <c r="G3126" i="13"/>
  <c r="M3126" i="13" s="1"/>
  <c r="I3126" i="13"/>
  <c r="K3126" i="13"/>
  <c r="O3126" i="13"/>
  <c r="Q3126" i="13"/>
  <c r="V3126" i="13"/>
  <c r="G3127" i="13"/>
  <c r="I3127" i="13"/>
  <c r="K3127" i="13"/>
  <c r="O3127" i="13"/>
  <c r="Q3127" i="13"/>
  <c r="V3127" i="13"/>
  <c r="G3129" i="13"/>
  <c r="G3128" i="13" s="1"/>
  <c r="I143" i="1" s="1"/>
  <c r="M143" i="1" s="1"/>
  <c r="I3129" i="13"/>
  <c r="I3128" i="13" s="1"/>
  <c r="K3129" i="13"/>
  <c r="K3128" i="13" s="1"/>
  <c r="O3129" i="13"/>
  <c r="O3128" i="13" s="1"/>
  <c r="Q3129" i="13"/>
  <c r="Q3128" i="13" s="1"/>
  <c r="V3129" i="13"/>
  <c r="V3128" i="13" s="1"/>
  <c r="G3131" i="13"/>
  <c r="G3130" i="13" s="1"/>
  <c r="I144" i="1" s="1"/>
  <c r="L144" i="1" s="1"/>
  <c r="I3131" i="13"/>
  <c r="I3130" i="13" s="1"/>
  <c r="K3131" i="13"/>
  <c r="K3130" i="13" s="1"/>
  <c r="O3131" i="13"/>
  <c r="O3130" i="13" s="1"/>
  <c r="Q3131" i="13"/>
  <c r="Q3130" i="13" s="1"/>
  <c r="V3131" i="13"/>
  <c r="V3130" i="13" s="1"/>
  <c r="G3133" i="13"/>
  <c r="I3133" i="13"/>
  <c r="K3133" i="13"/>
  <c r="O3133" i="13"/>
  <c r="Q3133" i="13"/>
  <c r="V3133" i="13"/>
  <c r="G3134" i="13"/>
  <c r="M3134" i="13" s="1"/>
  <c r="I3134" i="13"/>
  <c r="K3134" i="13"/>
  <c r="O3134" i="13"/>
  <c r="Q3134" i="13"/>
  <c r="V3134" i="13"/>
  <c r="G3136" i="13"/>
  <c r="G3135" i="13" s="1"/>
  <c r="I146" i="1" s="1"/>
  <c r="L146" i="1" s="1"/>
  <c r="I3136" i="13"/>
  <c r="I3135" i="13" s="1"/>
  <c r="K3136" i="13"/>
  <c r="K3135" i="13" s="1"/>
  <c r="O3136" i="13"/>
  <c r="O3135" i="13" s="1"/>
  <c r="Q3136" i="13"/>
  <c r="Q3135" i="13" s="1"/>
  <c r="V3136" i="13"/>
  <c r="V3135" i="13" s="1"/>
  <c r="G3138" i="13"/>
  <c r="G3137" i="13" s="1"/>
  <c r="I147" i="1" s="1"/>
  <c r="M147" i="1" s="1"/>
  <c r="I3138" i="13"/>
  <c r="I3137" i="13" s="1"/>
  <c r="K3138" i="13"/>
  <c r="K3137" i="13" s="1"/>
  <c r="O3138" i="13"/>
  <c r="O3137" i="13" s="1"/>
  <c r="Q3138" i="13"/>
  <c r="Q3137" i="13" s="1"/>
  <c r="V3138" i="13"/>
  <c r="V3137" i="13" s="1"/>
  <c r="G3140" i="13"/>
  <c r="M3140" i="13" s="1"/>
  <c r="M3139" i="13" s="1"/>
  <c r="I3140" i="13"/>
  <c r="I3139" i="13" s="1"/>
  <c r="K3140" i="13"/>
  <c r="K3139" i="13" s="1"/>
  <c r="O3140" i="13"/>
  <c r="O3139" i="13" s="1"/>
  <c r="Q3140" i="13"/>
  <c r="Q3139" i="13" s="1"/>
  <c r="V3140" i="13"/>
  <c r="V3139" i="13" s="1"/>
  <c r="G3152" i="13"/>
  <c r="M3152" i="13" s="1"/>
  <c r="I3152" i="13"/>
  <c r="K3152" i="13"/>
  <c r="O3152" i="13"/>
  <c r="Q3152" i="13"/>
  <c r="V3152" i="13"/>
  <c r="G3156" i="13"/>
  <c r="I3156" i="13"/>
  <c r="K3156" i="13"/>
  <c r="O3156" i="13"/>
  <c r="Q3156" i="13"/>
  <c r="V3156" i="13"/>
  <c r="G3160" i="13"/>
  <c r="M3160" i="13" s="1"/>
  <c r="I3160" i="13"/>
  <c r="K3160" i="13"/>
  <c r="O3160" i="13"/>
  <c r="Q3160" i="13"/>
  <c r="V3160" i="13"/>
  <c r="G3165" i="13"/>
  <c r="M3165" i="13" s="1"/>
  <c r="I3165" i="13"/>
  <c r="K3165" i="13"/>
  <c r="O3165" i="13"/>
  <c r="Q3165" i="13"/>
  <c r="V3165" i="13"/>
  <c r="G3170" i="13"/>
  <c r="M3170" i="13" s="1"/>
  <c r="I3170" i="13"/>
  <c r="K3170" i="13"/>
  <c r="O3170" i="13"/>
  <c r="Q3170" i="13"/>
  <c r="V3170" i="13"/>
  <c r="G3175" i="13"/>
  <c r="M3175" i="13" s="1"/>
  <c r="I3175" i="13"/>
  <c r="K3175" i="13"/>
  <c r="O3175" i="13"/>
  <c r="Q3175" i="13"/>
  <c r="V3175" i="13"/>
  <c r="AE3181" i="13"/>
  <c r="F58" i="1" s="1"/>
  <c r="G9" i="12"/>
  <c r="M9" i="12" s="1"/>
  <c r="I9" i="12"/>
  <c r="K9" i="12"/>
  <c r="O9" i="12"/>
  <c r="Q9" i="12"/>
  <c r="V9" i="12"/>
  <c r="G10" i="12"/>
  <c r="M10" i="12" s="1"/>
  <c r="I10" i="12"/>
  <c r="K10" i="12"/>
  <c r="O10" i="12"/>
  <c r="Q10" i="12"/>
  <c r="V10" i="12"/>
  <c r="G11" i="12"/>
  <c r="M11" i="12" s="1"/>
  <c r="I11" i="12"/>
  <c r="K11" i="12"/>
  <c r="O11" i="12"/>
  <c r="Q11" i="12"/>
  <c r="V11" i="12"/>
  <c r="G12" i="12"/>
  <c r="M12" i="12" s="1"/>
  <c r="I12" i="12"/>
  <c r="K12" i="12"/>
  <c r="O12" i="12"/>
  <c r="Q12" i="12"/>
  <c r="V12" i="12"/>
  <c r="G13" i="12"/>
  <c r="M13" i="12" s="1"/>
  <c r="I13" i="12"/>
  <c r="K13" i="12"/>
  <c r="O13" i="12"/>
  <c r="Q13" i="12"/>
  <c r="V13" i="12"/>
  <c r="G14" i="12"/>
  <c r="M14" i="12" s="1"/>
  <c r="I14" i="12"/>
  <c r="K14" i="12"/>
  <c r="O14" i="12"/>
  <c r="Q14" i="12"/>
  <c r="V14" i="12"/>
  <c r="G15" i="12"/>
  <c r="M15" i="12" s="1"/>
  <c r="I15" i="12"/>
  <c r="K15" i="12"/>
  <c r="O15" i="12"/>
  <c r="Q15" i="12"/>
  <c r="V15" i="12"/>
  <c r="G17" i="12"/>
  <c r="M17" i="12" s="1"/>
  <c r="I17" i="12"/>
  <c r="K17" i="12"/>
  <c r="O17" i="12"/>
  <c r="Q17" i="12"/>
  <c r="V17" i="12"/>
  <c r="G18" i="12"/>
  <c r="M18" i="12" s="1"/>
  <c r="I18" i="12"/>
  <c r="K18" i="12"/>
  <c r="O18" i="12"/>
  <c r="Q18" i="12"/>
  <c r="V18" i="12"/>
  <c r="G19" i="12"/>
  <c r="M19" i="12" s="1"/>
  <c r="I19" i="12"/>
  <c r="K19" i="12"/>
  <c r="O19" i="12"/>
  <c r="Q19" i="12"/>
  <c r="V19" i="12"/>
  <c r="G20" i="12"/>
  <c r="M20" i="12" s="1"/>
  <c r="I20" i="12"/>
  <c r="K20" i="12"/>
  <c r="O20" i="12"/>
  <c r="Q20" i="12"/>
  <c r="V20" i="12"/>
  <c r="G21" i="12"/>
  <c r="M21" i="12" s="1"/>
  <c r="I21" i="12"/>
  <c r="K21" i="12"/>
  <c r="O21" i="12"/>
  <c r="Q21" i="12"/>
  <c r="V21" i="12"/>
  <c r="G22" i="12"/>
  <c r="M22" i="12" s="1"/>
  <c r="I22" i="12"/>
  <c r="K22" i="12"/>
  <c r="O22" i="12"/>
  <c r="Q22" i="12"/>
  <c r="V22" i="12"/>
  <c r="G23" i="12"/>
  <c r="M23" i="12" s="1"/>
  <c r="I23" i="12"/>
  <c r="K23" i="12"/>
  <c r="O23" i="12"/>
  <c r="Q23" i="12"/>
  <c r="V23" i="12"/>
  <c r="G24" i="12"/>
  <c r="M24" i="12" s="1"/>
  <c r="I24" i="12"/>
  <c r="K24" i="12"/>
  <c r="O24" i="12"/>
  <c r="Q24" i="12"/>
  <c r="V24" i="12"/>
  <c r="G25" i="12"/>
  <c r="M25" i="12" s="1"/>
  <c r="I25" i="12"/>
  <c r="K25" i="12"/>
  <c r="O25" i="12"/>
  <c r="Q25" i="12"/>
  <c r="V25" i="12"/>
  <c r="G26" i="12"/>
  <c r="M26" i="12" s="1"/>
  <c r="I26" i="12"/>
  <c r="K26" i="12"/>
  <c r="O26" i="12"/>
  <c r="Q26" i="12"/>
  <c r="V26" i="12"/>
  <c r="G27" i="12"/>
  <c r="M27" i="12" s="1"/>
  <c r="I27" i="12"/>
  <c r="K27" i="12"/>
  <c r="O27" i="12"/>
  <c r="Q27" i="12"/>
  <c r="V27" i="12"/>
  <c r="G28" i="12"/>
  <c r="M28" i="12" s="1"/>
  <c r="I28" i="12"/>
  <c r="K28" i="12"/>
  <c r="O28" i="12"/>
  <c r="Q28" i="12"/>
  <c r="V28" i="12"/>
  <c r="AE30" i="12"/>
  <c r="F61" i="1" s="1"/>
  <c r="I20" i="1"/>
  <c r="I19" i="1"/>
  <c r="AF11" i="20" l="1"/>
  <c r="G46" i="1" s="1"/>
  <c r="AF11" i="21"/>
  <c r="G48" i="1" s="1"/>
  <c r="M48" i="1" s="1"/>
  <c r="M9" i="15"/>
  <c r="M8" i="15" s="1"/>
  <c r="M9" i="17"/>
  <c r="M8" i="17" s="1"/>
  <c r="M9" i="19"/>
  <c r="M8" i="19" s="1"/>
  <c r="M9" i="21"/>
  <c r="M8" i="21" s="1"/>
  <c r="M9" i="23"/>
  <c r="M8" i="23" s="1"/>
  <c r="M9" i="25"/>
  <c r="M8" i="25" s="1"/>
  <c r="G37" i="1"/>
  <c r="H37" i="1" s="1"/>
  <c r="I37" i="1" s="1"/>
  <c r="F42" i="1"/>
  <c r="H42" i="1" s="1"/>
  <c r="I42" i="1" s="1"/>
  <c r="G53" i="1"/>
  <c r="H53" i="1" s="1"/>
  <c r="I53" i="1" s="1"/>
  <c r="F38" i="1"/>
  <c r="H38" i="1" s="1"/>
  <c r="I38" i="1" s="1"/>
  <c r="G43" i="1"/>
  <c r="H43" i="1" s="1"/>
  <c r="I43" i="1" s="1"/>
  <c r="F54" i="1"/>
  <c r="H54" i="1" s="1"/>
  <c r="I54" i="1" s="1"/>
  <c r="F34" i="1"/>
  <c r="H34" i="1" s="1"/>
  <c r="I34" i="1" s="1"/>
  <c r="G39" i="1"/>
  <c r="H39" i="1" s="1"/>
  <c r="I39" i="1" s="1"/>
  <c r="G45" i="1"/>
  <c r="H45" i="1" s="1"/>
  <c r="I45" i="1" s="1"/>
  <c r="F50" i="1"/>
  <c r="H50" i="1" s="1"/>
  <c r="I50" i="1" s="1"/>
  <c r="G55" i="1"/>
  <c r="H55" i="1" s="1"/>
  <c r="I55" i="1" s="1"/>
  <c r="G35" i="1"/>
  <c r="H35" i="1" s="1"/>
  <c r="I35" i="1" s="1"/>
  <c r="G41" i="1"/>
  <c r="H41" i="1" s="1"/>
  <c r="I41" i="1" s="1"/>
  <c r="F46" i="1"/>
  <c r="H46" i="1" s="1"/>
  <c r="I46" i="1" s="1"/>
  <c r="G51" i="1"/>
  <c r="H51" i="1" s="1"/>
  <c r="I51" i="1" s="1"/>
  <c r="G57" i="1"/>
  <c r="H57" i="1" s="1"/>
  <c r="I57" i="1" s="1"/>
  <c r="L140" i="1"/>
  <c r="L34" i="1"/>
  <c r="L38" i="1"/>
  <c r="M42" i="1"/>
  <c r="L46" i="1"/>
  <c r="L50" i="1"/>
  <c r="L54" i="1"/>
  <c r="Q16" i="12"/>
  <c r="V16" i="12"/>
  <c r="G8" i="14"/>
  <c r="G11" i="14" s="1"/>
  <c r="G8" i="16"/>
  <c r="G11" i="16" s="1"/>
  <c r="G8" i="18"/>
  <c r="G11" i="18" s="1"/>
  <c r="G8" i="20"/>
  <c r="G11" i="20" s="1"/>
  <c r="G8" i="22"/>
  <c r="G11" i="22" s="1"/>
  <c r="G8" i="24"/>
  <c r="G11" i="24" s="1"/>
  <c r="F36" i="1"/>
  <c r="H36" i="1" s="1"/>
  <c r="I36" i="1" s="1"/>
  <c r="F40" i="1"/>
  <c r="H40" i="1" s="1"/>
  <c r="I40" i="1" s="1"/>
  <c r="F44" i="1"/>
  <c r="H44" i="1" s="1"/>
  <c r="I44" i="1" s="1"/>
  <c r="F48" i="1"/>
  <c r="H48" i="1" s="1"/>
  <c r="I48" i="1" s="1"/>
  <c r="F52" i="1"/>
  <c r="H52" i="1" s="1"/>
  <c r="I52" i="1" s="1"/>
  <c r="F56" i="1"/>
  <c r="H56" i="1" s="1"/>
  <c r="I56" i="1" s="1"/>
  <c r="F60" i="1"/>
  <c r="I16" i="12"/>
  <c r="M3104" i="13"/>
  <c r="O8" i="12"/>
  <c r="K16" i="12"/>
  <c r="AF3181" i="13"/>
  <c r="AF30" i="12"/>
  <c r="K8" i="12"/>
  <c r="Q8" i="12"/>
  <c r="I8" i="12"/>
  <c r="O16" i="12"/>
  <c r="V8" i="12"/>
  <c r="G2206" i="13"/>
  <c r="I128" i="1" s="1"/>
  <c r="L128" i="1" s="1"/>
  <c r="Q3132" i="13"/>
  <c r="K3132" i="13"/>
  <c r="I3094" i="13"/>
  <c r="O199" i="13"/>
  <c r="Q1480" i="13"/>
  <c r="G770" i="13"/>
  <c r="I108" i="1" s="1"/>
  <c r="L108" i="1" s="1"/>
  <c r="G199" i="13"/>
  <c r="I105" i="1" s="1"/>
  <c r="L105" i="1" s="1"/>
  <c r="M3124" i="13"/>
  <c r="M3123" i="13" s="1"/>
  <c r="O3094" i="13"/>
  <c r="O2206" i="13"/>
  <c r="Q2731" i="13"/>
  <c r="K1480" i="13"/>
  <c r="I3132" i="13"/>
  <c r="O3132" i="13"/>
  <c r="V3125" i="13"/>
  <c r="M2205" i="13"/>
  <c r="M2204" i="13" s="1"/>
  <c r="K1407" i="13"/>
  <c r="I199" i="13"/>
  <c r="K3151" i="13"/>
  <c r="G3139" i="13"/>
  <c r="I148" i="1" s="1"/>
  <c r="L148" i="1" s="1"/>
  <c r="M3138" i="13"/>
  <c r="M3137" i="13" s="1"/>
  <c r="G2853" i="13"/>
  <c r="I138" i="1" s="1"/>
  <c r="L138" i="1" s="1"/>
  <c r="Q2189" i="13"/>
  <c r="K2189" i="13"/>
  <c r="G2731" i="13"/>
  <c r="I136" i="1" s="1"/>
  <c r="L136" i="1" s="1"/>
  <c r="V2636" i="13"/>
  <c r="K2484" i="13"/>
  <c r="G2432" i="13"/>
  <c r="I133" i="1" s="1"/>
  <c r="L133" i="1" s="1"/>
  <c r="K2338" i="13"/>
  <c r="K2209" i="13"/>
  <c r="I2189" i="13"/>
  <c r="O2189" i="13"/>
  <c r="K2043" i="13"/>
  <c r="V1974" i="13"/>
  <c r="G1761" i="13"/>
  <c r="I122" i="1" s="1"/>
  <c r="L122" i="1" s="1"/>
  <c r="O1698" i="13"/>
  <c r="Q1629" i="13"/>
  <c r="I1629" i="13"/>
  <c r="O1629" i="13"/>
  <c r="K1509" i="13"/>
  <c r="Q1509" i="13"/>
  <c r="I1509" i="13"/>
  <c r="I1480" i="13"/>
  <c r="O1480" i="13"/>
  <c r="O1407" i="13"/>
  <c r="Q1109" i="13"/>
  <c r="I1109" i="13"/>
  <c r="Q1085" i="13"/>
  <c r="I1085" i="13"/>
  <c r="O1085" i="13"/>
  <c r="G1046" i="13"/>
  <c r="I110" i="1" s="1"/>
  <c r="L110" i="1" s="1"/>
  <c r="V796" i="13"/>
  <c r="Q738" i="13"/>
  <c r="I738" i="13"/>
  <c r="V208" i="13"/>
  <c r="Q70" i="13"/>
  <c r="I70" i="13"/>
  <c r="O70" i="13"/>
  <c r="G8" i="13"/>
  <c r="F33" i="1"/>
  <c r="Q3151" i="13"/>
  <c r="I3151" i="13"/>
  <c r="G3097" i="13"/>
  <c r="I140" i="1" s="1"/>
  <c r="O3151" i="13"/>
  <c r="M3136" i="13"/>
  <c r="M3135" i="13" s="1"/>
  <c r="G3132" i="13"/>
  <c r="I145" i="1" s="1"/>
  <c r="L145" i="1" s="1"/>
  <c r="K3125" i="13"/>
  <c r="Q3125" i="13"/>
  <c r="I3125" i="13"/>
  <c r="V3097" i="13"/>
  <c r="V3094" i="13"/>
  <c r="V2853" i="13"/>
  <c r="V2731" i="13"/>
  <c r="K2636" i="13"/>
  <c r="Q2636" i="13"/>
  <c r="I2636" i="13"/>
  <c r="Q2484" i="13"/>
  <c r="I2484" i="13"/>
  <c r="O2484" i="13"/>
  <c r="V2432" i="13"/>
  <c r="Q2338" i="13"/>
  <c r="I2338" i="13"/>
  <c r="O2338" i="13"/>
  <c r="Q2253" i="13"/>
  <c r="O2253" i="13"/>
  <c r="Q2209" i="13"/>
  <c r="I2209" i="13"/>
  <c r="O2209" i="13"/>
  <c r="V2206" i="13"/>
  <c r="G2189" i="13"/>
  <c r="I125" i="1" s="1"/>
  <c r="L125" i="1" s="1"/>
  <c r="Q2043" i="13"/>
  <c r="I2043" i="13"/>
  <c r="O2043" i="13"/>
  <c r="K1974" i="13"/>
  <c r="V1761" i="13"/>
  <c r="G1698" i="13"/>
  <c r="I119" i="1" s="1"/>
  <c r="L119" i="1" s="1"/>
  <c r="G1629" i="13"/>
  <c r="I117" i="1" s="1"/>
  <c r="L117" i="1" s="1"/>
  <c r="O1509" i="13"/>
  <c r="G1480" i="13"/>
  <c r="I114" i="1" s="1"/>
  <c r="L114" i="1" s="1"/>
  <c r="G1407" i="13"/>
  <c r="I113" i="1" s="1"/>
  <c r="L113" i="1" s="1"/>
  <c r="V1109" i="13"/>
  <c r="K1109" i="13"/>
  <c r="G1085" i="13"/>
  <c r="I111" i="1" s="1"/>
  <c r="L111" i="1" s="1"/>
  <c r="V1046" i="13"/>
  <c r="K796" i="13"/>
  <c r="V770" i="13"/>
  <c r="V738" i="13"/>
  <c r="K738" i="13"/>
  <c r="K208" i="13"/>
  <c r="G70" i="13"/>
  <c r="I104" i="1" s="1"/>
  <c r="L104" i="1" s="1"/>
  <c r="V8" i="13"/>
  <c r="F59" i="1"/>
  <c r="G3151" i="13"/>
  <c r="I149" i="1" s="1"/>
  <c r="L149" i="1" s="1"/>
  <c r="V3132" i="13"/>
  <c r="O3125" i="13"/>
  <c r="K3097" i="13"/>
  <c r="Q3097" i="13"/>
  <c r="I3097" i="13"/>
  <c r="K3094" i="13"/>
  <c r="K2853" i="13"/>
  <c r="K2731" i="13"/>
  <c r="O2636" i="13"/>
  <c r="G2484" i="13"/>
  <c r="I134" i="1" s="1"/>
  <c r="L134" i="1" s="1"/>
  <c r="K2432" i="13"/>
  <c r="G2338" i="13"/>
  <c r="I132" i="1" s="1"/>
  <c r="L132" i="1" s="1"/>
  <c r="G2209" i="13"/>
  <c r="I129" i="1" s="1"/>
  <c r="L129" i="1" s="1"/>
  <c r="K2206" i="13"/>
  <c r="Q2206" i="13"/>
  <c r="I2206" i="13"/>
  <c r="M2203" i="13"/>
  <c r="M2202" i="13" s="1"/>
  <c r="V2189" i="13"/>
  <c r="G2043" i="13"/>
  <c r="I124" i="1" s="1"/>
  <c r="L124" i="1" s="1"/>
  <c r="Q1974" i="13"/>
  <c r="I1974" i="13"/>
  <c r="O1974" i="13"/>
  <c r="K1761" i="13"/>
  <c r="V1698" i="13"/>
  <c r="M1677" i="13"/>
  <c r="M1676" i="13" s="1"/>
  <c r="V1629" i="13"/>
  <c r="G1509" i="13"/>
  <c r="I115" i="1" s="1"/>
  <c r="L115" i="1" s="1"/>
  <c r="V1480" i="13"/>
  <c r="V1407" i="13"/>
  <c r="V1085" i="13"/>
  <c r="K1046" i="13"/>
  <c r="Q1046" i="13"/>
  <c r="I1046" i="13"/>
  <c r="Q796" i="13"/>
  <c r="I796" i="13"/>
  <c r="O796" i="13"/>
  <c r="K770" i="13"/>
  <c r="Q770" i="13"/>
  <c r="I770" i="13"/>
  <c r="Q208" i="13"/>
  <c r="I208" i="13"/>
  <c r="O208" i="13"/>
  <c r="V199" i="13"/>
  <c r="V70" i="13"/>
  <c r="K8" i="13"/>
  <c r="Q8" i="13"/>
  <c r="I8" i="13"/>
  <c r="V3151" i="13"/>
  <c r="G3125" i="13"/>
  <c r="O3097" i="13"/>
  <c r="Q3094" i="13"/>
  <c r="Q2853" i="13"/>
  <c r="I2853" i="13"/>
  <c r="O2853" i="13"/>
  <c r="I2731" i="13"/>
  <c r="O2731" i="13"/>
  <c r="G2636" i="13"/>
  <c r="I135" i="1" s="1"/>
  <c r="L135" i="1" s="1"/>
  <c r="V2484" i="13"/>
  <c r="Q2432" i="13"/>
  <c r="I2432" i="13"/>
  <c r="O2432" i="13"/>
  <c r="V2338" i="13"/>
  <c r="V2253" i="13"/>
  <c r="I2253" i="13"/>
  <c r="V2209" i="13"/>
  <c r="V2043" i="13"/>
  <c r="G1974" i="13"/>
  <c r="I123" i="1" s="1"/>
  <c r="L123" i="1" s="1"/>
  <c r="Q1761" i="13"/>
  <c r="I1761" i="13"/>
  <c r="O1761" i="13"/>
  <c r="K1698" i="13"/>
  <c r="Q1698" i="13"/>
  <c r="I1698" i="13"/>
  <c r="K1629" i="13"/>
  <c r="V1509" i="13"/>
  <c r="Q1407" i="13"/>
  <c r="I1407" i="13"/>
  <c r="O1109" i="13"/>
  <c r="G1109" i="13"/>
  <c r="I112" i="1" s="1"/>
  <c r="L112" i="1" s="1"/>
  <c r="K1085" i="13"/>
  <c r="O1046" i="13"/>
  <c r="G796" i="13"/>
  <c r="I109" i="1" s="1"/>
  <c r="L109" i="1" s="1"/>
  <c r="O770" i="13"/>
  <c r="O738" i="13"/>
  <c r="G738" i="13"/>
  <c r="G208" i="13"/>
  <c r="I106" i="1" s="1"/>
  <c r="L106" i="1" s="1"/>
  <c r="K199" i="13"/>
  <c r="Q199" i="13"/>
  <c r="K70" i="13"/>
  <c r="O8" i="13"/>
  <c r="M2253" i="13"/>
  <c r="M3156" i="13"/>
  <c r="M3151" i="13" s="1"/>
  <c r="M3133" i="13"/>
  <c r="M3132" i="13" s="1"/>
  <c r="M3131" i="13"/>
  <c r="M3130" i="13" s="1"/>
  <c r="M3129" i="13"/>
  <c r="M3128" i="13" s="1"/>
  <c r="M3127" i="13"/>
  <c r="M3125" i="13" s="1"/>
  <c r="M3099" i="13"/>
  <c r="M3097" i="13" s="1"/>
  <c r="M3095" i="13"/>
  <c r="M3094" i="13" s="1"/>
  <c r="M2854" i="13"/>
  <c r="M2853" i="13" s="1"/>
  <c r="M2836" i="13"/>
  <c r="M2835" i="13" s="1"/>
  <c r="M2732" i="13"/>
  <c r="M2731" i="13" s="1"/>
  <c r="M2704" i="13"/>
  <c r="M2636" i="13" s="1"/>
  <c r="M2485" i="13"/>
  <c r="M2484" i="13" s="1"/>
  <c r="M2433" i="13"/>
  <c r="M2432" i="13" s="1"/>
  <c r="M2339" i="13"/>
  <c r="M2338" i="13" s="1"/>
  <c r="K2231" i="13"/>
  <c r="G2231" i="13"/>
  <c r="I130" i="1" s="1"/>
  <c r="L130" i="1" s="1"/>
  <c r="Q2231" i="13"/>
  <c r="I2231" i="13"/>
  <c r="M1109" i="13"/>
  <c r="M738" i="13"/>
  <c r="K2253" i="13"/>
  <c r="G2253" i="13"/>
  <c r="I131" i="1" s="1"/>
  <c r="L131" i="1" s="1"/>
  <c r="V2231" i="13"/>
  <c r="O2231" i="13"/>
  <c r="M2235" i="13"/>
  <c r="M2231" i="13" s="1"/>
  <c r="M2210" i="13"/>
  <c r="M2209" i="13" s="1"/>
  <c r="M2208" i="13"/>
  <c r="M2206" i="13" s="1"/>
  <c r="M2190" i="13"/>
  <c r="M2189" i="13" s="1"/>
  <c r="M2044" i="13"/>
  <c r="M2043" i="13" s="1"/>
  <c r="M1975" i="13"/>
  <c r="M1974" i="13" s="1"/>
  <c r="M1762" i="13"/>
  <c r="M1761" i="13" s="1"/>
  <c r="M1749" i="13"/>
  <c r="M1748" i="13" s="1"/>
  <c r="M1745" i="13"/>
  <c r="M1744" i="13" s="1"/>
  <c r="M1703" i="13"/>
  <c r="M1698" i="13" s="1"/>
  <c r="M1630" i="13"/>
  <c r="M1629" i="13" s="1"/>
  <c r="M1539" i="13"/>
  <c r="M1509" i="13" s="1"/>
  <c r="M1481" i="13"/>
  <c r="M1480" i="13" s="1"/>
  <c r="M1412" i="13"/>
  <c r="M1407" i="13" s="1"/>
  <c r="M1086" i="13"/>
  <c r="M1085" i="13" s="1"/>
  <c r="M1056" i="13"/>
  <c r="M1046" i="13" s="1"/>
  <c r="M797" i="13"/>
  <c r="M796" i="13" s="1"/>
  <c r="M777" i="13"/>
  <c r="M770" i="13" s="1"/>
  <c r="M209" i="13"/>
  <c r="M208" i="13" s="1"/>
  <c r="M206" i="13"/>
  <c r="M199" i="13" s="1"/>
  <c r="M71" i="13"/>
  <c r="M70" i="13" s="1"/>
  <c r="M66" i="13"/>
  <c r="M65" i="13" s="1"/>
  <c r="M12" i="13"/>
  <c r="M8" i="13" s="1"/>
  <c r="M16" i="12"/>
  <c r="M8" i="12"/>
  <c r="G16" i="12"/>
  <c r="G8" i="12"/>
  <c r="J28" i="1"/>
  <c r="J26" i="1"/>
  <c r="G32" i="1"/>
  <c r="F32" i="1"/>
  <c r="J23" i="1"/>
  <c r="J24" i="1"/>
  <c r="J25" i="1"/>
  <c r="J27" i="1"/>
  <c r="E24" i="1"/>
  <c r="E26" i="1"/>
  <c r="G33" i="1" l="1"/>
  <c r="H33" i="1" s="1"/>
  <c r="G49" i="1"/>
  <c r="H49" i="1" s="1"/>
  <c r="I49" i="1" s="1"/>
  <c r="G47" i="1"/>
  <c r="H47" i="1" s="1"/>
  <c r="I47" i="1" s="1"/>
  <c r="M140" i="1"/>
  <c r="G58" i="1"/>
  <c r="H58" i="1" s="1"/>
  <c r="I58" i="1" s="1"/>
  <c r="G30" i="12"/>
  <c r="G61" i="1" s="1"/>
  <c r="G3181" i="13"/>
  <c r="I101" i="1"/>
  <c r="L101" i="1" s="1"/>
  <c r="L150" i="1" s="1"/>
  <c r="I107" i="1"/>
  <c r="M107" i="1" s="1"/>
  <c r="I142" i="1"/>
  <c r="M142" i="1" s="1"/>
  <c r="I17" i="1"/>
  <c r="F62" i="1"/>
  <c r="I18" i="1" l="1"/>
  <c r="G60" i="1"/>
  <c r="L60" i="1" s="1"/>
  <c r="H61" i="1"/>
  <c r="I61" i="1" s="1"/>
  <c r="M150" i="1"/>
  <c r="L58" i="1"/>
  <c r="I150" i="1"/>
  <c r="G59" i="1" s="1"/>
  <c r="I33" i="1"/>
  <c r="I62" i="1" s="1"/>
  <c r="H62" i="1"/>
  <c r="G23" i="1"/>
  <c r="A23" i="1" s="1"/>
  <c r="A24" i="1" s="1"/>
  <c r="G24" i="1" s="1"/>
  <c r="I16" i="1"/>
  <c r="I21" i="1" l="1"/>
  <c r="M58" i="1"/>
  <c r="L151" i="1"/>
  <c r="H60" i="1"/>
  <c r="I60" i="1" s="1"/>
  <c r="J60" i="1" s="1"/>
  <c r="G62" i="1"/>
  <c r="H59" i="1"/>
  <c r="I59" i="1" s="1"/>
  <c r="J59" i="1" s="1"/>
  <c r="J52" i="1"/>
  <c r="J44" i="1"/>
  <c r="J36" i="1"/>
  <c r="J57" i="1"/>
  <c r="J49" i="1"/>
  <c r="J41" i="1"/>
  <c r="J33" i="1"/>
  <c r="J62" i="1" s="1"/>
  <c r="J54" i="1"/>
  <c r="J46" i="1"/>
  <c r="J38" i="1"/>
  <c r="J51" i="1"/>
  <c r="J43" i="1"/>
  <c r="J35" i="1"/>
  <c r="J42" i="1"/>
  <c r="J55" i="1"/>
  <c r="J39" i="1"/>
  <c r="J56" i="1"/>
  <c r="J48" i="1"/>
  <c r="J40" i="1"/>
  <c r="J61" i="1"/>
  <c r="J53" i="1"/>
  <c r="J45" i="1"/>
  <c r="J37" i="1"/>
  <c r="J58" i="1"/>
  <c r="J50" i="1"/>
  <c r="J34" i="1"/>
  <c r="J47" i="1"/>
  <c r="J126" i="1"/>
  <c r="J146" i="1"/>
  <c r="J138" i="1"/>
  <c r="J144" i="1"/>
  <c r="J148" i="1"/>
  <c r="J128" i="1"/>
  <c r="J135" i="1"/>
  <c r="J130" i="1"/>
  <c r="J129" i="1"/>
  <c r="J110" i="1"/>
  <c r="J139" i="1"/>
  <c r="J115" i="1"/>
  <c r="J140" i="1"/>
  <c r="J132" i="1"/>
  <c r="J149" i="1"/>
  <c r="J133" i="1"/>
  <c r="J120" i="1"/>
  <c r="J112" i="1"/>
  <c r="J104" i="1"/>
  <c r="J143" i="1"/>
  <c r="J127" i="1"/>
  <c r="J117" i="1"/>
  <c r="J109" i="1"/>
  <c r="J101" i="1"/>
  <c r="J136" i="1"/>
  <c r="J134" i="1"/>
  <c r="J137" i="1"/>
  <c r="J122" i="1"/>
  <c r="J114" i="1"/>
  <c r="J106" i="1"/>
  <c r="J147" i="1"/>
  <c r="J131" i="1"/>
  <c r="J119" i="1"/>
  <c r="J111" i="1"/>
  <c r="J124" i="1"/>
  <c r="J141" i="1"/>
  <c r="J125" i="1"/>
  <c r="J108" i="1"/>
  <c r="J121" i="1"/>
  <c r="J113" i="1"/>
  <c r="J105" i="1"/>
  <c r="J142" i="1"/>
  <c r="J145" i="1"/>
  <c r="J118" i="1"/>
  <c r="J102" i="1"/>
  <c r="J123" i="1"/>
  <c r="J107" i="1"/>
  <c r="L63" i="1" l="1"/>
  <c r="I63" i="1" s="1"/>
  <c r="G63" i="1" s="1"/>
  <c r="G25" i="1"/>
  <c r="G28" i="1"/>
  <c r="J150" i="1"/>
  <c r="A25" i="1" l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<sst xmlns="http://schemas.openxmlformats.org/spreadsheetml/2006/main" count="10272" uniqueCount="3116">
  <si>
    <t>%</t>
  </si>
  <si>
    <t>Cena celkem</t>
  </si>
  <si>
    <t>Zaokrouhlení</t>
  </si>
  <si>
    <t>Název</t>
  </si>
  <si>
    <t xml:space="preserve">Položkový rozpočet </t>
  </si>
  <si>
    <t>S:</t>
  </si>
  <si>
    <t>O:</t>
  </si>
  <si>
    <t>R: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</si>
  <si>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</si>
  <si>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</si>
  <si>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</si>
  <si>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</si>
  <si>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</si>
  <si>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</si>
  <si>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</si>
  <si>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</si>
  <si>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</si>
  <si>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</si>
  <si>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</si>
  <si>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</si>
  <si>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</si>
  <si>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</si>
  <si>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</si>
  <si>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</si>
  <si>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</si>
  <si>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</si>
  <si>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</si>
  <si>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</si>
  <si>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</si>
  <si>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</si>
  <si>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</si>
  <si>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</si>
  <si>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</si>
  <si>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</si>
  <si>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</si>
  <si>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</si>
  <si>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</si>
  <si>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</si>
  <si>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</si>
  <si>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PFB170084</t>
  </si>
  <si>
    <t>FN Olomouc, přístavba obj. P pro ambulance a stacionář HOK</t>
  </si>
  <si>
    <t>Fakultní nemocnice Olomouc</t>
  </si>
  <si>
    <t>I. P. Pavlova 185/6</t>
  </si>
  <si>
    <t>Olomouc-Nová Ulice</t>
  </si>
  <si>
    <t>77900</t>
  </si>
  <si>
    <t>00098892</t>
  </si>
  <si>
    <t>CZ00098892</t>
  </si>
  <si>
    <t>Adam Rujbr Architects s.r.o.</t>
  </si>
  <si>
    <t>Lidická 717/75</t>
  </si>
  <si>
    <t>Brno-Veveří</t>
  </si>
  <si>
    <t>60200</t>
  </si>
  <si>
    <t>26920522</t>
  </si>
  <si>
    <t>CZ26920522</t>
  </si>
  <si>
    <t>Stavba</t>
  </si>
  <si>
    <t>IO02</t>
  </si>
  <si>
    <t>Přípojka dešťové a splaškové kanalizace</t>
  </si>
  <si>
    <t>02.01</t>
  </si>
  <si>
    <t>IO03a</t>
  </si>
  <si>
    <t>Přípojka vody (pro přístavbu HOK)</t>
  </si>
  <si>
    <t>03a.01</t>
  </si>
  <si>
    <t>IO03b</t>
  </si>
  <si>
    <t>Přípojka vody (pro pavilon P, úprava trasy)</t>
  </si>
  <si>
    <t>03b.01</t>
  </si>
  <si>
    <t>IO04</t>
  </si>
  <si>
    <t>Přípojka NN</t>
  </si>
  <si>
    <t>04.01</t>
  </si>
  <si>
    <t>IO05</t>
  </si>
  <si>
    <t>Přípojky a přeložky slaboproudých rozvodů</t>
  </si>
  <si>
    <t>05.01</t>
  </si>
  <si>
    <t>IO06</t>
  </si>
  <si>
    <t>Sadové úpravy</t>
  </si>
  <si>
    <t>06.01</t>
  </si>
  <si>
    <t>IO07</t>
  </si>
  <si>
    <t>Doplnění a přeložka VO</t>
  </si>
  <si>
    <t>07.01</t>
  </si>
  <si>
    <t>IO08</t>
  </si>
  <si>
    <t>Chodníky a komunikace</t>
  </si>
  <si>
    <t>08.01</t>
  </si>
  <si>
    <t>IO09</t>
  </si>
  <si>
    <t>Přeložky kanalizací</t>
  </si>
  <si>
    <t>09.01</t>
  </si>
  <si>
    <t>IO10</t>
  </si>
  <si>
    <t>Přeložka vody</t>
  </si>
  <si>
    <t>10.01</t>
  </si>
  <si>
    <t>IO11</t>
  </si>
  <si>
    <t>Přípojka horkovodu</t>
  </si>
  <si>
    <t>11.01</t>
  </si>
  <si>
    <t>IO12</t>
  </si>
  <si>
    <t>Přeložka horkovodu</t>
  </si>
  <si>
    <t>12.01</t>
  </si>
  <si>
    <t>SO01-02</t>
  </si>
  <si>
    <t>Přístavba obj. "P" pro ambulance a stacionář HOK a podzemní kanál PP</t>
  </si>
  <si>
    <t>01.01R</t>
  </si>
  <si>
    <t>Soupis prací a dodávek final</t>
  </si>
  <si>
    <t>VRN</t>
  </si>
  <si>
    <t>Vedlejší a ostatní náklady</t>
  </si>
  <si>
    <t>Vedlejší a ostatní rozpočtové náklady</t>
  </si>
  <si>
    <t>Celkem za stavbu</t>
  </si>
  <si>
    <t>CZK</t>
  </si>
  <si>
    <t>Rekapitulace dílů</t>
  </si>
  <si>
    <t>Typ dílu</t>
  </si>
  <si>
    <t>1</t>
  </si>
  <si>
    <t>Zemní práce</t>
  </si>
  <si>
    <t>15</t>
  </si>
  <si>
    <t>Roubení</t>
  </si>
  <si>
    <t>18</t>
  </si>
  <si>
    <t>Povrchové úpravy terénu</t>
  </si>
  <si>
    <t>2</t>
  </si>
  <si>
    <t>Základy a zvláštní zakládání</t>
  </si>
  <si>
    <t>22</t>
  </si>
  <si>
    <t>Piloty</t>
  </si>
  <si>
    <t>3</t>
  </si>
  <si>
    <t>Svislé a kompletní konstrukce</t>
  </si>
  <si>
    <t>33</t>
  </si>
  <si>
    <t>Oplocení</t>
  </si>
  <si>
    <t>38</t>
  </si>
  <si>
    <t>Dokončovací práce inženýrských staveb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</si>
  <si>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</si>
  <si>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</si>
  <si>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</si>
  <si>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</si>
  <si>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</si>
  <si>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</si>
  <si>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</si>
  <si>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</si>
  <si>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</si>
  <si>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</si>
  <si>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</si>
  <si>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</si>
  <si>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</si>
  <si>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</si>
  <si>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</si>
  <si>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</si>
  <si>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</si>
  <si>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</si>
  <si>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</si>
  <si>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</si>
  <si>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</si>
  <si>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</si>
  <si>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98</t>
  </si>
  <si>
    <t>Demolice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</si>
  <si>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</si>
  <si>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</si>
  <si>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</si>
  <si>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</si>
  <si>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</si>
  <si>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</si>
  <si>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</si>
  <si>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</si>
  <si>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</si>
  <si>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</si>
  <si>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720</t>
  </si>
  <si>
    <t>Zdravotechnická instalace</t>
  </si>
  <si>
    <t>723</t>
  </si>
  <si>
    <t>Vnitřní plynovod</t>
  </si>
  <si>
    <t>730</t>
  </si>
  <si>
    <t>Ústřední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</si>
  <si>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</si>
  <si>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</si>
  <si>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</si>
  <si>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</si>
  <si>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</si>
  <si>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</si>
  <si>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</si>
  <si>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</si>
  <si>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770</t>
  </si>
  <si>
    <t>Konstrukce systémové z Alu profilů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</si>
  <si>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</si>
  <si>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</si>
  <si>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</si>
  <si>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</si>
  <si>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</si>
  <si>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</si>
  <si>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</si>
  <si>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</si>
  <si>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</si>
  <si>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</si>
  <si>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796</t>
  </si>
  <si>
    <t>Vnitřní zařízení a vybavení interiéru</t>
  </si>
  <si>
    <t>799</t>
  </si>
  <si>
    <t>Ostatní</t>
  </si>
  <si>
    <t>M21</t>
  </si>
  <si>
    <t>Elektromontáže</t>
  </si>
  <si>
    <t>M22</t>
  </si>
  <si>
    <t>Montáž sdělovací a zabezp. techniky</t>
  </si>
  <si>
    <t>M23</t>
  </si>
  <si>
    <t>Montáže potrubí</t>
  </si>
  <si>
    <t>M24</t>
  </si>
  <si>
    <t>Montáže vzduchotechnických zařízení</t>
  </si>
  <si>
    <t>M33</t>
  </si>
  <si>
    <t>Montáže dopravních zařízení a vah-výtahy</t>
  </si>
  <si>
    <t>M36</t>
  </si>
  <si>
    <t>Montáže měřících a regulačních zařízení</t>
  </si>
  <si>
    <t>M39</t>
  </si>
  <si>
    <t>Montáže zdravotnických a laboratorních zařízení</t>
  </si>
  <si>
    <t>M43</t>
  </si>
  <si>
    <t>Montáže ocelových konstrukcí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</si>
  <si>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</si>
  <si>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</si>
  <si>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</si>
  <si>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</si>
  <si>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</si>
  <si>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</si>
  <si>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</si>
  <si>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</si>
  <si>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</si>
  <si>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</si>
  <si>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</si>
  <si>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</si>
  <si>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</si>
  <si>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</si>
  <si>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</si>
  <si>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</si>
  <si>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</si>
  <si>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</si>
  <si>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</si>
  <si>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</si>
  <si>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</si>
  <si>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</si>
  <si>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</si>
  <si>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</si>
  <si>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</si>
  <si>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</si>
  <si>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</si>
  <si>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</si>
  <si>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</si>
  <si>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</si>
  <si>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</si>
  <si>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</si>
  <si>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</si>
  <si>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005111020R</t>
  </si>
  <si>
    <t>Vytyčení stavby</t>
  </si>
  <si>
    <t>Soubor</t>
  </si>
  <si>
    <t>RTS 18/ I</t>
  </si>
  <si>
    <t>Indiv</t>
  </si>
  <si>
    <t>005111021R</t>
  </si>
  <si>
    <t>Vytyčení inženýrských sítí</t>
  </si>
  <si>
    <t>005121010R</t>
  </si>
  <si>
    <t>Vybudování zařízení staveniště</t>
  </si>
  <si>
    <t>005121020R</t>
  </si>
  <si>
    <t xml:space="preserve">Provoz zařízení staveniště </t>
  </si>
  <si>
    <t>005121030R</t>
  </si>
  <si>
    <t>Odstranění zařízení staveniště</t>
  </si>
  <si>
    <t>005122010R</t>
  </si>
  <si>
    <t xml:space="preserve">Provoz objednatele </t>
  </si>
  <si>
    <t>005124010R</t>
  </si>
  <si>
    <t>Koordinační činnost</t>
  </si>
  <si>
    <t>ON.01</t>
  </si>
  <si>
    <t>Blower Door Test, vč zvýšených nákladů na utěsňování kcí a otvorů, pro splnění požadavků PD</t>
  </si>
  <si>
    <t>soubor</t>
  </si>
  <si>
    <t>Vlastní</t>
  </si>
  <si>
    <t>POL1_</t>
  </si>
  <si>
    <t>004111010R</t>
  </si>
  <si>
    <t xml:space="preserve">Průzkumné práce </t>
  </si>
  <si>
    <t>005211020R</t>
  </si>
  <si>
    <t>Ochrana stávajících inženýrských sítí na staveništ</t>
  </si>
  <si>
    <t>005211030R</t>
  </si>
  <si>
    <t xml:space="preserve">Dočasná dopravní opatření </t>
  </si>
  <si>
    <t>005211080R</t>
  </si>
  <si>
    <t xml:space="preserve">Bezpečnostní a hygienická opatření na staveništi </t>
  </si>
  <si>
    <t>005231010R</t>
  </si>
  <si>
    <t>Revize</t>
  </si>
  <si>
    <t>005231020R</t>
  </si>
  <si>
    <t>Individuální a komplexní vyzkoušení</t>
  </si>
  <si>
    <t>005231030R</t>
  </si>
  <si>
    <t xml:space="preserve">Zkušební provoz </t>
  </si>
  <si>
    <t>005231040R</t>
  </si>
  <si>
    <t>Provozní řády</t>
  </si>
  <si>
    <t>005241010R</t>
  </si>
  <si>
    <t xml:space="preserve">Dokumentace skutečného provedení </t>
  </si>
  <si>
    <t>005241020R</t>
  </si>
  <si>
    <t xml:space="preserve">Geodetické zaměření skutečného provedení  </t>
  </si>
  <si>
    <t>005281010R</t>
  </si>
  <si>
    <t>Propagace</t>
  </si>
  <si>
    <t>SUM</t>
  </si>
  <si>
    <t>END</t>
  </si>
  <si>
    <t>Položkový soupis prací a dodávek</t>
  </si>
  <si>
    <t>113107425R00</t>
  </si>
  <si>
    <t>Odstranění podkladů nebo krytů z kameniva těženého, v ploše jednotlivě nad 50 m2, tloušťka vrstvy 250 mm</t>
  </si>
  <si>
    <t>m2</t>
  </si>
  <si>
    <t>822-1</t>
  </si>
  <si>
    <t xml:space="preserve">veškeré bilance dle výkresu D.1.1.1 : </t>
  </si>
  <si>
    <t>VV</t>
  </si>
  <si>
    <t>242,0</t>
  </si>
  <si>
    <t>113108410R00</t>
  </si>
  <si>
    <t>Odstranění podkladů nebo krytů živičných, v ploše jednotlivě nad 50 m2, tloušťka vrstvy 100 mm</t>
  </si>
  <si>
    <t>Položka pořadí 1 : 242,00000</t>
  </si>
  <si>
    <t>113111215R00</t>
  </si>
  <si>
    <t>Odstranění podkladů nebo krytů z kameniva zpevněného cementem, v ploše jednotlivě nad 50 m2, tloušťka vrstvy 150 mm</t>
  </si>
  <si>
    <t>113202111R00</t>
  </si>
  <si>
    <t>Vytrhání obrub z krajníků nebo obrubníků stojatých</t>
  </si>
  <si>
    <t>m</t>
  </si>
  <si>
    <t>s vybouráním lože, s přemístěním hmot na skládku na vzdálenost do 3 m nebo naložením na dopravní prostředek</t>
  </si>
  <si>
    <t>SPI</t>
  </si>
  <si>
    <t>okolo stáv. zpev. plochy : 87,7</t>
  </si>
  <si>
    <t>121101103R00</t>
  </si>
  <si>
    <t>Sejmutí ornice s přemístěním na vzdálenost přes 100 do 250 m</t>
  </si>
  <si>
    <t>m3</t>
  </si>
  <si>
    <t>800-1</t>
  </si>
  <si>
    <t>nebo lesní půdy, s vodorovným přemístěním na hromady v místě upotřebení nebo na dočasné či trvalé skládky se složením</t>
  </si>
  <si>
    <t xml:space="preserve">veškeré bilance dle výkresu D.1.1.21 : </t>
  </si>
  <si>
    <t>158,8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</si>
  <si>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</si>
  <si>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</si>
  <si>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</si>
  <si>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výkop : 1508,324</t>
  </si>
  <si>
    <t>výkop pro podsyp : 3,474</t>
  </si>
  <si>
    <t>131201119R00</t>
  </si>
  <si>
    <t xml:space="preserve">Hloubení nezapažených jam a zářezů příplatek za lepivost, v hornině 3,  </t>
  </si>
  <si>
    <t>Položka pořadí 6 : 1511,79800*0,5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</si>
  <si>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</si>
  <si>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</si>
  <si>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</si>
  <si>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 xml:space="preserve">na mezideponii a zpět : </t>
  </si>
  <si>
    <t>Položka pořadí 14 : 1074,11400*2</t>
  </si>
  <si>
    <t>Položka pořadí 12 : 118,57500*2</t>
  </si>
  <si>
    <t>162701105R00</t>
  </si>
  <si>
    <t>Vodorovné přemístění výkopku z horniny 1 až 4, na vzdálenost přes 9 000  do 10 000 m</t>
  </si>
  <si>
    <t>po suchu, bez ohledu na druh dopravního prostředku, bez naložení výkopku, avšak se složením bez rozhrnutí,</t>
  </si>
  <si>
    <t xml:space="preserve">zbylá zemina : </t>
  </si>
  <si>
    <t>Položka pořadí 6 : 1511,79800</t>
  </si>
  <si>
    <t>Položka pořadí 14 : 1074,11400*-1</t>
  </si>
  <si>
    <t>Položka pořadí 12 : 118,57500*-1</t>
  </si>
  <si>
    <t>162701109R00</t>
  </si>
  <si>
    <t>Vodorovné přemístění výkopku příplatek k ceně za každých dalších i započatých 1 000 m přes 10 000 m_x000D_
 z horniny 1 až 4</t>
  </si>
  <si>
    <t>Položka pořadí 9 : 319,10900*5</t>
  </si>
  <si>
    <t>167101101R00</t>
  </si>
  <si>
    <t>Nakládání, skládání, překládání neulehlého výkopku nakládání výkopku_x000D_
 do 100 m3, z horniny 1 až 4</t>
  </si>
  <si>
    <t xml:space="preserve">z mezideponie : </t>
  </si>
  <si>
    <t>Položka pořadí 14 : 1074,11400</t>
  </si>
  <si>
    <t>Položka pořadí 12 : 118,57500</t>
  </si>
  <si>
    <t>171102103R00</t>
  </si>
  <si>
    <t>Uložení sypaniny do zhutněných násypů dálnic a let z hornin soudržných zhutněných na 100 % PS</t>
  </si>
  <si>
    <t>s rozprostřením sypaniny ve vrstvách, s hrubým urovnáním a uzavřením povrchu násypu,</t>
  </si>
  <si>
    <t>118,575</t>
  </si>
  <si>
    <t>171201201R00</t>
  </si>
  <si>
    <t>Uložení sypaniny na dočasnou skládku tak, že na 1 m2 plochy připadá přes 2 m3 výkopku nebo ornice</t>
  </si>
  <si>
    <t xml:space="preserve">na skládku a mezideponii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</si>
  <si>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</si>
  <si>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</si>
  <si>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</si>
  <si>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</si>
  <si>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</si>
  <si>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1074,114</t>
  </si>
  <si>
    <t>181101102R00</t>
  </si>
  <si>
    <t>Úprava pláně v zářezech v hornině 1 až 4, se zhutněním</t>
  </si>
  <si>
    <t>vyrovnáním výškových rozdílů, ploch vodorovných a ploch do sklonu 1 : 5.</t>
  </si>
  <si>
    <t>dna výkopů : 610,0</t>
  </si>
  <si>
    <t>199000002R00</t>
  </si>
  <si>
    <t>Poplatky za skládku horniny 1- 4</t>
  </si>
  <si>
    <t>Položka pořadí 9 : 319,10900</t>
  </si>
  <si>
    <t>15.01</t>
  </si>
  <si>
    <t>Pažení výkopů pro provedení kanálu potrubní pošty - uvažovány pažící boxy, dle zvyklosti realizační firmy, norem a technol. předpisů</t>
  </si>
  <si>
    <t>bm</t>
  </si>
  <si>
    <t>POL2_</t>
  </si>
  <si>
    <t xml:space="preserve">do CN promítnout kompl. náklady, montáž, demontáž, nájemné, amortizace, přesuny apd. : </t>
  </si>
  <si>
    <t xml:space="preserve">pro technol. kanál 1PP : </t>
  </si>
  <si>
    <t>celková délka : 45,0</t>
  </si>
  <si>
    <t>271531113R00</t>
  </si>
  <si>
    <t>Polštáře zhutněné pod základy kamenivo hrubé, drcené, frakce 16 - 32 mm</t>
  </si>
  <si>
    <t>800-2</t>
  </si>
  <si>
    <t xml:space="preserve">pod podkladní beton (zákl. desky) s přesahem 10% : </t>
  </si>
  <si>
    <t xml:space="preserve">suterén : </t>
  </si>
  <si>
    <t>0,1*6,74*9,65*1,1</t>
  </si>
  <si>
    <t xml:space="preserve">pod 1NP : </t>
  </si>
  <si>
    <t>0,1*15,97*4,9*1,1</t>
  </si>
  <si>
    <t>-0,1*2,65*4,555</t>
  </si>
  <si>
    <t xml:space="preserve">pod výtahy : </t>
  </si>
  <si>
    <t>0,1*2,95*4,855*1,1</t>
  </si>
  <si>
    <t xml:space="preserve">pod 1NP osa G-H : </t>
  </si>
  <si>
    <t>0,1*6,735*6,75*1,1</t>
  </si>
  <si>
    <t>273321411R00</t>
  </si>
  <si>
    <t>Beton základových desek železový třídy C 25/30</t>
  </si>
  <si>
    <t>801-1</t>
  </si>
  <si>
    <t>bez dodávky a uložení výztuže</t>
  </si>
  <si>
    <t>0,2*6,74*9,65</t>
  </si>
  <si>
    <t>0,15*15,97*4,9</t>
  </si>
  <si>
    <t>-0,15*2,65*4,555</t>
  </si>
  <si>
    <t>0,2*2,95*4,855</t>
  </si>
  <si>
    <t>0,15*6,735*6,75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</si>
  <si>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</si>
  <si>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</si>
  <si>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</si>
  <si>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0,2*(6,74*2+9,65*2)</t>
  </si>
  <si>
    <t>0,15*(15,97*2+4,9*2)</t>
  </si>
  <si>
    <t>0,15*(2,65*2+4,555*2)</t>
  </si>
  <si>
    <t>0,2*(2,95*2+4,855*2)</t>
  </si>
  <si>
    <t>0,15*(6,735*2+6,75*2)</t>
  </si>
  <si>
    <t>273351216R00</t>
  </si>
  <si>
    <t>Bednění stěn základových desek odstranění</t>
  </si>
  <si>
    <t>Položka pořadí 20 : 22,14600</t>
  </si>
  <si>
    <t>273361821R00</t>
  </si>
  <si>
    <t>Výztuž základových desek z betonářské oceli 10 505(R)</t>
  </si>
  <si>
    <t>t</t>
  </si>
  <si>
    <t>včetně distančních prvků</t>
  </si>
  <si>
    <t xml:space="preserve">dle výkresu č.37 výztuž základů : </t>
  </si>
  <si>
    <t>21,3</t>
  </si>
  <si>
    <t xml:space="preserve">zahrnuje i výztuž pasů, patek, OS apod. dle PD ! : </t>
  </si>
  <si>
    <t>273362021R00</t>
  </si>
  <si>
    <t>Výztuž základových desek ze svařovaných sítí ze svařovaných sítí</t>
  </si>
  <si>
    <t>5,8</t>
  </si>
  <si>
    <t>274321611R00</t>
  </si>
  <si>
    <t>Beton základových pasů železový třídy C 30/37</t>
  </si>
  <si>
    <t>včetně dodávky a uložení betonu, bez výztuže</t>
  </si>
  <si>
    <t>XC2</t>
  </si>
  <si>
    <t xml:space="preserve">ZP1-0 : </t>
  </si>
  <si>
    <t>0,805*0,3*79,0</t>
  </si>
  <si>
    <t xml:space="preserve">ZP2-0 : </t>
  </si>
  <si>
    <t>1,1*0,3*20,0</t>
  </si>
  <si>
    <t xml:space="preserve">ZP3-0 : </t>
  </si>
  <si>
    <t>1,1*0,6*6,75</t>
  </si>
  <si>
    <t xml:space="preserve">ZP4-0 : </t>
  </si>
  <si>
    <t>1,0*0,9*4,375</t>
  </si>
  <si>
    <t xml:space="preserve">pod OP2-0 : </t>
  </si>
  <si>
    <t>0,25*0,8*2,081*2</t>
  </si>
  <si>
    <t xml:space="preserve">pod OP5-0 : </t>
  </si>
  <si>
    <t>0,25*0,8*(8,44+8,29+6,54+7,05)</t>
  </si>
  <si>
    <t xml:space="preserve">pod schodiště : </t>
  </si>
  <si>
    <t>1,05*0,28*2,95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</si>
  <si>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</si>
  <si>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</si>
  <si>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</si>
  <si>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0,805*2*79,0</t>
  </si>
  <si>
    <t>1,1*2*20,0</t>
  </si>
  <si>
    <t>1,1*2*6,75</t>
  </si>
  <si>
    <t>1,0*2*4,375</t>
  </si>
  <si>
    <t>0,25*2*2,081*2</t>
  </si>
  <si>
    <t>0,25*2*(8,44+8,29+6,54+7,05)</t>
  </si>
  <si>
    <t>1,05*2*2,95</t>
  </si>
  <si>
    <t>274351216R00</t>
  </si>
  <si>
    <t>Bednění stěn základových pasů odstranění</t>
  </si>
  <si>
    <t>Položka pořadí 25 : 218,22600</t>
  </si>
  <si>
    <t>275321611R00</t>
  </si>
  <si>
    <t>Beton základových patek železový třídy C 30/37</t>
  </si>
  <si>
    <t xml:space="preserve">hlavice H1 : </t>
  </si>
  <si>
    <t>1,0*1,0*1,0*11</t>
  </si>
  <si>
    <t xml:space="preserve">hlavice H2 : </t>
  </si>
  <si>
    <t>0,955*1,0*1,0*7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</si>
  <si>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</si>
  <si>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</si>
  <si>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</si>
  <si>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1,0*1,0*4*11</t>
  </si>
  <si>
    <t>0,955*1,0*4*7</t>
  </si>
  <si>
    <t>275351216R00</t>
  </si>
  <si>
    <t>Bednění stěn základových patek odstranění</t>
  </si>
  <si>
    <t>Položka pořadí 28 : 70,74000</t>
  </si>
  <si>
    <t>278361821R00</t>
  </si>
  <si>
    <t>Výztuž základů pod stroje nebo technolog. zařízení z oceli 10 505, složitosti 1</t>
  </si>
  <si>
    <t>801-5</t>
  </si>
  <si>
    <t>z betonářské oceli</t>
  </si>
  <si>
    <t>Položka pořadí 31 : 5,10000*0,15</t>
  </si>
  <si>
    <t>278381541R00</t>
  </si>
  <si>
    <t>Základy pod stroje nebo technologická zařízení z betonu prostého, C 20/25, objemu do 5 m3, složitost 1</t>
  </si>
  <si>
    <t>s bedněním, odbedněním, bez úpravy povrchu, včetně pomocného pracovního lešení o výšce podlahy do 1900 mm a pro zatížení do 1,5 kPa.</t>
  </si>
  <si>
    <t xml:space="preserve">pod VZT jednotky : </t>
  </si>
  <si>
    <t>34,0*0,15</t>
  </si>
  <si>
    <t>279321511R00</t>
  </si>
  <si>
    <t>Beton základových zdí železový třídy C 30/37</t>
  </si>
  <si>
    <t>bez výztuže</t>
  </si>
  <si>
    <t xml:space="preserve">stěny dojezdu výtahových šachet : </t>
  </si>
  <si>
    <t>0,805*0,2*(2,65*3+4,855*2)</t>
  </si>
  <si>
    <t xml:space="preserve">šachta navazující na pasy : </t>
  </si>
  <si>
    <t>0,805*0,2*(0,8*2)</t>
  </si>
  <si>
    <t>279351105R00</t>
  </si>
  <si>
    <t>Bednění základových zdí oboustranné, zřízení</t>
  </si>
  <si>
    <t>bednění svislé nebo šikmé (odkloněné), půdorysně přímé nebo zalomené základových zdí ve volných nebo zapažených jámách, rýhách, šachtách, včetně případných vzpěr,</t>
  </si>
  <si>
    <t>0,805*2*(2,65*3+4,855*2)</t>
  </si>
  <si>
    <t>0,805*2*(0,8*2)</t>
  </si>
  <si>
    <t>279351106R00</t>
  </si>
  <si>
    <t>Bednění základových zdí oboustranné, odstranění</t>
  </si>
  <si>
    <t>Položka pořadí 33 : 31,00860</t>
  </si>
  <si>
    <t>631312511R00</t>
  </si>
  <si>
    <t xml:space="preserve">Mazanina z betonu prostého tl. přes 50 do 80 mm třídy C -/12,5 </t>
  </si>
  <si>
    <t>(z kameniva) hlazená dřevěným hladítkem</t>
  </si>
  <si>
    <t xml:space="preserve">pod tunel 1PP : </t>
  </si>
  <si>
    <t>0,1*2,0*45,2</t>
  </si>
  <si>
    <t>0,1*1,0*2,081*2</t>
  </si>
  <si>
    <t>0,1*1,0*(8,44+8,29+6,54+7,05)</t>
  </si>
  <si>
    <t>22.01</t>
  </si>
  <si>
    <t>Pilota vrtaná pr.900mm ŽB C30/37 XC2, výztuž armokoš 10505, vč. odvozu a uložení zeminy, kompletní provedení</t>
  </si>
  <si>
    <t>1-7 : 17,0*7</t>
  </si>
  <si>
    <t>8-16,51 : 12,5*10</t>
  </si>
  <si>
    <t>17-24 : 12,5*8</t>
  </si>
  <si>
    <t>24-32 : 8,0*9</t>
  </si>
  <si>
    <t>44-50 : 8,0*7</t>
  </si>
  <si>
    <t>22.02</t>
  </si>
  <si>
    <t>Pilota vrtaná pr.600mm ŽB C30/37 XC2, výztuž armokoš 10505, vč. odvozu a uložení zeminy, kompletní provedení</t>
  </si>
  <si>
    <t>32-43 : 10,0*12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</si>
  <si>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</si>
  <si>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</si>
  <si>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</si>
  <si>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</si>
  <si>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0,9*2,02*0,45</t>
  </si>
  <si>
    <t>0,9*2,05*0,15</t>
  </si>
  <si>
    <t>311237123R00</t>
  </si>
  <si>
    <t xml:space="preserve">Zdivo nosné z cihel a tvarovek pálených tloušťky 200 mm, výpočtová pevnost Rd 1,2 MPa,  , součinitel prostupu tepla U = 1,12 W/m2.K , hodnota pro zdivo bez omítky při vlhkosti 1%,  </t>
  </si>
  <si>
    <t xml:space="preserve">obvodová stěna technické místnosti : </t>
  </si>
  <si>
    <t>(9,97*2+22,64*2-3,0)*2,35</t>
  </si>
  <si>
    <t>-1,7*2,02</t>
  </si>
  <si>
    <t>311321412R00</t>
  </si>
  <si>
    <t>Beton nadzákladových zdí železový třídy C 30/37</t>
  </si>
  <si>
    <t>nosných, výplňových, obkladových, půdních, štítových, poprsních apod. (bez výztuže), s pomocným lešením o výšce podlahy do 1900 mm a pro zatížení 1,5 kPa,</t>
  </si>
  <si>
    <t xml:space="preserve">OP2-0 : </t>
  </si>
  <si>
    <t>(1,2+2,85)/2*0,2*2,081*2</t>
  </si>
  <si>
    <t xml:space="preserve">OP5-0 : </t>
  </si>
  <si>
    <t>0,55*0,2*8,44</t>
  </si>
  <si>
    <t>1,1*0,2*8,29</t>
  </si>
  <si>
    <t>1,3*0,2*6,54</t>
  </si>
  <si>
    <t>1,6*0,2*7,05</t>
  </si>
  <si>
    <t xml:space="preserve">MS1-0 v.č.19 : </t>
  </si>
  <si>
    <t>3,65*0,2*33,0</t>
  </si>
  <si>
    <t xml:space="preserve">MS1-1 až MS1-4 : </t>
  </si>
  <si>
    <t>11,75*0,2*36,39</t>
  </si>
  <si>
    <t>-1,86*0,2*(4,07+7,5+1,65+3,4+5,75+4,5)</t>
  </si>
  <si>
    <t>-1,86*0,2*(6,15+13,25+5,3+5,55)</t>
  </si>
  <si>
    <t>-1,86*0,2*(8,9+7,45+6,25+7,75)</t>
  </si>
  <si>
    <t xml:space="preserve">MS4-1 až MS4-4 : </t>
  </si>
  <si>
    <t>3,51*0,2*(5,55+1,19+4,86+1,0+3,7+6,93)</t>
  </si>
  <si>
    <t>-0,2*1,0*2,395</t>
  </si>
  <si>
    <t>-0,2*1,86*9,3*3</t>
  </si>
  <si>
    <t>-0,2*2,23*3,15*3</t>
  </si>
  <si>
    <t>-0,2*9,05*1,82</t>
  </si>
  <si>
    <t xml:space="preserve">MS9-1 až MS9-4 : </t>
  </si>
  <si>
    <t>12,0*0,2*16,45</t>
  </si>
  <si>
    <t>-0,2*1,9*11,1</t>
  </si>
  <si>
    <t>-0,2*1,88*11,1</t>
  </si>
  <si>
    <t xml:space="preserve">MS9-1 v ose 2 : </t>
  </si>
  <si>
    <t>3,76*0,2*15,7</t>
  </si>
  <si>
    <t>-0,2*2,99*3,15</t>
  </si>
  <si>
    <t>-0,2*2,39*1,7</t>
  </si>
  <si>
    <t xml:space="preserve">MS2-1 až MS2-4 : </t>
  </si>
  <si>
    <t>(14,275+0,245+0,756)*0,2*16,45</t>
  </si>
  <si>
    <t>-0,2*2,4*1,08</t>
  </si>
  <si>
    <t>-0,2*2,76*2,45*3</t>
  </si>
  <si>
    <t xml:space="preserve">VÝTAH V1 : </t>
  </si>
  <si>
    <t>(14,275+0,245+0,335)*0,2*(2,95*3+2,2+2,05)</t>
  </si>
  <si>
    <t xml:space="preserve">MS7-1 : </t>
  </si>
  <si>
    <t>3,76*0,2*16,45</t>
  </si>
  <si>
    <t>-0,2*2,42*1,76</t>
  </si>
  <si>
    <t xml:space="preserve">MS8-1 až MS8-4 : </t>
  </si>
  <si>
    <t>3,76*0,2*3,53</t>
  </si>
  <si>
    <t>(3,6*2+3,56)*0,2*4,68</t>
  </si>
  <si>
    <t xml:space="preserve">MS3-1 : </t>
  </si>
  <si>
    <t>(2,34+1,42)*0,2*6,44</t>
  </si>
  <si>
    <t>-0,2*2,34*1,7</t>
  </si>
  <si>
    <t xml:space="preserve">MS10-1 : </t>
  </si>
  <si>
    <t>3,51*0,2*46,5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</si>
  <si>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</si>
  <si>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</si>
  <si>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</si>
  <si>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(1,2+2,85)/2*2*2,081*2</t>
  </si>
  <si>
    <t>0,55*2*8,44</t>
  </si>
  <si>
    <t>1,1*2*8,29</t>
  </si>
  <si>
    <t>1,3*2*6,54</t>
  </si>
  <si>
    <t>1,6*2*7,05</t>
  </si>
  <si>
    <t>3,65*2*33,0</t>
  </si>
  <si>
    <t>11,75*2*36,39</t>
  </si>
  <si>
    <t>-1,86*2*(4,07+7,5+1,65+3,4+5,75+4,5)</t>
  </si>
  <si>
    <t>0,2*(1,86*6+4,07+7,5+1,65+3,4+5,75+4,5)*2</t>
  </si>
  <si>
    <t>-1,86*2*(6,15+13,25+5,3+5,55)</t>
  </si>
  <si>
    <t>0,2*(1,86*4+6,15+13,25+5,3+5,55)*2</t>
  </si>
  <si>
    <t>-1,86*2*(8,9+7,45+6,25+7,75)</t>
  </si>
  <si>
    <t>0,2*(1,86*4+8,9+7,45+6,25+7,75)*2</t>
  </si>
  <si>
    <t>3,51*2*(5,55+1,19+4,86+1,0+3,7+6,93)</t>
  </si>
  <si>
    <t>-2*1,0*2,395+0,2*(1,0*2+2,4*2)</t>
  </si>
  <si>
    <t>-2*1,86*9,3*3+0,2*(1,86*2+9,3*2)*3</t>
  </si>
  <si>
    <t>-2*2,23*3,15*3+0,2*(2,23*2+3,15*2)*3</t>
  </si>
  <si>
    <t>-2*9,05*1,82+0,2*(9,05*2+1,82*2)</t>
  </si>
  <si>
    <t>12,0*2*16,45</t>
  </si>
  <si>
    <t>-2*1,9*11,1+0,2*(1,9*2+11,1*2)</t>
  </si>
  <si>
    <t>-2*1,88*11,1+0,2*(1,88*2+11,1*2)</t>
  </si>
  <si>
    <t>3,76*2*15,7</t>
  </si>
  <si>
    <t>-2*2,99*3,15+0,2*(2,99*2+3,15*2)</t>
  </si>
  <si>
    <t>-2*2,39*1,7+0,2*(2,39*2+1,7*2)</t>
  </si>
  <si>
    <t>(14,275+0,245+0,756)*2*16,45</t>
  </si>
  <si>
    <t>-2*2,4*1,08+0,2*(2,4*2+1,08*2)</t>
  </si>
  <si>
    <t>-2*2,76*2,45*3+0,2*(2,76*2+2,45*2)*3</t>
  </si>
  <si>
    <t>(14,275+0,245+0,335)*2*(2,95*3+2,2+2,05)</t>
  </si>
  <si>
    <t>3,76*2*16,45</t>
  </si>
  <si>
    <t>-2*2,42*1,76+0,2*(2,42*2+1,76*2)</t>
  </si>
  <si>
    <t>3,76*2*3,53</t>
  </si>
  <si>
    <t>(3,6*2+3,56)*2*4,68</t>
  </si>
  <si>
    <t>(2,34+1,42)*2*6,44</t>
  </si>
  <si>
    <t>-2*2,34*1,7+0,2*(2,34*2+1,7*2)</t>
  </si>
  <si>
    <t>3,51*2*46,5</t>
  </si>
  <si>
    <t>311351806R00</t>
  </si>
  <si>
    <t>Bednění nadzákladových zdí oboustranné za každou stranu pro beton pohledový, odstranění</t>
  </si>
  <si>
    <t>Položka pořadí 41 : 3642,92530</t>
  </si>
  <si>
    <t>311362021R00</t>
  </si>
  <si>
    <t>Výztuž nadzákladových zdí ze svařovaných sítí</t>
  </si>
  <si>
    <t>v.č.21 : 11,52</t>
  </si>
  <si>
    <t>v.č.22 : 2,52</t>
  </si>
  <si>
    <t>v.č.23 : 6,85</t>
  </si>
  <si>
    <t>v.č.25 : 2,57</t>
  </si>
  <si>
    <t>v.č.26 : 2,15</t>
  </si>
  <si>
    <t>v.č.30 : 2,22</t>
  </si>
  <si>
    <t>v.č.31 : 0,89</t>
  </si>
  <si>
    <t>311361821R00</t>
  </si>
  <si>
    <t>Výztuž nadzákladových zdí z betonářské oceli 10 505(R)</t>
  </si>
  <si>
    <t>v.č.19 : 3,355</t>
  </si>
  <si>
    <t>v.č.20 : 12,5</t>
  </si>
  <si>
    <t>v.č.21 : 5,2</t>
  </si>
  <si>
    <t>v.č.22 : 4,1</t>
  </si>
  <si>
    <t>v.č.23 : 0,65</t>
  </si>
  <si>
    <t>v.č.24 : 1,5</t>
  </si>
  <si>
    <t>v.č.25 : 0,29</t>
  </si>
  <si>
    <t>v.č.26 : 0,235</t>
  </si>
  <si>
    <t>v.č.30 : 0,265</t>
  </si>
  <si>
    <t>v.č.31 : 0,155</t>
  </si>
  <si>
    <t>317168130R00</t>
  </si>
  <si>
    <t>Překlady keramické montáž a dodávka nosné, délky 1000 mm, šířky 70 mm, výšky 238 mm</t>
  </si>
  <si>
    <t>kus</t>
  </si>
  <si>
    <t>O/11 : 2</t>
  </si>
  <si>
    <t>317168131R00</t>
  </si>
  <si>
    <t>Překlady keramické montáž a dodávka nosné, délky 1250 mm, šířky 70 mm, výšky 238 mm</t>
  </si>
  <si>
    <t>O/09 : 9</t>
  </si>
  <si>
    <t>317168133R00</t>
  </si>
  <si>
    <t>Překlady keramické montáž a dodávka nosné, délky 1750 mm, šířky 70 mm, výšky 238 mm</t>
  </si>
  <si>
    <t>O/12 : 2</t>
  </si>
  <si>
    <t>317168135R00</t>
  </si>
  <si>
    <t>Překlady keramické montáž a dodávka nosné, délky 2250 mm, šířky 70 mm, výšky 238 mm</t>
  </si>
  <si>
    <t>O/08 : 2</t>
  </si>
  <si>
    <t>317168136R00</t>
  </si>
  <si>
    <t>Překlady keramické montáž a dodávka nosné, délky 2500 mm, šířky 70 mm, výšky 238 mm</t>
  </si>
  <si>
    <t>O/14 : 2</t>
  </si>
  <si>
    <t>317941121RT3</t>
  </si>
  <si>
    <t>Osazení ocelových válcovaných nosníků na zdivu profil I, výšky 120 mm</t>
  </si>
  <si>
    <t>profilu I, nebo IE, nebo U, nebo UE, nebo L</t>
  </si>
  <si>
    <t xml:space="preserve">do stáv. zdiva : </t>
  </si>
  <si>
    <t>1NP : 0,0111*1,2*(3+2+3)</t>
  </si>
  <si>
    <t>330321411R00</t>
  </si>
  <si>
    <t>Beton sloupů a pilířů železový třídy C 30/37</t>
  </si>
  <si>
    <t>táhel, rámových stojek, vzpěr (bez výztuže), s pomocným lešením o výšce podlahy do 1,90 m a pro zatížení do 1,5 kPa,</t>
  </si>
  <si>
    <t>beton C40/50 XC1</t>
  </si>
  <si>
    <t xml:space="preserve">beton C40/50 XC1 : </t>
  </si>
  <si>
    <t>S1-1 : 0,4*0,4*3,7*13</t>
  </si>
  <si>
    <t>S1-2 : 0,3*0,3*3,6*10</t>
  </si>
  <si>
    <t>S1-3 : 0,3*0,3*3,35*8</t>
  </si>
  <si>
    <t>S1-4 : 0,3*0,3*3,3*9</t>
  </si>
  <si>
    <t>331351101R00</t>
  </si>
  <si>
    <t>Bednění hranatých sloupů průřezu pravoúhlého čtyřúhelníka_x000D_
 zřízení</t>
  </si>
  <si>
    <t>(pilířů), rámových stojek, táhel nebo vzpěr svislých nebo šikmých (odkloněných) o výšce do 4 m včetně vzepření</t>
  </si>
  <si>
    <t>S1-1 : 0,4*4*3,7*13</t>
  </si>
  <si>
    <t>S1-2 : 0,3*4*3,6*10</t>
  </si>
  <si>
    <t>S1-3 : 0,3*4*3,35*8</t>
  </si>
  <si>
    <t>S1-4 : 0,3*4*3,3*9</t>
  </si>
  <si>
    <t>331351102R00</t>
  </si>
  <si>
    <t>Bednění hranatých sloupů průřezu pravoúhlého čtyřúhelníka_x000D_
 odstranění</t>
  </si>
  <si>
    <t>Položka pořadí 52 : 187,96000</t>
  </si>
  <si>
    <t>331361821R00</t>
  </si>
  <si>
    <t>Výztuž hranatých sloupů z betonářské oceli_x000D_
 10 505(R)</t>
  </si>
  <si>
    <t>pilířů, rámových stojek, vzpěr, věšáků nebo táhel svislých nebo šikmých. Včetně distančních prvků.</t>
  </si>
  <si>
    <t>v.č.40 : 3,2</t>
  </si>
  <si>
    <t>340239212RT2</t>
  </si>
  <si>
    <t>Zazdívka otvorů o ploše přes 1 m2 do 4 m2 v příčkách nebo stěnách cihlami  pálenými  tloušťky nad 100 mm</t>
  </si>
  <si>
    <t xml:space="preserve">1NP : </t>
  </si>
  <si>
    <t>0,9*2,05</t>
  </si>
  <si>
    <t>zazdění pouzdra : 0,9*2,02</t>
  </si>
  <si>
    <t>zazdění pouzdra : 0,9*2,05</t>
  </si>
  <si>
    <t xml:space="preserve">pro montážní otvor VZT 2NP : </t>
  </si>
  <si>
    <t>0,8*1,8</t>
  </si>
  <si>
    <t>342012122R00</t>
  </si>
  <si>
    <t>Příčky z desek sádrokartonových jednoduché opláštění, jednoduchá konstrukce CW 50 tloušťka příčky 75 mm, desky protipožární, tloušťky 12,5 mm, tloušťka izolace 50 mm, požární odolnost EI 45</t>
  </si>
  <si>
    <t>zřízení nosné konstrukce příčky, vložení tepelné izolace tl. do 5 cm, montáž desek, tmelení spár Q2 a úprava rohů. Včetně dodávek materiálu.</t>
  </si>
  <si>
    <t xml:space="preserve">nástěný hydrant : </t>
  </si>
  <si>
    <t>3,28*(1,2+0,2*2)</t>
  </si>
  <si>
    <t>342012322RT3</t>
  </si>
  <si>
    <t>Příčky z desek sádrokartonových jednoduché opláštění, jednoduchá konstrukce CW 100 tloušťka příčky 125 mm, desky protipožární, tloušťky 12,5 mm, tloušťka izolace 60 mm, požární odolnost EI 90</t>
  </si>
  <si>
    <t xml:space="preserve">2NP : </t>
  </si>
  <si>
    <t>3,35*(4,1+6,6+1,95)</t>
  </si>
  <si>
    <t>-2,1*0,8</t>
  </si>
  <si>
    <t>-2,1*1,6</t>
  </si>
  <si>
    <t>3,35*(1,8*2+5,9*4)</t>
  </si>
  <si>
    <t>Mezisoučet</t>
  </si>
  <si>
    <t xml:space="preserve">3NP : </t>
  </si>
  <si>
    <t>3,35*(2,75+2,15+6,6*2+1,95+4,4*2+1,95*3)</t>
  </si>
  <si>
    <t>-2,1*1,5</t>
  </si>
  <si>
    <t>-2,1*0,9*2</t>
  </si>
  <si>
    <t xml:space="preserve">4NP : </t>
  </si>
  <si>
    <t>3,31*(6,6*4+2,0+1,9+4,475+4,32+6,0+0,3+0,2*2)</t>
  </si>
  <si>
    <t>-2,1*0,8*3</t>
  </si>
  <si>
    <t>-2,1*0,7</t>
  </si>
  <si>
    <t>3,31*(2,25+6,9*2+2,25+2,55+0,2*2)</t>
  </si>
  <si>
    <t>3,31*(9,6*2+8,1+1,25+2,22)</t>
  </si>
  <si>
    <t>342013122RT2</t>
  </si>
  <si>
    <t>Příčky z desek sádrokartonových dvojité opláštění, jednoduchá konstrukce CW 50  tloušťka příčky 100 mm, desky protipožární, tloušťky 12,5 mm, tloušťka izolace 50 mm, požární odolnost EI 90</t>
  </si>
  <si>
    <t>3,26*(4,15+3,2)</t>
  </si>
  <si>
    <t>-1,97*1,8</t>
  </si>
  <si>
    <t>výtahy : 3,26*(2,05+2,2)</t>
  </si>
  <si>
    <t>-2,24*1,38*2</t>
  </si>
  <si>
    <t xml:space="preserve">pod mezipodestou : </t>
  </si>
  <si>
    <t>2,2*1,8</t>
  </si>
  <si>
    <t>3,35*0,6</t>
  </si>
  <si>
    <t>3,35*(2,4+0,2*2+10,89)</t>
  </si>
  <si>
    <t>O.2.11 : -1,15*3,9</t>
  </si>
  <si>
    <t>3,35*(1,75*3+1,78*2+3,55+4,98+1,12+0,7*2)</t>
  </si>
  <si>
    <t>-2,1*0,7*7</t>
  </si>
  <si>
    <t>3,35*(2,21+4,57+2,75+4,35+6,9+2,15*3)</t>
  </si>
  <si>
    <t>-2,1*0,8*6</t>
  </si>
  <si>
    <t>-2,1*0,9</t>
  </si>
  <si>
    <t>3,35*(0,55+3,37+1,75*3+5,1+3,55+1,78+3,1)</t>
  </si>
  <si>
    <t>3,35*(2,75*2+0,7*3+0,6*2+3,3*2)</t>
  </si>
  <si>
    <t>-1,15*2,6</t>
  </si>
  <si>
    <t>3,31*(0,55+2,0+3,65*3+1,68+1,7*3+3,1+0,9+1,25)</t>
  </si>
  <si>
    <t>-2,1*0,7*4</t>
  </si>
  <si>
    <t>3,31*(1,135+2,07)</t>
  </si>
  <si>
    <t>342013322RT3</t>
  </si>
  <si>
    <t>Příčky z desek sádrokartonových dvojité opláštění, jednoduchá konstrukce CW 100 tloušťka příčky 150 mm, desky protipožární, tloušťky 12,5 mm, tloušťka izolace 100 mm, požární odolnost EI 90</t>
  </si>
  <si>
    <t>3,35*(1,9+0,2*2)</t>
  </si>
  <si>
    <t>3,35*(3,6+2,95+6,6+5,9)</t>
  </si>
  <si>
    <t>-2,1*0,7*2</t>
  </si>
  <si>
    <t xml:space="preserve">vysokopevnostní-dvojité opláštění chodby : </t>
  </si>
  <si>
    <t>3,35*(6,6*3+17,78+3,48+4,95+4,4+1,9)</t>
  </si>
  <si>
    <t>-2,1*0,9*4</t>
  </si>
  <si>
    <t>3,35*(6,15+16,0+2,93)</t>
  </si>
  <si>
    <t>-2,1*0,9*7</t>
  </si>
  <si>
    <t>3,35*(2,75+3,55+2,8)</t>
  </si>
  <si>
    <t>3,35*(24,61+15,02)</t>
  </si>
  <si>
    <t>-2,1*1,1</t>
  </si>
  <si>
    <t>3,35*(6,1+1,95+4,55+1,95)</t>
  </si>
  <si>
    <t>3,35*(2,35+6,2+3,37+7,94)</t>
  </si>
  <si>
    <t>3,31*5,4</t>
  </si>
  <si>
    <t>3,31*(2,62+15,62+6,9)</t>
  </si>
  <si>
    <t>-2,1*0,8*4</t>
  </si>
  <si>
    <t>3,31*(2,8+11,35+22,18)</t>
  </si>
  <si>
    <t>-2,1*0,8*7</t>
  </si>
  <si>
    <t>3,31*16,0</t>
  </si>
  <si>
    <t>-2,1*1,6*2</t>
  </si>
  <si>
    <t>342263990RV1</t>
  </si>
  <si>
    <t>Úpravy, doplňkové práce a příplatky pro sádrokartonové a sádrovláknité příčky příplatek za desku tloušťky 12,5 mm, impregnovanou, z jedné strany příčky</t>
  </si>
  <si>
    <t xml:space="preserve">místnosti s mokrým provozem (na celou výšku příčky) : </t>
  </si>
  <si>
    <t xml:space="preserve">plocha 2x (pro dvojitě opláštěné kce) : </t>
  </si>
  <si>
    <t>103180 : 3,35*(2,15+2,2*2)*2</t>
  </si>
  <si>
    <t>104190 : 3,31*(2,0*4)*2</t>
  </si>
  <si>
    <t>104050 : 3,31*(3,1*2+3,43)*2</t>
  </si>
  <si>
    <t>-2,1*0,8*2</t>
  </si>
  <si>
    <t>342247123R00</t>
  </si>
  <si>
    <t>Příčky z tvárnic pálených Příčky z tvárnic pálených tloušťky 115 mm, z děrovaných příčkovek, P 10, na maltu MVC 5</t>
  </si>
  <si>
    <t>jednoduché nebo příčky zděné do svislé dřevěné, cihelné, betonové nebo ocelové konstrukce na jakoukoliv maltu vápenocementovou (MVC) nebo cementovou (MC),</t>
  </si>
  <si>
    <t>u schodiště : 1,9*1,5+(1,9+3,55)/2*3,0+3,55*2,2</t>
  </si>
  <si>
    <t>elektrorozvodna : 3,55*2,7-0,9*2,1</t>
  </si>
  <si>
    <t>345321616R00</t>
  </si>
  <si>
    <t>Beton zídek železový třídy C 30/37</t>
  </si>
  <si>
    <t>zídek parapetních, atikových, schodišťových a zábradelních železový (bez výztuže),</t>
  </si>
  <si>
    <t>AT1-5 : 0,58*0,15*45,5</t>
  </si>
  <si>
    <t>AT2-5 : 0,58*0,15*20,0</t>
  </si>
  <si>
    <t>345351101R00</t>
  </si>
  <si>
    <t>Bednění zídek plnostěnných nebo prolamovaných plnostěnných zřízení</t>
  </si>
  <si>
    <t>parapetních, atikových, zábradelních zídek, rovných i půdorysně zalomených, vodorovných nebo stoupajících,</t>
  </si>
  <si>
    <t>AT1-5 : 0,58*2*45,5</t>
  </si>
  <si>
    <t>AT2-5 : 0,58*2*20,0</t>
  </si>
  <si>
    <t>345351102R00</t>
  </si>
  <si>
    <t>Bednění zídek plnostěnných nebo prolamovaných plnostěnných odstranění</t>
  </si>
  <si>
    <t>Položka pořadí 63 : 75,98000</t>
  </si>
  <si>
    <t>346244381RT2</t>
  </si>
  <si>
    <t>Plentování ocelových nosníků jednostranné výšky do 200 mm</t>
  </si>
  <si>
    <t>jakýmikoliv cihlami,</t>
  </si>
  <si>
    <t>1NP : 0,12*1,2*(3+2+3)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</si>
  <si>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</si>
  <si>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</si>
  <si>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</si>
  <si>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1NP : 1,0*1,2*3</t>
  </si>
  <si>
    <t>347016131R00</t>
  </si>
  <si>
    <t>Předstěny opláštěné sádrokartonovými deskami předsazené stěny volně stojící bez minerální izolace 1x ocelová konstrukce CW 100, tloušťka stěny 115 mm, tloušťka desky 12,5mm, standard, požární odolnost EI 15</t>
  </si>
  <si>
    <t xml:space="preserve">instalační předstěny : </t>
  </si>
  <si>
    <t>101030 : 3,46*(0,3*2+1,2)</t>
  </si>
  <si>
    <t>102100 : 3,33*3,08</t>
  </si>
  <si>
    <t>102090 : 1,2*1,5+0,2*1,5</t>
  </si>
  <si>
    <t>102110 : 1,2*0,7+0,2*0,7</t>
  </si>
  <si>
    <t>102150 : 1,2*1,0+0,2*1,0</t>
  </si>
  <si>
    <t>102070 : 1,2*1,0+0,2*1,0</t>
  </si>
  <si>
    <t>102060 : 1,2*1,0+0,2*1,0+0,2*1,2+3,33*2,37</t>
  </si>
  <si>
    <t>103200 : 1,2*1,0+0,2*1,0</t>
  </si>
  <si>
    <t>103160 : 1,2*0,95+0,2*0,95</t>
  </si>
  <si>
    <t>103130 : 1,2*0,8+0,2*0,8+0,2*1,2</t>
  </si>
  <si>
    <t>103050 : 1,2*1,5+0,2*1,5</t>
  </si>
  <si>
    <t>103110 : 1,2*0,95+0,2*0,95</t>
  </si>
  <si>
    <t>103070 : 1,2*0,7+0,2*0,7</t>
  </si>
  <si>
    <t>103060 : 3,33*3,08</t>
  </si>
  <si>
    <t>103030 : 1,2*0,95+0,2*0,95</t>
  </si>
  <si>
    <t>103150 : 3,33*(1,95+2,6)</t>
  </si>
  <si>
    <t>104170 : 1,2*1,17+0,2*1,17</t>
  </si>
  <si>
    <t>104190 : 1,2*0,5+0,2*0,5+0,5*1,2*2</t>
  </si>
  <si>
    <t>104080 : 1,2*2,2+0,2*2,2+3,31*0,15</t>
  </si>
  <si>
    <t>104081 : 1,2*0,9+0,2*0,9</t>
  </si>
  <si>
    <t>104310 : (1,2*0,9+0,2*0,9)*2</t>
  </si>
  <si>
    <t>104050 : 3,29*2,43</t>
  </si>
  <si>
    <t>104040 : 1,2*0,9+0,2*0,9</t>
  </si>
  <si>
    <t>104060 : 3,29*(2,25+2,6)</t>
  </si>
  <si>
    <t xml:space="preserve">předstěna u vyvol. systému a hydrantu : </t>
  </si>
  <si>
    <t>2NP : 3,33*1,95</t>
  </si>
  <si>
    <t xml:space="preserve">předstěna u hydrantu : </t>
  </si>
  <si>
    <t>2NP : 3,33*(0,8+0,2)</t>
  </si>
  <si>
    <t>3NP : 3,33*(0,8+0,2)</t>
  </si>
  <si>
    <t>4NP : 3,29*(0,8+0,2)</t>
  </si>
  <si>
    <t>342264051RT1</t>
  </si>
  <si>
    <t>Podhledy na kovové konstrukci opláštěné deskami sádrokartonovými nosná konstrukce z profilů CD s přímým uchycením 1x deska, tloušťky 12,5 mm, standard</t>
  </si>
  <si>
    <t xml:space="preserve">plný SDK podhled : </t>
  </si>
  <si>
    <t>102280 : 3,48*2,5+1,2*6,57+1,2*7,6</t>
  </si>
  <si>
    <t>102270 : 0,6*3,33*2</t>
  </si>
  <si>
    <t>102050 : 0,6*10,06*2</t>
  </si>
  <si>
    <t>102030 : 0,6*(4,0+4,7)</t>
  </si>
  <si>
    <t>102281 : 3,2*8,17</t>
  </si>
  <si>
    <t>102170+180+190+200+210+220 : 0,6*5,9*2+0,6*1,96*2+0,6*2,56*6+0,6*2,46*2+0,6*2,03*2</t>
  </si>
  <si>
    <t>103230 : 2,62*2,5+1,2*6,75</t>
  </si>
  <si>
    <t>103290+270+300 : 0,6*(3,53*2+2,92*2+2,81*2)</t>
  </si>
  <si>
    <t>103260 : 0,6*(14,83+17,9)</t>
  </si>
  <si>
    <t>103240 : 0,6*5,4</t>
  </si>
  <si>
    <t>103250 : 0,6*(8,67+6,6+7,94)</t>
  </si>
  <si>
    <t>103280 : 0,6*2,35*2</t>
  </si>
  <si>
    <t>103231 : 3,2*8,17</t>
  </si>
  <si>
    <t>104240+241 : 0,6*7,01*2</t>
  </si>
  <si>
    <t>104140+130 : 0,6*(3,76+2,87)*2</t>
  </si>
  <si>
    <t>104160+150 : 0,6*(2,82+3,11)*2</t>
  </si>
  <si>
    <t>104210+200 : 0,6*(2,36+2,72)*2</t>
  </si>
  <si>
    <t>104220 : 0,6*3,73*2+0,9*2,2</t>
  </si>
  <si>
    <t>104120 : 2,5*2,65+1,13*1,0+1,2*3,9</t>
  </si>
  <si>
    <t>104290 : 17,74</t>
  </si>
  <si>
    <t>104260 : 0,6*9,6*2+1,2*3,35</t>
  </si>
  <si>
    <t>104250 : 0,6*9,6*2+1,2*3,2</t>
  </si>
  <si>
    <t xml:space="preserve">čela a svislé části podhledů : </t>
  </si>
  <si>
    <t>102280 : 0,4*(2,5+6,57+7,6)</t>
  </si>
  <si>
    <t>102270 : 0,15*3,33*2</t>
  </si>
  <si>
    <t>102050 : 0,15*10,06*2</t>
  </si>
  <si>
    <t>102030 : 0,15*(4,0+4,7)</t>
  </si>
  <si>
    <t>102160 : 0,47*4,39</t>
  </si>
  <si>
    <t>102170-220 : 0,15*(4,7*2+1,96*2+2,56*6+2,46*2+2,03*2)</t>
  </si>
  <si>
    <t>103230 : 0,4*(2,5+6,75)</t>
  </si>
  <si>
    <t>103290+270+300 : 0,15*(3,53+2,92+2,81)</t>
  </si>
  <si>
    <t>103260 : 0,15*(14,83+17,9)</t>
  </si>
  <si>
    <t>103240+250+280 : 0,15*(5,4+8,67+6,6+7,94+2,35*2)</t>
  </si>
  <si>
    <t>104120 : 0,4*(2,5+3,9)+0,3*1,13</t>
  </si>
  <si>
    <t>104240+241 : 0,15*7,01*2</t>
  </si>
  <si>
    <t>104140+130 : 0,15*(3,76+2,87)*2</t>
  </si>
  <si>
    <t>104160+150 : 0,15*(2,82+3,11)*2</t>
  </si>
  <si>
    <t>104210+200 : 0,15*(2,36+2,72)*2</t>
  </si>
  <si>
    <t>104220 : 0,15*3,73*2</t>
  </si>
  <si>
    <t>104260+250 : 0,15*(9,6*4+3,35+3,2)</t>
  </si>
  <si>
    <t>342264098R00</t>
  </si>
  <si>
    <t>Příplatky k podhledům sádrokartonovým příplatek k podhledu sádrokartonovému za plochu do 2 m2</t>
  </si>
  <si>
    <t xml:space="preserve">drobné plochy, členitosti, lemy, čela : </t>
  </si>
  <si>
    <t>342267111RT1</t>
  </si>
  <si>
    <t>Obklady konstrukcí sádrokartonovými deskami obklady dřevěných konstrukcí_x000D_
 obklad sloupů a trámů do 500 x500 mm_x000D_
 1x opláštění, dvoustranné, deska standard tloušťky 12,5 mm</t>
  </si>
  <si>
    <t xml:space="preserve">opláštění rozvodů : </t>
  </si>
  <si>
    <t>3,35*2</t>
  </si>
  <si>
    <t>3,35</t>
  </si>
  <si>
    <t>342267112RT1</t>
  </si>
  <si>
    <t>Obklady konstrukcí sádrokartonovými deskami obklady dřevěných konstrukcí_x000D_
 obklad sloupů a trámů do 500 x500 mm_x000D_
 1x opláštění, třístranný, deska standard tloušťky 12,5 mm</t>
  </si>
  <si>
    <t>3,27</t>
  </si>
  <si>
    <t>2*3,35</t>
  </si>
  <si>
    <t>311.01</t>
  </si>
  <si>
    <t>Detail napojení SDK příčky na proskl. fasádu nebo otvorový fasádní prvek - D+M</t>
  </si>
  <si>
    <t>0,15*2</t>
  </si>
  <si>
    <t>0,125*4</t>
  </si>
  <si>
    <t>0,1*3</t>
  </si>
  <si>
    <t>0,125*3</t>
  </si>
  <si>
    <t>0,25*9</t>
  </si>
  <si>
    <t>0,15*1</t>
  </si>
  <si>
    <t>595920030R</t>
  </si>
  <si>
    <t>deska sádrokartonová stavební protipožární; š = 1 250 mm; l = 2 000 mm; tl = 12,5 mm</t>
  </si>
  <si>
    <t>SPCM</t>
  </si>
  <si>
    <t>POL3_</t>
  </si>
  <si>
    <t xml:space="preserve">odpočet u příčky se záměnou vrchní desky do v.1,2m za vysokopevnostní desky : </t>
  </si>
  <si>
    <t>Položka pořadí 74 : 369,38400*-1</t>
  </si>
  <si>
    <t>595920389R</t>
  </si>
  <si>
    <t>deska sádrokartonová stavební akustická, se zvýšenou pevností; š = 1 250 mm; l = 2 000 mm; tl = 12,5 mm</t>
  </si>
  <si>
    <t xml:space="preserve">vysokopevnostní deska do 1,2m u vybraných příček (v chodbách) : </t>
  </si>
  <si>
    <t xml:space="preserve">dvojité opláštění (2x) : </t>
  </si>
  <si>
    <t>102280 : 1,2*(17,78+6,6*2+3,48+4,95+6,15+16,0+2,93)*2</t>
  </si>
  <si>
    <t>-1,2*0,9*22</t>
  </si>
  <si>
    <t>-1,2*1,6*2</t>
  </si>
  <si>
    <t>-1,2*0,8*4</t>
  </si>
  <si>
    <t>103230 : 1,2*(24,61+15,02+1,95+3,37+6,2+2,35)*2</t>
  </si>
  <si>
    <t>-1,2*0,8*8</t>
  </si>
  <si>
    <t>-1,2*0,9*6</t>
  </si>
  <si>
    <t>-1,2*1,1*4</t>
  </si>
  <si>
    <t>104120 : 1,2*(2,62+15,62+6,9+2,55+2,3+22,18)*2</t>
  </si>
  <si>
    <t>-1,2*1,6*4</t>
  </si>
  <si>
    <t>-1,2*0,8*18</t>
  </si>
  <si>
    <t>-1,2*0,7*2</t>
  </si>
  <si>
    <t>-1,2*0,9*2</t>
  </si>
  <si>
    <t>104290 : 1,2*(16,0+11,35)*2</t>
  </si>
  <si>
    <t>-1,2*0,8*10</t>
  </si>
  <si>
    <t>-1,2*1,6*6</t>
  </si>
  <si>
    <t>275313621R00</t>
  </si>
  <si>
    <t>Beton základových patek prostý třídy C 20/25</t>
  </si>
  <si>
    <t>O.20 : 0,30*0,30*0,80*9</t>
  </si>
  <si>
    <t>O.21 : 0,30*0,30*0,80*16</t>
  </si>
  <si>
    <t>338121123R00</t>
  </si>
  <si>
    <t>Osazování sloupků a vzpěr plotových železobeton. se zabetonováním patky betonem třídy C -/7,5, o objemu do 0,15 m3</t>
  </si>
  <si>
    <t>prefabrikovaných plných nebo s drážkami pro výplňové desky, (bez hloubení jamky)</t>
  </si>
  <si>
    <t>O.20 : 9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</si>
  <si>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</si>
  <si>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</si>
  <si>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</si>
  <si>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O.21 vč. vzpěr : 16+2</t>
  </si>
  <si>
    <t>348121121R00</t>
  </si>
  <si>
    <t>Osazování desek plotových železobetonových při rozměru desek 300x50x2000 mm</t>
  </si>
  <si>
    <t>prefabrikovaných do drážek předem osazených sloupků na jakoukoliv cementovou maltu se zatřením ložných a styčných spár</t>
  </si>
  <si>
    <t>O.20 : 64</t>
  </si>
  <si>
    <t>970251100R00</t>
  </si>
  <si>
    <t>Řezání železobetonu hloubka řezu 100 mm</t>
  </si>
  <si>
    <t>801-3</t>
  </si>
  <si>
    <t xml:space="preserve">krácení plotových desek : </t>
  </si>
  <si>
    <t>2,0</t>
  </si>
  <si>
    <t>762132135R00</t>
  </si>
  <si>
    <t>Bednění stěn montáž_x000D_
 z prken hoblovaných 32 mm na sraz, s olištováním spár</t>
  </si>
  <si>
    <t>800-762</t>
  </si>
  <si>
    <t>O.21 : 26,4*2,0*2</t>
  </si>
  <si>
    <t>762195000R00</t>
  </si>
  <si>
    <t>Spojovací a ochranné prostředky hřebíky, svory, fiksační prkna, impregnace</t>
  </si>
  <si>
    <t>26,4*2,0*2*0,024</t>
  </si>
  <si>
    <t>767920210R00</t>
  </si>
  <si>
    <t>Montáž vrat a vrátek k oplocení osazovaných na sloupky ocelové, o ploše jednotlivě do 2 m2</t>
  </si>
  <si>
    <t>800-767</t>
  </si>
  <si>
    <t>O.21 : 1</t>
  </si>
  <si>
    <t>O.20.1</t>
  </si>
  <si>
    <t>Sloupek plotový řadový, hladký v. 2800 mm</t>
  </si>
  <si>
    <t>O.20.2</t>
  </si>
  <si>
    <t>Sloupek plotový koncový, hladký v. 2800 mm</t>
  </si>
  <si>
    <t>O.20.3</t>
  </si>
  <si>
    <t>Deska plotová jednostranně štípaná, 2000x250x50 mm</t>
  </si>
  <si>
    <t>O.21.1</t>
  </si>
  <si>
    <t>Sloupek plotový 80/80/5 dl. 2600 mm, v povrchové úpravě</t>
  </si>
  <si>
    <t xml:space="preserve">ks    </t>
  </si>
  <si>
    <t>O.21.2</t>
  </si>
  <si>
    <t>Vzpěra plotová 80/80/5 dl. cca 2500 mm, v povrchové úpravě</t>
  </si>
  <si>
    <t>O.21.3</t>
  </si>
  <si>
    <t>Branka plotová 900/2000 kompletizovaná, v povrchové úpravě</t>
  </si>
  <si>
    <t>O.21.4</t>
  </si>
  <si>
    <t>Prkno BO omítané tl. 24 mm, hoblované jednostraně, impregnované, v povrchové úpravě</t>
  </si>
  <si>
    <t xml:space="preserve">m2    </t>
  </si>
  <si>
    <t>26,4*2,0*2*1,1</t>
  </si>
  <si>
    <t>380326141R00</t>
  </si>
  <si>
    <t>Kompletní konstrukce z betonu železového vodostavebního třídy C 30/37, vliv prostředí XF4, tloušťky konstrukce přes 80 do 150 mm</t>
  </si>
  <si>
    <t>čistíren odpadních vod (mimo budovy), nádrží, vodojemů, žlabů nebo kanálů, včetně pomocného pracovního lešení o výšce podlahy do 1900 mm a pro zatížení do 1,5 kPa,</t>
  </si>
  <si>
    <t xml:space="preserve">chránička potrubní pošty : </t>
  </si>
  <si>
    <t>(2,1*2+1,5*2)*0,15*45,0</t>
  </si>
  <si>
    <t>1,8*1,5*0,15*2</t>
  </si>
  <si>
    <t xml:space="preserve">výztuž viz oddíl 2 základové kce : </t>
  </si>
  <si>
    <t>380356241R00</t>
  </si>
  <si>
    <t>Bednění kompletních konstrukcí neomítaných z betonu prostého nebo železového obyčejného vodostavebního, ploch rovinných, zřízení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</si>
  <si>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</si>
  <si>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</si>
  <si>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 obyčejného</t>
  </si>
  <si>
    <t>vč. případných podpěrných kcí</t>
  </si>
  <si>
    <t>(2,1*2+1,5*3)*45,0</t>
  </si>
  <si>
    <t>1,8*1,5*2*2</t>
  </si>
  <si>
    <t>380356242R00</t>
  </si>
  <si>
    <t>Bednění kompletních konstrukcí neomítaných z betonu prostého nebo železového obyčejného vodostavebního, ploch rovinných, odbednění</t>
  </si>
  <si>
    <t>Položka pořadí 92 : 402,30000</t>
  </si>
  <si>
    <t>931981011R00</t>
  </si>
  <si>
    <t>Zřízení těsnění pracovní spáry bentonitovou páskou včetně mřížky, rozměr 20x25 mm</t>
  </si>
  <si>
    <t xml:space="preserve">těsnění mezi dnem a stěnou : </t>
  </si>
  <si>
    <t>1,6*2+45,0*2</t>
  </si>
  <si>
    <t xml:space="preserve">těsnění mezi stropem a stěnou : </t>
  </si>
  <si>
    <t>380932227R00</t>
  </si>
  <si>
    <t>Dodatečné vlepování betonářské výztuže vlepení betonářské výztuže, D 16 mm, beton, malta, namáhání v tahu 15,3 kN</t>
  </si>
  <si>
    <t xml:space="preserve">pr16 : </t>
  </si>
  <si>
    <t xml:space="preserve">vlep výztuže, úprava 3 : </t>
  </si>
  <si>
    <t>v.č.32 : 0,15*34</t>
  </si>
  <si>
    <t>v.č.33 : 0,15*34*2</t>
  </si>
  <si>
    <t>v.č.34 : 0,15*34</t>
  </si>
  <si>
    <t xml:space="preserve">pr14 : </t>
  </si>
  <si>
    <t xml:space="preserve">vlep výztuže, úprava 2 : </t>
  </si>
  <si>
    <t>v.č.32 : 0,1*20*2</t>
  </si>
  <si>
    <t>v.č.33 : 0,1*20*2*2</t>
  </si>
  <si>
    <t>v.č.34 : 0,1*20*2</t>
  </si>
  <si>
    <t>389381001RT2</t>
  </si>
  <si>
    <t>Dobetonování prefabrikovaných konstrukcí betonem třídy C 16/20</t>
  </si>
  <si>
    <t>801-2</t>
  </si>
  <si>
    <t>se zřízením a odstraněním bednění</t>
  </si>
  <si>
    <t xml:space="preserve">dobetonávka stropu : </t>
  </si>
  <si>
    <t xml:space="preserve">v.č.32 : </t>
  </si>
  <si>
    <t>0,25*0,2*4,8</t>
  </si>
  <si>
    <t xml:space="preserve">v.č.33 : </t>
  </si>
  <si>
    <t>0,25*0,2*4,8*2</t>
  </si>
  <si>
    <t xml:space="preserve">v.č.34 : </t>
  </si>
  <si>
    <t xml:space="preserve">v.č.35 : </t>
  </si>
  <si>
    <t>0,25*1,2*1,0*3</t>
  </si>
  <si>
    <t>-0,25*1,0*(0,3+0,45+0,5)</t>
  </si>
  <si>
    <t>389381001RT3</t>
  </si>
  <si>
    <t>Dobetonování prefabrikovaných konstrukcí betonem třídy C 25/30</t>
  </si>
  <si>
    <t xml:space="preserve">Delta nosníky : </t>
  </si>
  <si>
    <t>D25-400 : 0,25*0,44*288,0</t>
  </si>
  <si>
    <t>DR25-260 : 0,25*0,28*22,0</t>
  </si>
  <si>
    <t xml:space="preserve">dutiny panelů úprava 9 : </t>
  </si>
  <si>
    <t>v.č.32 : 0,6*0,02*100,0</t>
  </si>
  <si>
    <t>v.č.33 : 0,6*0,02*120,0*2</t>
  </si>
  <si>
    <t>v.č.34 : 0,6*0,02*100,0</t>
  </si>
  <si>
    <t>v.č.25 : 0,6*0,02*100,0</t>
  </si>
  <si>
    <t>411321515R00</t>
  </si>
  <si>
    <t>Beton stropů železový stropů deskových, desek plochých střech, desek balkónových, desek hřibových stropů včetně hlavic hřibových sloupů, železový (bez výztuže) třídy C 30/37</t>
  </si>
  <si>
    <t>0,25*2,95*2,6</t>
  </si>
  <si>
    <t>0,25*2,17*2,05</t>
  </si>
  <si>
    <t xml:space="preserve">MD1-1 : </t>
  </si>
  <si>
    <t>0,25*6,74*7,0</t>
  </si>
  <si>
    <t>-0,25*4,6*2,75</t>
  </si>
  <si>
    <t>-0,25*0,55*4,2</t>
  </si>
  <si>
    <t xml:space="preserve">MD1-2 : </t>
  </si>
  <si>
    <t>0,25*2,9*2,15</t>
  </si>
  <si>
    <t xml:space="preserve">MD1-3 : </t>
  </si>
  <si>
    <t xml:space="preserve">MD1-4 : </t>
  </si>
  <si>
    <t>0,25*3,5*6,75</t>
  </si>
  <si>
    <t>-0,25*1,05*1,05</t>
  </si>
  <si>
    <t xml:space="preserve">ostatní viz dobetonávky : </t>
  </si>
  <si>
    <t>411351101R00</t>
  </si>
  <si>
    <t>Bednění stropů deskových, balkonových nebo plošných konzol plné, rovné, popř. s náběhy systémové, včetně podepření, tloušťka stropu 120 mm, - zřízení</t>
  </si>
  <si>
    <t>s pomocným lešením</t>
  </si>
  <si>
    <t>0,2*4,8</t>
  </si>
  <si>
    <t>0,2*4,8*2</t>
  </si>
  <si>
    <t>1,2*1,0*3</t>
  </si>
  <si>
    <t>-1,0*(0,3+0,45+0,5)</t>
  </si>
  <si>
    <t>2,95*2,6</t>
  </si>
  <si>
    <t>2,17*2,05</t>
  </si>
  <si>
    <t>6,74*7,0</t>
  </si>
  <si>
    <t>-4,6*2,75</t>
  </si>
  <si>
    <t>-0,55*4,2</t>
  </si>
  <si>
    <t>2,9*2,15</t>
  </si>
  <si>
    <t>3,5*6,75</t>
  </si>
  <si>
    <t>-1,05*1,05</t>
  </si>
  <si>
    <t>411351102R00</t>
  </si>
  <si>
    <t>Bednění stropů deskových, balkonových nebo plošných konzol plné, rovné, popř. s náběhy  , - odstranění</t>
  </si>
  <si>
    <t>Položka pořadí 99 : 85,52100</t>
  </si>
  <si>
    <t>411351801R00</t>
  </si>
  <si>
    <t>Bednění stropů bednění svislých ploch zřízení</t>
  </si>
  <si>
    <t>2,95*2+2,6*2</t>
  </si>
  <si>
    <t>2,17*2+2,05*2</t>
  </si>
  <si>
    <t>6,74*2+7,0*2</t>
  </si>
  <si>
    <t>4,6*2+2,75*2</t>
  </si>
  <si>
    <t>0,55*2</t>
  </si>
  <si>
    <t>2,9*2+2,15*2</t>
  </si>
  <si>
    <t>3,5*2+6,75*2</t>
  </si>
  <si>
    <t>1,05*4</t>
  </si>
  <si>
    <t>411351802R00</t>
  </si>
  <si>
    <t>Bednění stropů bednění svislých ploch odstranění</t>
  </si>
  <si>
    <t>Položka pořadí 101 : 107,72000</t>
  </si>
  <si>
    <t>411354175R00</t>
  </si>
  <si>
    <t>Podpěrná konstrukce bednění stropů přes 12 do 20 kPa, - zřízení</t>
  </si>
  <si>
    <t>výšky do 4 m se zesílením dna bednění podle hodnoty zatížení betonovou směsí a výztuží. Bez pomocného lešení.</t>
  </si>
  <si>
    <t>411354176R00</t>
  </si>
  <si>
    <t>Podpěrná konstrukce bednění stropů přes 12 do 20 kPa, - odstranění</t>
  </si>
  <si>
    <t>Položka pořadí 103 : 85,52100</t>
  </si>
  <si>
    <t>411354185R00</t>
  </si>
  <si>
    <t>Podpěrná konstrukce bednění stropů příplatek za podpěrnou konstrukci křížově zpevněnou pro výšku přes 4 do 6 m podle hodnoty zatížení betonovou směsí a výztuží přes 12 do 20 kPa, - zřízení</t>
  </si>
  <si>
    <t>2,65*2,2</t>
  </si>
  <si>
    <t>1,77*2,05</t>
  </si>
  <si>
    <t>411354186R00</t>
  </si>
  <si>
    <t>Podpěrná konstrukce bednění stropů příplatek za podpěrnou konstrukci křížově zpevněnou pro výšku přes 4 do 6 m podle hodnoty zatížení betonovou směsí a výztuží přes 12 do 20 kPa, - odstranění</t>
  </si>
  <si>
    <t>Položka pořadí 105 : 9,45850</t>
  </si>
  <si>
    <t>411362021R00</t>
  </si>
  <si>
    <t>Výztuž stropů ze svařovaných sítí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</si>
  <si>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</si>
  <si>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položka zahrnuje veškerou výztuž uvedenou v oddíle 4 : </t>
  </si>
  <si>
    <t>nad 1NP v.č.32 : 1,2</t>
  </si>
  <si>
    <t>nad 2NP v.č.33 : 0,1*2</t>
  </si>
  <si>
    <t>nad 4NP v.č.34 : 0,35</t>
  </si>
  <si>
    <t>nad 5NP v.č.35 : 0,32</t>
  </si>
  <si>
    <t>411361821R00</t>
  </si>
  <si>
    <t>Výztuž stropů z betonářské oceli 10 505(R)</t>
  </si>
  <si>
    <t xml:space="preserve">cena zahrnuje různé úpravy výztuží dle PD : </t>
  </si>
  <si>
    <t>nad 1NP v.č.32 : 1,45</t>
  </si>
  <si>
    <t>nad 2NP v.č.33 : 1,49*2</t>
  </si>
  <si>
    <t>nad 3NP v.č.34 : 4,315</t>
  </si>
  <si>
    <t>413321515R00</t>
  </si>
  <si>
    <t>Beton nosníků železový třídy C 30/37</t>
  </si>
  <si>
    <t>včetně stěnových, nosníků jeřábových drah, volných trámů, průvlaků, rámových příčlí, ztužidel, konzol, vodorovných táhel a podobných tyčových konstrukcí,</t>
  </si>
  <si>
    <t xml:space="preserve">pouze vykonzolovaná část (zbytek viz kubatura stěn) : </t>
  </si>
  <si>
    <t xml:space="preserve">úprava A : </t>
  </si>
  <si>
    <t>v.č.32 : 0,25*0,15*35,0</t>
  </si>
  <si>
    <t>v.č.33 : 0,25*0,15*35,0*2</t>
  </si>
  <si>
    <t>v.č.34 : 0,25*0,15*35,0</t>
  </si>
  <si>
    <t>v.č.19 : 0,25*0,15*33,0</t>
  </si>
  <si>
    <t/>
  </si>
  <si>
    <t xml:space="preserve">PR5-4 (obrácený průvlak) : </t>
  </si>
  <si>
    <t>0,6*0,2*46,0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</si>
  <si>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</si>
  <si>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</si>
  <si>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</si>
  <si>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v.č.32 : (0,25+0,15)*35,0</t>
  </si>
  <si>
    <t>v.č.33 : (0,25+0,15)*35,0*2</t>
  </si>
  <si>
    <t>v.č.34 : (0,25+0,15)*35,0</t>
  </si>
  <si>
    <t>v.č.19 : (0,25+0,15)*33,0</t>
  </si>
  <si>
    <t>0,6*2*46,0</t>
  </si>
  <si>
    <t>413351108R00</t>
  </si>
  <si>
    <t>Bednění nosníků odstranění</t>
  </si>
  <si>
    <t>Položka pořadí 110 : 124,40000</t>
  </si>
  <si>
    <t>413351215R00</t>
  </si>
  <si>
    <t>Podpěrná konstrukce bednění nosníků přes 10 do 20 kPa, - zřízení</t>
  </si>
  <si>
    <t>a jiných tyčových konstrukcí výšky do 4 m a se zesílením dna bednění, na plochu půdorysu</t>
  </si>
  <si>
    <t>v.č.32 : 0,15*35,0</t>
  </si>
  <si>
    <t>v.č.33 : 0,15*35,0*2</t>
  </si>
  <si>
    <t>v.č.34 : 0,15*35,0</t>
  </si>
  <si>
    <t>v.č.19 : 0,15*33,0</t>
  </si>
  <si>
    <t>413351216R00</t>
  </si>
  <si>
    <t>Podpěrná konstrukce bednění nosníků přes 10 do 20 kPa, odstranění</t>
  </si>
  <si>
    <t>Položka pořadí 112 : 25,95000</t>
  </si>
  <si>
    <t>417321415R00</t>
  </si>
  <si>
    <t>Železobeton ztužujících pásů a věnců třídy C 30/37</t>
  </si>
  <si>
    <t>pod AT1-5 : 0,3*0,2*45,5</t>
  </si>
  <si>
    <t>pod AT2-5 : 0,3*0,2*20,0</t>
  </si>
  <si>
    <t>417351115R00</t>
  </si>
  <si>
    <t>Bednění bočnic ztužujících pásů a věnců včetně vzpěr zřízení</t>
  </si>
  <si>
    <t>pod AT1-5 : 0,3*2*45,5</t>
  </si>
  <si>
    <t>pod AT2-5 : 0,3*2*20,0</t>
  </si>
  <si>
    <t>417351116R00</t>
  </si>
  <si>
    <t>Bednění bočnic ztužujících pásů a věnců včetně vzpěr odstranění</t>
  </si>
  <si>
    <t>Položka pořadí 115 : 39,30000</t>
  </si>
  <si>
    <t>417361821R00</t>
  </si>
  <si>
    <t>Výztuž ztužujících pásů a věnců z betonářské oceli 10 505(R)</t>
  </si>
  <si>
    <t>Včetně distančních prvků.</t>
  </si>
  <si>
    <t>v.č.35 : 0,32</t>
  </si>
  <si>
    <t>931961112R00</t>
  </si>
  <si>
    <t>Vložky do dilat. spár svislé z miner. plsti a PPS z minerální plsti, tloušťky 30 mm</t>
  </si>
  <si>
    <t>včetně dodání a osazení v jakémkoliv zdivu, včetně jednostranného zajištění polohy vložek proti sesmeknutí (např. přibitím, maltovými terči).</t>
  </si>
  <si>
    <t xml:space="preserve">PR5-4 (pod obrácený průvlak) : </t>
  </si>
  <si>
    <t>0,2*46,0</t>
  </si>
  <si>
    <t>D25-400</t>
  </si>
  <si>
    <t>Nosníky typu DELTA D25-400 - D+M, stat. návrh, výrobní dokumentace, kotvení, doplňky</t>
  </si>
  <si>
    <t>v.č.03 : 72,0</t>
  </si>
  <si>
    <t>v.č.04 : 72,0</t>
  </si>
  <si>
    <t>v.č.05 : 72,0</t>
  </si>
  <si>
    <t>v.č.06 : 72,0</t>
  </si>
  <si>
    <t>DR25-260</t>
  </si>
  <si>
    <t>Nosníky typu DELTA DR25-260 - D+M, stat. návrh, výrobní dokumentace, kotvení, doplňky</t>
  </si>
  <si>
    <t>v.č.03 : 5,5</t>
  </si>
  <si>
    <t>v.č.04 : 5,5</t>
  </si>
  <si>
    <t>v.č.05 : 5,5</t>
  </si>
  <si>
    <t>v.č.06 : 5,5</t>
  </si>
  <si>
    <t>X.001</t>
  </si>
  <si>
    <t>Systémová výměna stroních panelů š. 1200mm, ozn.X - D+M</t>
  </si>
  <si>
    <t>v.č.07 : 6</t>
  </si>
  <si>
    <t>411120033RAX</t>
  </si>
  <si>
    <t>Strop montovaný z panelů prefabrik. C45/55 XC2, tl. 25 cm, předpjaté, dimenze dle PD, zálivka C16/20, vč. případné výrobní dokumentace - D+M</t>
  </si>
  <si>
    <t xml:space="preserve">výměra vykázána jako čistá plocha panelů (tuto skutečnost zohlednit při stanovení j.ceny) : </t>
  </si>
  <si>
    <t xml:space="preserve">vč. případných úprav (krácení a výřezy, zálivka spár panelů) : </t>
  </si>
  <si>
    <t xml:space="preserve">v.č.02 nad 1PP : </t>
  </si>
  <si>
    <t>1 : 6,35*1,2*8</t>
  </si>
  <si>
    <t xml:space="preserve">v.č.03 nad 1NP : </t>
  </si>
  <si>
    <t>1 : 4,8*1,2*3</t>
  </si>
  <si>
    <t>2 : 6,2*1,2*1</t>
  </si>
  <si>
    <t>3 : 5,36*1,2*5</t>
  </si>
  <si>
    <t>4 : 5,36*0,38*1</t>
  </si>
  <si>
    <t>6 : 7,89*1,2*10</t>
  </si>
  <si>
    <t>14 : 7,99*1,2*13</t>
  </si>
  <si>
    <t>15 : 7,99*0,38*1</t>
  </si>
  <si>
    <t>16 : 4,8*0,38*1</t>
  </si>
  <si>
    <t>17 : 6,2*1,2*23</t>
  </si>
  <si>
    <t>18 : 6,33*1,2*7</t>
  </si>
  <si>
    <t>19 : 6,33*0,82*1</t>
  </si>
  <si>
    <t xml:space="preserve">v.č.04 nad 2NP : </t>
  </si>
  <si>
    <t>2 : 6,2*0,38*1</t>
  </si>
  <si>
    <t xml:space="preserve">v.č.05 nad 3NP : </t>
  </si>
  <si>
    <t xml:space="preserve">v.č.06 nad 4NP : </t>
  </si>
  <si>
    <t xml:space="preserve">v.č.08 nad 5NP : </t>
  </si>
  <si>
    <t>21 : 9,3*1,2*18</t>
  </si>
  <si>
    <t>22 : 9,3*0,6*1</t>
  </si>
  <si>
    <t>430321514R00</t>
  </si>
  <si>
    <t>Beton schodišťových konstrukcí (stupňů, schodnic, ramen, podest s nosníky) železový třídy C 30/37</t>
  </si>
  <si>
    <t xml:space="preserve">kompletní venkovní schodiště do 1PP : </t>
  </si>
  <si>
    <t>rameno+podesta : 0,15*(1,08*1,15+0,542)*2,95</t>
  </si>
  <si>
    <t>stupně : 0,28*0,17/2*2,95*4</t>
  </si>
  <si>
    <t xml:space="preserve">sch vč.08 : </t>
  </si>
  <si>
    <t>0,16*1,25*(3,3*6)</t>
  </si>
  <si>
    <t>0,16*1,5*2,65*3</t>
  </si>
  <si>
    <t>430361821R00</t>
  </si>
  <si>
    <t>Výztuž schodišťových konstrukcí  (stupňů, schodnic, ramen, podest s nosníky) z betonářské oceli 10505</t>
  </si>
  <si>
    <t>vč.28 : 0,58</t>
  </si>
  <si>
    <t>431351121R00</t>
  </si>
  <si>
    <t>Bednění podest a podstupňových desek přímočarých zřízení</t>
  </si>
  <si>
    <t>včetně podpěrné konstrukce o výšce do 4 m</t>
  </si>
  <si>
    <t>(0,16+1,25)*(3,3*6)</t>
  </si>
  <si>
    <t>1,5*2,65*3</t>
  </si>
  <si>
    <t>431351122R00</t>
  </si>
  <si>
    <t>Bednění podest a podstupňových desek přímočarých odstranění</t>
  </si>
  <si>
    <t>Položka pořadí 125 : 39,84300</t>
  </si>
  <si>
    <t>434311116R00</t>
  </si>
  <si>
    <t>Stupně dusané z betonu třídy C 25/30</t>
  </si>
  <si>
    <t>na terén nebo na desku z betonu prostého nebo prokládaného kamenem, bez potěru, se zahlazením povrchu,</t>
  </si>
  <si>
    <t>C30/37</t>
  </si>
  <si>
    <t xml:space="preserve">sch vč.8 : </t>
  </si>
  <si>
    <t>1,25*(11*6)</t>
  </si>
  <si>
    <t>434351141R00</t>
  </si>
  <si>
    <t>Bednění stupňů betonovaných na podstupňové desce nebo na terénu přímočarých zřízení</t>
  </si>
  <si>
    <t>stupně : (0,28+0,17)*2,95*5</t>
  </si>
  <si>
    <t>1,25*(11*6)*(0,31+0,17)</t>
  </si>
  <si>
    <t>0,31*0,17/2*66</t>
  </si>
  <si>
    <t>434351142R00</t>
  </si>
  <si>
    <t>Bednění stupňů betonovaných na podstupňové desce nebo na terénu přímočarých odstranění</t>
  </si>
  <si>
    <t>Položka pořadí 128 : 47,97660</t>
  </si>
  <si>
    <t>STA01</t>
  </si>
  <si>
    <t>Vylamovací výztuž typ STABOX pr.R10 á150mm - D+M</t>
  </si>
  <si>
    <t>mezipodesty : 2,65*3</t>
  </si>
  <si>
    <t>564261111R00</t>
  </si>
  <si>
    <t>Podklad nebo podsyp ze štěrkopísku tloušťka po zhutnění 200 mm</t>
  </si>
  <si>
    <t>s rozprostřením, vlhčením a zhutněním</t>
  </si>
  <si>
    <t>P09</t>
  </si>
  <si>
    <t>564861111R00</t>
  </si>
  <si>
    <t>Podklad ze štěrkodrti s rozprostřením a zhutněním frakce 0-63 mm, tloušťka po zhutnění 200 mm</t>
  </si>
  <si>
    <t>564972121R00</t>
  </si>
  <si>
    <t>Podklad nebo kryt z mechanicky zpevněného kameniva (MZK) tloušťka po zhutnění 300 mm</t>
  </si>
  <si>
    <t>s rozprostřením a zhutněním</t>
  </si>
  <si>
    <t>596111111R00</t>
  </si>
  <si>
    <t>Kladení dlažby z mozaiky komunikací pro pěší do lože z kameniva těženého, 1barva</t>
  </si>
  <si>
    <t>s provedením lože tl. do 40 mm, s vyplněním spár, s dvojím beraněním a se smetením přebytečného materiálu na vzdálenost do 3 m</t>
  </si>
  <si>
    <t>O/01 : 17,0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</si>
  <si>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</si>
  <si>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</si>
  <si>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</si>
  <si>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917862111RT5</t>
  </si>
  <si>
    <t>Osazení silničního nebo chodníkového obrubníku včetně dodávky betonovéího obrubníku_x000D_
 rozměru 1000/100/250 mm, stojatého, s boční opěrou z betonu prostého, do lože z betonu prostého C 12/15</t>
  </si>
  <si>
    <t>S dodáním hmot pro lože tl. 80-100 mm.</t>
  </si>
  <si>
    <t>O/01 : 20,0</t>
  </si>
  <si>
    <t>592.01</t>
  </si>
  <si>
    <t>Dlaždice betonová 200/200/50 mm šedá, hladká, standard pohledový beton</t>
  </si>
  <si>
    <t>17,0*1,05</t>
  </si>
  <si>
    <t>592451170R</t>
  </si>
  <si>
    <t>dlažba betonová dvouvrstvá; obdélník; šedá; l = 200 mm; š = 100 mm; tl. 80,0 mm</t>
  </si>
  <si>
    <t>P09*0,93*1,05</t>
  </si>
  <si>
    <t>592451171R</t>
  </si>
  <si>
    <t>dlažba betonová dvouvrstvá; obdélník; červená; l = 200 mm; š = 100 mm; tl. 80,0 mm</t>
  </si>
  <si>
    <t>P09*0,07*1,05</t>
  </si>
  <si>
    <t>601016263RT5</t>
  </si>
  <si>
    <t xml:space="preserve">Omítky stropů a podhledů z hotových směsí omítka jednovrstvá, vápenosádrová,  , tloušťka vrstvy 20 mm,  </t>
  </si>
  <si>
    <t>po jednotlivých vrstvách</t>
  </si>
  <si>
    <t xml:space="preserve">v položce je zakalkulováno pomocné lešení : </t>
  </si>
  <si>
    <t xml:space="preserve">místnosti bez podhledů : </t>
  </si>
  <si>
    <t xml:space="preserve">1PP : </t>
  </si>
  <si>
    <t>58,76</t>
  </si>
  <si>
    <t>58,6+19,88+12,95+7,02+8,78+4,26+29,86+16,77+15,52</t>
  </si>
  <si>
    <t>17,46</t>
  </si>
  <si>
    <t>17,33</t>
  </si>
  <si>
    <t>18,11+8,12+21,24+21,48</t>
  </si>
  <si>
    <t>instal. šachta vedle schodiště : 4,7*0,5</t>
  </si>
  <si>
    <t xml:space="preserve">střecha : </t>
  </si>
  <si>
    <t>221,82</t>
  </si>
  <si>
    <t>601016191R00</t>
  </si>
  <si>
    <t>Omítky stropů a podhledů z hotových směsí Doplňkové práce pro omítky stropů z hotových směsí penetrační natěr stropů akrylátový</t>
  </si>
  <si>
    <t>Položka pořadí 140 : 560,31000</t>
  </si>
  <si>
    <t>602016263RT5</t>
  </si>
  <si>
    <t xml:space="preserve">Omítky stěn z hotových směsí omítka jednovrstvá, vápenosádrová, filcovaná, tloušťka vrstvy 20 mm,  </t>
  </si>
  <si>
    <t xml:space="preserve">omítka uvažována až do stropu (i nad podhledem) : </t>
  </si>
  <si>
    <t xml:space="preserve">na zděné příčky a žb kce : </t>
  </si>
  <si>
    <t>101050 : 3,46*(9,25*2+6,33*2+0,1*2)+0,15*9,25*2</t>
  </si>
  <si>
    <t>101030 : 3,46*(6,35+2,2*2+5,1)</t>
  </si>
  <si>
    <t>-2,1*1,0</t>
  </si>
  <si>
    <t>schodiště : 3,6*(4,15+2,623+1,25+4,37)</t>
  </si>
  <si>
    <t>příčka vyzděná po podestu : 2,08*4,15*2</t>
  </si>
  <si>
    <t>101040 : 3,46*(4,15+1,68*2)</t>
  </si>
  <si>
    <t>-2,0*0,8</t>
  </si>
  <si>
    <t>101080 : 3,49*(4,15+1,73*2)</t>
  </si>
  <si>
    <t>101090 : 3,46*(2,75*2+3,57*2)</t>
  </si>
  <si>
    <t>101100 : 2,92*(2,7*2+1,58*2)</t>
  </si>
  <si>
    <t>101060 : 3,46*3,7*2</t>
  </si>
  <si>
    <t>101070 : 3,46*(6,23+3,1+0,2*3)</t>
  </si>
  <si>
    <t>-3,15*2,7+3,15*0,5*2+2,7*0,5</t>
  </si>
  <si>
    <t xml:space="preserve">pod SDK příčky v místě napojení na zdivo nebo žb : </t>
  </si>
  <si>
    <t>3,46*(0,1*8)</t>
  </si>
  <si>
    <t>102270 : 3,33*(6,6+3,33)+0,15*6,6</t>
  </si>
  <si>
    <t>O.2.07 : -1,9*3,05+0,2*(1,9+3,05)*2</t>
  </si>
  <si>
    <t>102280 : 3,33*(2,5+6,575+0,1*2+7,6+0,1*2+4,38+0,2*3+0,3*7)</t>
  </si>
  <si>
    <t>O.2.08 : -2,8*2,5+0,2*(2,8+2,5)*2</t>
  </si>
  <si>
    <t>O.2.10 : -1,9*6,58+0,2*(1,9+6,58)*2</t>
  </si>
  <si>
    <t>O.2.03 : -1,9*7,6+0,2*(1,9+7,6)*2</t>
  </si>
  <si>
    <t>102300 : 3,33*2,0+3,6*(4,68*2+2,63)</t>
  </si>
  <si>
    <t>O.2.09 : -2,3*1,9+0,2*(2,3+1,9)*2</t>
  </si>
  <si>
    <t>102260 : 3,33*2,75</t>
  </si>
  <si>
    <t>O.2.10 : -1,9*2,7+0,2*(1,9+2,7)*2</t>
  </si>
  <si>
    <t>102110 : 3,33*1,65</t>
  </si>
  <si>
    <t>102020 : 3,33*(1,14+2,4+0,665+2,05+0,1)</t>
  </si>
  <si>
    <t>102170-220 : 3,33*(5,9*2+2,56+2,56*3+2,46+2,63)</t>
  </si>
  <si>
    <t>O.2.01 : -1,9*11,65+0,2*(1,9+11,65)*2</t>
  </si>
  <si>
    <t>O.2.02 : -1,9*4,14+0,2*(1,9+4,14)*2</t>
  </si>
  <si>
    <t>102160 : 3,33*(0,6*3+4,39)</t>
  </si>
  <si>
    <t>O.2.04 : -1,9*1,73+0,2*(1,9+1,73)*2</t>
  </si>
  <si>
    <t>102030 : 3,33*4,0</t>
  </si>
  <si>
    <t>O.2.05 : -1,9*3,48+0,2*(1,9+3,48)*2</t>
  </si>
  <si>
    <t>102050 : 3,33*10,07</t>
  </si>
  <si>
    <t>O.2.06 : -1,9*5,84+0,2*(1,9+5,84)*2</t>
  </si>
  <si>
    <t>O.2.07 : -1,9*1,4+0,2*(1,9+1,4)*2</t>
  </si>
  <si>
    <t>3,33*(0,1*13+0,3*2+0,125*9+0,15*15)</t>
  </si>
  <si>
    <t>103200+180+210 : 3,33*(2,0+0,75+2,15+2,2)</t>
  </si>
  <si>
    <t>O.3.05 : -1,9*0,7+0,2*(1,9+0,7)*2</t>
  </si>
  <si>
    <t>103230 : 3,33*(2,5+0,2*3+10,5+6,75)</t>
  </si>
  <si>
    <t>O.3.06 : -2,8*2,5+0,2*(2,8+2,5)*2</t>
  </si>
  <si>
    <t>O.3.01 : -1,9*5,87+0,2*(1,9+5,87)*2</t>
  </si>
  <si>
    <t>103340 : 3,33*2,0+3,6*(4,68*2+2,63)</t>
  </si>
  <si>
    <t>O.3.07 : -1,9*3,4+0,2*(1,9+3,4)*2</t>
  </si>
  <si>
    <t>103300+270+290+070 : 3,33*(2,82+2,93+0,3*2+0,175*2+3,54+0,175*2+0,2*2+1,6)</t>
  </si>
  <si>
    <t>O.3.08 : -1,9*9,39+0,2*(1,9+9,39)*2</t>
  </si>
  <si>
    <t>103020 : 3,33*(1,14+2,4+0,67*2+2,05)</t>
  </si>
  <si>
    <t>103280 : 3,33*2,35</t>
  </si>
  <si>
    <t>O.3.01 : -1,9*2,35</t>
  </si>
  <si>
    <t>103250 : 3,33*(6,6+8,67+0,3*3)</t>
  </si>
  <si>
    <t>O.3.01 : -1,9*3,15+0,2*(1,9+3,15*2)</t>
  </si>
  <si>
    <t>O.3.02 : -1,9*5,65+0,2*(1,9+5,65)*2</t>
  </si>
  <si>
    <t>103240 : 3,33*5,4</t>
  </si>
  <si>
    <t>O.3.03 : -1,9*5,39+0,2*(1,9+5,39)*2</t>
  </si>
  <si>
    <t>103260+130+160+170 : 3,33*(14,83+0,3*8+1,8+0,95+2,01)</t>
  </si>
  <si>
    <t>O.3.04 : -1,9*13,32</t>
  </si>
  <si>
    <t>O.3.05 : -1,9*(6,2-0,125-0,1*2)+0,2*(1,9+6,2)*2</t>
  </si>
  <si>
    <t>103140 : 3,33*0,3*4</t>
  </si>
  <si>
    <t>3,33*(0,1*17+0,3*2+0,125*9+0,15*7)</t>
  </si>
  <si>
    <t>104130 : 3,29*(6,6+2,88)</t>
  </si>
  <si>
    <t>O.4.04 : -1,9*2,6+0,2*(1,9+2,6*2)</t>
  </si>
  <si>
    <t>104120 : 3,29*(2,5+3,9)</t>
  </si>
  <si>
    <t>O.4.05 : -2,8*2,5+0,2*(2,8+2,5)*2</t>
  </si>
  <si>
    <t>O.4.02 : -1,9*3,9+0,2*(1,9+3,9)*2</t>
  </si>
  <si>
    <t>104110 : 3,29*(6,65+2,63+4,68)</t>
  </si>
  <si>
    <t>O.4.06 : -2,6*1,9+0,2*(2,6+1,9)*2</t>
  </si>
  <si>
    <t>104240+030 : 3,29*(7,01+0,3*4+0,1*2+3,96)</t>
  </si>
  <si>
    <t>O.4.07 : -1,9*9,29+0,2*(1,9+9,29)*2</t>
  </si>
  <si>
    <t>104020 : 3,29*(1,14+2,4+0,67*2+2,05+0,2)</t>
  </si>
  <si>
    <t>104290 : 3,29*(0,75+0,2*2)</t>
  </si>
  <si>
    <t>104090+100+280 : 3,29*(9,6+2,23*3+0,3+0,175*2)</t>
  </si>
  <si>
    <t>104250+260 : 3,29*(4,35+4,5+9,6+0,3*4)</t>
  </si>
  <si>
    <t>O.4.01 : -1,9*7,85+0,2*(1,9+7,85)*2</t>
  </si>
  <si>
    <t>104220 : 3,29*(3,73+0,3*3+0,1*2)</t>
  </si>
  <si>
    <t>O.4.02 : -1,9*2,3+0,2*(1,9+2,03)*2</t>
  </si>
  <si>
    <t>104270 : 3,2*0,2</t>
  </si>
  <si>
    <t>104210+200+160 : 3,29*(2,36+2,73+2,83+0,3*3+0,175*2)</t>
  </si>
  <si>
    <t>O.4.03 : -1,9*7,48+0,2*(1,9+7,48)*2</t>
  </si>
  <si>
    <t>104150+140 : 3,29*(3,11+3,76+0,3*2)</t>
  </si>
  <si>
    <t>O.4.04 : -1,9*(2,35+3,75)+0,2*(2,35+3,75+1,9)</t>
  </si>
  <si>
    <t>3,29*(0,1*10+0,3*5+0,125*17+0,15*7)</t>
  </si>
  <si>
    <t xml:space="preserve">Střecha : </t>
  </si>
  <si>
    <t>3,3*(22,24*2-2,25+9,97)+3,05*2,25</t>
  </si>
  <si>
    <t>-1,97*1,6+0,1*(1,97+1,6)*2</t>
  </si>
  <si>
    <t>-2,45*3,0+0,15*(2,45+3,0)*2</t>
  </si>
  <si>
    <t>602016191R00</t>
  </si>
  <si>
    <t>Omítky stěn z hotových směsí Doplňkové práce pro omítky stěn z hotových směsí_x000D_
 penetrační nátěr stěn akrylátový</t>
  </si>
  <si>
    <t>Položka pořadí 142 : 1454,51235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</si>
  <si>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</si>
  <si>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</si>
  <si>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</si>
  <si>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 xml:space="preserve">otvorové fasádní prvky : </t>
  </si>
  <si>
    <t>1,6*2,1</t>
  </si>
  <si>
    <t>2,9*1,6</t>
  </si>
  <si>
    <t>2,7*3,15</t>
  </si>
  <si>
    <t>2,1*1,0</t>
  </si>
  <si>
    <t>2,1*1,6</t>
  </si>
  <si>
    <t>2,1*1,5</t>
  </si>
  <si>
    <t xml:space="preserve">vstup do stávajícího pavilonu : </t>
  </si>
  <si>
    <t>2,1*0,9</t>
  </si>
  <si>
    <t>2,8*2,5</t>
  </si>
  <si>
    <t>2,3*1,9</t>
  </si>
  <si>
    <t>1,9*9,39</t>
  </si>
  <si>
    <t>1,9*11,65</t>
  </si>
  <si>
    <t>1,9*4,15</t>
  </si>
  <si>
    <t>1,9*7,6</t>
  </si>
  <si>
    <t>1,9*1,73</t>
  </si>
  <si>
    <t>1,9*3,48</t>
  </si>
  <si>
    <t>1,9*5,84</t>
  </si>
  <si>
    <t>1,9*4,57</t>
  </si>
  <si>
    <t>3,4*1,9</t>
  </si>
  <si>
    <t>1,9*5,65</t>
  </si>
  <si>
    <t>1,9*5,39</t>
  </si>
  <si>
    <t>1,9*13,32</t>
  </si>
  <si>
    <t>1,9*6,2</t>
  </si>
  <si>
    <t>1,9*2,6</t>
  </si>
  <si>
    <t>1,9*9,29</t>
  </si>
  <si>
    <t>1,9*7,85</t>
  </si>
  <si>
    <t>1,9*6,31</t>
  </si>
  <si>
    <t>1,9*7,48</t>
  </si>
  <si>
    <t>1,9*8,95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</si>
  <si>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</si>
  <si>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</si>
  <si>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</si>
  <si>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v místech přechodů podkladních materiálů, detailů, nebo rizikových míst (cca 10% plochy) : </t>
  </si>
  <si>
    <t>Položka pořadí 140 : 560,31000*0,1</t>
  </si>
  <si>
    <t>612421331RT2</t>
  </si>
  <si>
    <t>Oprava vnitřních vápenných omítek stěn v množství opravované plochy přes 10 do 30 %,  štukových</t>
  </si>
  <si>
    <t xml:space="preserve">nejnutnější plochy dotčené zásahem do původního pavilonu : </t>
  </si>
  <si>
    <t>1NP : 50,0</t>
  </si>
  <si>
    <t>2NP : 20,0</t>
  </si>
  <si>
    <t>3NP : 20,0</t>
  </si>
  <si>
    <t>4NP : 20,0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</si>
  <si>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</si>
  <si>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</si>
  <si>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</si>
  <si>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opravy po vybourání původních oken : </t>
  </si>
  <si>
    <t>0,45*(3,25*2+3,15)*4</t>
  </si>
  <si>
    <t xml:space="preserve">v místě pův. vstupu : </t>
  </si>
  <si>
    <t>0,45*(0,8+2,02*2)</t>
  </si>
  <si>
    <t>0,45*(1,0+2,15*2)</t>
  </si>
  <si>
    <t>0,2*(0,9+2,0*2)</t>
  </si>
  <si>
    <t>612481211RT8</t>
  </si>
  <si>
    <t>Vyztužení vnitřních stěn sklotextilní síťovinou s dodávkou síťoviny a stěrkového tmelu</t>
  </si>
  <si>
    <t>Položka pořadí 142 : 1454,51240*0,1</t>
  </si>
  <si>
    <t>613473115R00</t>
  </si>
  <si>
    <t>Omítky vnitřní pilířů a sloupů ze suchých směsí příplatky za zabudované rohovníky</t>
  </si>
  <si>
    <t>s plochami rovnými, omítka vápenocementová, strojně nebo ručně nanášená</t>
  </si>
  <si>
    <t xml:space="preserve">rohy stěn, ostění, nadpraží... : </t>
  </si>
  <si>
    <t>3,46*28</t>
  </si>
  <si>
    <t>2,1*27</t>
  </si>
  <si>
    <t>2,0*2</t>
  </si>
  <si>
    <t>2,7*2</t>
  </si>
  <si>
    <t>1,97*4</t>
  </si>
  <si>
    <t>1,0*2</t>
  </si>
  <si>
    <t>2,08*3</t>
  </si>
  <si>
    <t>3,33*56</t>
  </si>
  <si>
    <t>1,9*16</t>
  </si>
  <si>
    <t>2,3*2</t>
  </si>
  <si>
    <t>2,8*2</t>
  </si>
  <si>
    <t>(9,39+1,9+2,5+4,57+5,85+3,49+1,73+7,6+4,15+11,65)*2</t>
  </si>
  <si>
    <t>3,33*52</t>
  </si>
  <si>
    <t>1,9*12</t>
  </si>
  <si>
    <t>3,4*2</t>
  </si>
  <si>
    <t>(9,4+1,9+2,5+6,2+13,32+5,4+5,65+11,65)*2</t>
  </si>
  <si>
    <t>3,29*32</t>
  </si>
  <si>
    <t>1,9*10</t>
  </si>
  <si>
    <t>2,6*2</t>
  </si>
  <si>
    <t>(9,3+1,9+2,5+8,95+7,48+6,31+7,85)*2</t>
  </si>
  <si>
    <t>3,3*6</t>
  </si>
  <si>
    <t>(2,02+1,7)*2</t>
  </si>
  <si>
    <t>622481292R00</t>
  </si>
  <si>
    <t>Vyztužení vnějších omítek stěn sklotextilní síťovinou montáž výztužné lišty okenní a podokenní - bez dodávky materiálu</t>
  </si>
  <si>
    <t>(1,6+2,1)*2</t>
  </si>
  <si>
    <t>(2,9+1,6)*2</t>
  </si>
  <si>
    <t>(2,7+3,15)*2</t>
  </si>
  <si>
    <t>(2,1+1,0)*2</t>
  </si>
  <si>
    <t>(2,1+1,6)*2</t>
  </si>
  <si>
    <t>(2,1+1,5)*2</t>
  </si>
  <si>
    <t>(2,1+0,9)*2</t>
  </si>
  <si>
    <t>(2,8+2,5)*2</t>
  </si>
  <si>
    <t>(2,3+1,9)*2</t>
  </si>
  <si>
    <t>(1,9+9,39)*2</t>
  </si>
  <si>
    <t>(1,9+11,65)*2</t>
  </si>
  <si>
    <t>(1,9+4,15)*2</t>
  </si>
  <si>
    <t>(1,9+7,6)*2</t>
  </si>
  <si>
    <t>(1,9+1,73)*2</t>
  </si>
  <si>
    <t>(1,9+3,48)*2</t>
  </si>
  <si>
    <t>(1,9+5,84)*2</t>
  </si>
  <si>
    <t>(1,9+4,57)*2</t>
  </si>
  <si>
    <t>(3,4+1,9)*2</t>
  </si>
  <si>
    <t>(1,9+5,65)*2</t>
  </si>
  <si>
    <t>(1,9+5,39)*2</t>
  </si>
  <si>
    <t>(1,9+13,32)*2</t>
  </si>
  <si>
    <t>(1,9+6,2)*2</t>
  </si>
  <si>
    <t>(1,9+2,6)*2</t>
  </si>
  <si>
    <t>(1,9+9,29)*2</t>
  </si>
  <si>
    <t>(1,9+7,85)*2</t>
  </si>
  <si>
    <t>(1,9+6,31)*2</t>
  </si>
  <si>
    <t>(1,9+7,48)*2</t>
  </si>
  <si>
    <t>(1,9+8,95)*2</t>
  </si>
  <si>
    <t>(1,97+1,6)*2</t>
  </si>
  <si>
    <t>(2,45+3,0)*2</t>
  </si>
  <si>
    <t>28350210R</t>
  </si>
  <si>
    <t>lišta okenní s tkaninou 140 mm; materiál plast; l = 1 400 mm; oranžová</t>
  </si>
  <si>
    <t>RTS 13/ I</t>
  </si>
  <si>
    <t>POL3_1</t>
  </si>
  <si>
    <t>Položka pořadí 150 : 484,72000*1,05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</si>
  <si>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</si>
  <si>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</si>
  <si>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</si>
  <si>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Položka pořadí 144 : 329,56600</t>
  </si>
  <si>
    <t>622311832RT3</t>
  </si>
  <si>
    <t>Zateplení fasády  , minerálními deskami s podélným vláknem, tloušťky 100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</si>
  <si>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</si>
  <si>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</si>
  <si>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 xml:space="preserve">pro ocenění vycházet z přesné specifikace zateplovacího systému dle PD (skladby), v ceně zahrnuty veškeré profily, lišty, doplňky a odchylky od standardu. : </t>
  </si>
  <si>
    <t xml:space="preserve">W4-Obvodová stěna technické místnosti : </t>
  </si>
  <si>
    <t>(22,84*2+10,57*2-2,9-3,0)*3,2+2,9*2,9</t>
  </si>
  <si>
    <t>622311750RT3</t>
  </si>
  <si>
    <t>Povrchová úprava ostění zateplovacího systému z minerální vlny, kontaktní nátěr a omítka silikonová</t>
  </si>
  <si>
    <t>okenní a rohové lišty, výztužná stěrka. Povrchová úprava dle popisu položky.</t>
  </si>
  <si>
    <t xml:space="preserve">1.NP : </t>
  </si>
  <si>
    <t>Začátek provozního součtu</t>
  </si>
  <si>
    <t xml:space="preserve">  1.PP : </t>
  </si>
  <si>
    <t xml:space="preserve">  1,76+2,18*2</t>
  </si>
  <si>
    <t xml:space="preserve">  1.NP : </t>
  </si>
  <si>
    <t xml:space="preserve">  3,15+2,91*2+1,76+2,91*2+1,66+2,18*2+1,16+2,18*2</t>
  </si>
  <si>
    <t xml:space="preserve">  2.NP : </t>
  </si>
  <si>
    <t xml:space="preserve">  11,65*2+4,15*2+7,6*2+1,73*2+3,49*2+5,85*2+4,57*2+9,4*2+1,9*16</t>
  </si>
  <si>
    <t xml:space="preserve">  2,5*2+2,8*2+1,9*2+2,3*2</t>
  </si>
  <si>
    <t xml:space="preserve">  3.NP : </t>
  </si>
  <si>
    <t xml:space="preserve">  11,65*2+5,65*2+5,4*2+13,32*2+6,2*2+9,4*2+1,9*12</t>
  </si>
  <si>
    <t xml:space="preserve">  2,5*2+2,8*2+1,9*2+3,4*2</t>
  </si>
  <si>
    <t xml:space="preserve">  4.NP : </t>
  </si>
  <si>
    <t xml:space="preserve">  7,85*2+6,31*2+7,48*2+8,95*2+9,3*2+1,9*5</t>
  </si>
  <si>
    <t xml:space="preserve">  2,5*2+2,8*2+1,9*2+2,6*2</t>
  </si>
  <si>
    <t>Konec provozního součtu</t>
  </si>
  <si>
    <t>436,61*0,3</t>
  </si>
  <si>
    <t>H1</t>
  </si>
  <si>
    <t>Zatepl.syst., podhled, miner.desky 350 mm, s omítkou Silikon, probarvenou - D+M</t>
  </si>
  <si>
    <t xml:space="preserve">H1-Podhled nad 1NP - parkování : </t>
  </si>
  <si>
    <t>11,85*20,3+16,5*9,95+6,44*0,5-0,4*0,4*9</t>
  </si>
  <si>
    <t xml:space="preserve">osatní plochy vč. elektrorozvodny : </t>
  </si>
  <si>
    <t>20,0+4,26+8,78</t>
  </si>
  <si>
    <t>W1</t>
  </si>
  <si>
    <t>Zatepl.syst., fasáda, miner.desky 300 mm, s omítkou Silikon, probarvenou - D+M</t>
  </si>
  <si>
    <t xml:space="preserve">W1-Obvodová stěna : </t>
  </si>
  <si>
    <t xml:space="preserve">v úrovni 1.PP : </t>
  </si>
  <si>
    <t>2,96*3,0</t>
  </si>
  <si>
    <t>-1,76*2,18</t>
  </si>
  <si>
    <t xml:space="preserve">v úrovni 1.NP : </t>
  </si>
  <si>
    <t>(20,3+4,95-3,15-1,76+17,0)*2,6</t>
  </si>
  <si>
    <t>-1,66*2,18</t>
  </si>
  <si>
    <t xml:space="preserve">severní strana : </t>
  </si>
  <si>
    <t>15,9*15,0-5,94*2,9</t>
  </si>
  <si>
    <t>-9,4*1,9*2-1,9*2,3-1,9*3,4-9,3*1,9-1,9*2,6</t>
  </si>
  <si>
    <t xml:space="preserve">východní strana : </t>
  </si>
  <si>
    <t>17,0*15,0</t>
  </si>
  <si>
    <t>-2,5*2,8*3</t>
  </si>
  <si>
    <t xml:space="preserve">jižní strana : </t>
  </si>
  <si>
    <t>(36,99-7,34)*12,12+7,34*15,0</t>
  </si>
  <si>
    <t>-(4,15+7,6+1,73+3,49+5,85+4,57)*1,9</t>
  </si>
  <si>
    <t>-(5,65+5,4+13,32+6,2)*1,9</t>
  </si>
  <si>
    <t>-(7,85+6,31+7,48+8,95)*1,9</t>
  </si>
  <si>
    <t xml:space="preserve">západní strana : </t>
  </si>
  <si>
    <t>(17,0+4,05)*12,22</t>
  </si>
  <si>
    <t>-11,65*1,9*2</t>
  </si>
  <si>
    <t>W2</t>
  </si>
  <si>
    <t>Zatepl.syst., sokl, XPS tl. 300 mm, s omítkou Silikon, probarvenou - D+M</t>
  </si>
  <si>
    <t xml:space="preserve">W2-Obvodová stěna ve styku s terénem - sokl : </t>
  </si>
  <si>
    <t>(2,96-1,76)*0,3</t>
  </si>
  <si>
    <t>(0,5+20,3-3,15-1,76+4,95+15,9-5,94+7,34*2-2,96+17,0*2)*0,3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</si>
  <si>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</si>
  <si>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</si>
  <si>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</si>
  <si>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P06*0,04</t>
  </si>
  <si>
    <t>631361921RT4</t>
  </si>
  <si>
    <t>Výztuž mazanin z betonů a z lehkých betonů ze svařovaných sítí průměr drátu 6 mm, velikost oka 100/100 mm</t>
  </si>
  <si>
    <t>P06*0,0044</t>
  </si>
  <si>
    <t>631416211RT3</t>
  </si>
  <si>
    <t>Mazanina betonová ze suché směsi tloušťky přes 50 do 80 mm pevnost v tlaku 30 MPa</t>
  </si>
  <si>
    <t xml:space="preserve">Litý potěr - položka zahrnuje kompletní provedení potěrů vč. vyrovnání, přebroušení, dilatací a separací : </t>
  </si>
  <si>
    <t>P01*0,04</t>
  </si>
  <si>
    <t>P02*0,06</t>
  </si>
  <si>
    <t>P03a*0,043</t>
  </si>
  <si>
    <t>P03b*0,043</t>
  </si>
  <si>
    <t>P04*0,033</t>
  </si>
  <si>
    <t>P07*0,065</t>
  </si>
  <si>
    <t>P08*0,09</t>
  </si>
  <si>
    <t>632415110RT2</t>
  </si>
  <si>
    <t>Potěr ze suchých směsí cementový samonivelační vyrovnávací, tloušťky 10 mm, včetně penetrace</t>
  </si>
  <si>
    <t>s rozprostřením a uhlazením</t>
  </si>
  <si>
    <t>P01</t>
  </si>
  <si>
    <t>P02</t>
  </si>
  <si>
    <t>P03a</t>
  </si>
  <si>
    <t>P03b</t>
  </si>
  <si>
    <t>P04</t>
  </si>
  <si>
    <t>P06</t>
  </si>
  <si>
    <t>P07</t>
  </si>
  <si>
    <t>P08</t>
  </si>
  <si>
    <t xml:space="preserve">po vybourání oken styk pavilonu  P a P1 : </t>
  </si>
  <si>
    <t>0,45*3,15*4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</si>
  <si>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</si>
  <si>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práh_x000D_
 plocha do 2,5 m2</t>
  </si>
  <si>
    <t xml:space="preserve">D/1.05-1.09 : </t>
  </si>
  <si>
    <t>1+1+1+1+1</t>
  </si>
  <si>
    <t xml:space="preserve">D/1.12 : </t>
  </si>
  <si>
    <t>1+1</t>
  </si>
  <si>
    <t xml:space="preserve">D/1.15 : </t>
  </si>
  <si>
    <t xml:space="preserve">D/2.01 : </t>
  </si>
  <si>
    <t xml:space="preserve">D/2.05-2.10 : </t>
  </si>
  <si>
    <t>1+1+1+3+1+2+1+2+1</t>
  </si>
  <si>
    <t xml:space="preserve">D/2.12-2.13 : </t>
  </si>
  <si>
    <t xml:space="preserve">D/2.16-2.17 : </t>
  </si>
  <si>
    <t>1+1+2</t>
  </si>
  <si>
    <t xml:space="preserve">D/3.01 : </t>
  </si>
  <si>
    <t xml:space="preserve">D/3.03-3.11 : </t>
  </si>
  <si>
    <t>1+2+2+1+1+1+1+3+1+3+1+1+2+1</t>
  </si>
  <si>
    <t xml:space="preserve">D/3.15-3.20 : </t>
  </si>
  <si>
    <t>1+1+1+1+1+1+1</t>
  </si>
  <si>
    <t xml:space="preserve">D/4.01-4.02 : </t>
  </si>
  <si>
    <t>2+1</t>
  </si>
  <si>
    <t xml:space="preserve">D/4.06-4.07 : </t>
  </si>
  <si>
    <t xml:space="preserve">D/4.09-4.16 : </t>
  </si>
  <si>
    <t>1+1+4+2+1+1+1+1</t>
  </si>
  <si>
    <t xml:space="preserve">D/4.21-4.23 : </t>
  </si>
  <si>
    <t>1+1+5</t>
  </si>
  <si>
    <t>642942221R00</t>
  </si>
  <si>
    <t>Osazení zárubní dveřních ocelových bez dveřních křídel, do zdiva včetně kotvení, na jakoukoliv cementovou maltu, s vybetonováním prahu v zárubni a s osazením špalíků nebo latí pro dřevěný práh_x000D_
 plocha přes 2,5 do 4,5 m</t>
  </si>
  <si>
    <t xml:space="preserve">D/1.10 : </t>
  </si>
  <si>
    <t xml:space="preserve">D/1.13 : </t>
  </si>
  <si>
    <t xml:space="preserve">D/2.02 : </t>
  </si>
  <si>
    <t xml:space="preserve">D/2.14-2.15 : </t>
  </si>
  <si>
    <t xml:space="preserve">D/3.02 : </t>
  </si>
  <si>
    <t xml:space="preserve">D/3.13-3.14 : </t>
  </si>
  <si>
    <t xml:space="preserve">D/4.03-4.05 : </t>
  </si>
  <si>
    <t>2+1+1</t>
  </si>
  <si>
    <t xml:space="preserve">D/4.08 : </t>
  </si>
  <si>
    <t xml:space="preserve">D/4.19-4.20 : </t>
  </si>
  <si>
    <t>D.1.07</t>
  </si>
  <si>
    <t>Zárubeň ocelová 700x1970 L, P v povrchové úpravě</t>
  </si>
  <si>
    <t>RTS 17/ II</t>
  </si>
  <si>
    <t>D.1.08</t>
  </si>
  <si>
    <t>Zárubeň ocelová 900x1970 L, P v povrchové úpravě</t>
  </si>
  <si>
    <t>D.1.09</t>
  </si>
  <si>
    <t>D.1.10</t>
  </si>
  <si>
    <t>Zárubeň ocelová 1800x1970 dvoukřídlá v povrchové úpravě</t>
  </si>
  <si>
    <t>D.1.12</t>
  </si>
  <si>
    <t>Zárubeň ocelová 900x2100 L, P v povrchové úpravě</t>
  </si>
  <si>
    <t>D.1.13</t>
  </si>
  <si>
    <t>Zárubeň ocelová 1600x2100 dvoukřídlá v povrchové úpravě</t>
  </si>
  <si>
    <t>D.1.15</t>
  </si>
  <si>
    <t>Zárubeň ocelová 600x1970 L, P v povrchové úpravě</t>
  </si>
  <si>
    <t>D.2.01</t>
  </si>
  <si>
    <t>D.2.02</t>
  </si>
  <si>
    <t>Zárubeň ocelová 1600x1970 dvoukřídlá v povrchové úpravě</t>
  </si>
  <si>
    <t>D.2.05</t>
  </si>
  <si>
    <t>D.2.06</t>
  </si>
  <si>
    <t>Zárubeň ocelová 800x2100 L, P v povrchové úpravě</t>
  </si>
  <si>
    <t>D.2.07</t>
  </si>
  <si>
    <t>Zárubeň ocelová 700x2100 L, P v povrchové úpravě</t>
  </si>
  <si>
    <t>1+3</t>
  </si>
  <si>
    <t>D.2.08</t>
  </si>
  <si>
    <t>1+2</t>
  </si>
  <si>
    <t>D.2.09</t>
  </si>
  <si>
    <t>D.2.10</t>
  </si>
  <si>
    <t>D.2.12</t>
  </si>
  <si>
    <t>D.2.13</t>
  </si>
  <si>
    <t>D.2.14</t>
  </si>
  <si>
    <t>D.2.16</t>
  </si>
  <si>
    <t>D.2.17</t>
  </si>
  <si>
    <t>D.3.01</t>
  </si>
  <si>
    <t>Zárubeň ocelová 900x2100 v povrchové úpravě</t>
  </si>
  <si>
    <t>D.3.02</t>
  </si>
  <si>
    <t>Zárubeň ocelová 1500x1970 dvoukřídlá v povrchové úpravě</t>
  </si>
  <si>
    <t>D.3.03</t>
  </si>
  <si>
    <t>D.3.04</t>
  </si>
  <si>
    <t>Zárubeň ocelová 1100x2100 L, P v povrchové úpravě</t>
  </si>
  <si>
    <t>D.3.05</t>
  </si>
  <si>
    <t>D.3.06</t>
  </si>
  <si>
    <t>D.3.07</t>
  </si>
  <si>
    <t>D.3.08</t>
  </si>
  <si>
    <t>D.3.09</t>
  </si>
  <si>
    <t>D.3.10</t>
  </si>
  <si>
    <t>D.3.11</t>
  </si>
  <si>
    <t>D.3.13</t>
  </si>
  <si>
    <t>D.3.15</t>
  </si>
  <si>
    <t>D.3.17</t>
  </si>
  <si>
    <t>D.3.18</t>
  </si>
  <si>
    <t>D.3.19</t>
  </si>
  <si>
    <t>D.3.20</t>
  </si>
  <si>
    <t>D.4.01</t>
  </si>
  <si>
    <t>D.4.02</t>
  </si>
  <si>
    <t>D.4.03</t>
  </si>
  <si>
    <t>D.4.04</t>
  </si>
  <si>
    <t>D.4.05</t>
  </si>
  <si>
    <t>D.4.06</t>
  </si>
  <si>
    <t>D.4.07</t>
  </si>
  <si>
    <t>D.4.08</t>
  </si>
  <si>
    <t>D.4.09</t>
  </si>
  <si>
    <t>D.4.10</t>
  </si>
  <si>
    <t>1+4</t>
  </si>
  <si>
    <t>D.4.11</t>
  </si>
  <si>
    <t>D.4.12</t>
  </si>
  <si>
    <t>D.4.13</t>
  </si>
  <si>
    <t>D.4.14</t>
  </si>
  <si>
    <t>D.4.15</t>
  </si>
  <si>
    <t>D.4.16</t>
  </si>
  <si>
    <t>D.4.19</t>
  </si>
  <si>
    <t>D.4.20</t>
  </si>
  <si>
    <t>D.4.21</t>
  </si>
  <si>
    <t>D.4.22</t>
  </si>
  <si>
    <t>D.4.23</t>
  </si>
  <si>
    <t>941941042R00</t>
  </si>
  <si>
    <t>Montáž lešení lehkého pracovního řadového s podlahami šířky od 1,00 do 1,20 m, výšky přes 10 do 30 m</t>
  </si>
  <si>
    <t>800-3</t>
  </si>
  <si>
    <t>POL1_1</t>
  </si>
  <si>
    <t>Včetně kotvení lešení.</t>
  </si>
  <si>
    <t xml:space="preserve">strana severní : </t>
  </si>
  <si>
    <t>(15,2-1,8)*(15,9+1,2)</t>
  </si>
  <si>
    <t xml:space="preserve">strana východní : </t>
  </si>
  <si>
    <t>(15,3-1,8)*(17,0+1,2*2)</t>
  </si>
  <si>
    <t xml:space="preserve">strana jižní : </t>
  </si>
  <si>
    <t>(15,2-1,8)*(36,99-3,0+1,2*2)</t>
  </si>
  <si>
    <t>(18,0-1,8)*3,0</t>
  </si>
  <si>
    <t xml:space="preserve">strana západní : </t>
  </si>
  <si>
    <t>(15,2-1,8)*(17,0+1,2*2+4,05+1,2)</t>
  </si>
  <si>
    <t>941941292R00</t>
  </si>
  <si>
    <t>Montáž lešení lehkého pracovního řadového s podlahami příplatek za každý další i započatý měsíc použití lešení_x000D_
 šířky od 1,00 do 1,20 m a výšky přes 10 do 30 m</t>
  </si>
  <si>
    <t>Položka pořadí 222 : 1357,57600*3</t>
  </si>
  <si>
    <t>941941842R00</t>
  </si>
  <si>
    <t>Demontáž lešení lehkého řadového s podlahami šířky přes 1 do 1,2 m, výšky přes 10 do 30 m</t>
  </si>
  <si>
    <t>Položka pořadí 222 : 1357,57600</t>
  </si>
  <si>
    <t>941955003R00</t>
  </si>
  <si>
    <t>Lešení lehké pracovní pomocné pomocné, o výšce lešeňové podlahy přes 1,9 do 2,5 m</t>
  </si>
  <si>
    <t xml:space="preserve">pro fasádu - strojovna VZT : </t>
  </si>
  <si>
    <t>(22,84*2+10,57*2+1,2*4)*1,2</t>
  </si>
  <si>
    <t>941955102R00</t>
  </si>
  <si>
    <t>Lešení lehké pracovní pomocné ve schodišti, o výšce lešeňové podlahy přes 1,5 do 3,5 m</t>
  </si>
  <si>
    <t>19,88+17,46+17,33+18,11</t>
  </si>
  <si>
    <t>941955002R00</t>
  </si>
  <si>
    <t>Lešení lehké pracovní pomocné pomocné, o výšce lešeňové podlahy přes 1,2 do 1,9 m</t>
  </si>
  <si>
    <t xml:space="preserve">SDK podhledy : </t>
  </si>
  <si>
    <t>Položka pořadí 68 : 338,66580</t>
  </si>
  <si>
    <t xml:space="preserve">ostatní podhledy : </t>
  </si>
  <si>
    <t>Položka pořadí 392 : 53,96000</t>
  </si>
  <si>
    <t>Položka pořadí 393 : 9,81000</t>
  </si>
  <si>
    <t>Položka pořadí 394 : 545,15300</t>
  </si>
  <si>
    <t>Položka pořadí 395 : 442,64500</t>
  </si>
  <si>
    <t>Položka pořadí 396 : 162,29000</t>
  </si>
  <si>
    <t xml:space="preserve">pro zateplení podhledu : </t>
  </si>
  <si>
    <t>Položka pořadí 155 : 439,55000</t>
  </si>
  <si>
    <t>944944011R00</t>
  </si>
  <si>
    <t xml:space="preserve">Montáž ochranné sítě z umělých vláken </t>
  </si>
  <si>
    <t>944944031R00</t>
  </si>
  <si>
    <t>z umělých vláken</t>
  </si>
  <si>
    <t>Položka pořadí 228 : 1357,57600*3</t>
  </si>
  <si>
    <t>944944081R00</t>
  </si>
  <si>
    <t>Demontáž ochranné sítě z umělých vláken</t>
  </si>
  <si>
    <t>Položka pořadí 228 : 1357,57600</t>
  </si>
  <si>
    <t>944945012R00</t>
  </si>
  <si>
    <t>Montáž záchytné stříšky H 4,5 m, šířky do 2 m</t>
  </si>
  <si>
    <t>944945192R00</t>
  </si>
  <si>
    <t>Příplatek za každý měsíc použ.stříšky, k pol. 5012</t>
  </si>
  <si>
    <t>Položka pořadí 231 : 10,00000*3</t>
  </si>
  <si>
    <t>944945812R00</t>
  </si>
  <si>
    <t>Demontáž záchytné stříšky H 4,5 m, šířky do 2 m</t>
  </si>
  <si>
    <t>Položka pořadí 231 : 10,00000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</si>
  <si>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</si>
  <si>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</si>
  <si>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provozní tunel : </t>
  </si>
  <si>
    <t>1,5*(24,1+4,65+0,86+10,06+4,64)</t>
  </si>
  <si>
    <t>183,65</t>
  </si>
  <si>
    <t>573,81</t>
  </si>
  <si>
    <t>556,70</t>
  </si>
  <si>
    <t>538,98</t>
  </si>
  <si>
    <t>961044111R00</t>
  </si>
  <si>
    <t>Bourání základů z betonu prostého</t>
  </si>
  <si>
    <t>nebo vybourání otvorů průřezové plochy přes 4 m2 v základech,</t>
  </si>
  <si>
    <t xml:space="preserve">původní vstup : </t>
  </si>
  <si>
    <t>0,8*0,6*(4,0+2,0*2)</t>
  </si>
  <si>
    <t>962031124R00</t>
  </si>
  <si>
    <t>Bourání příček z cihel pálených děrovaných, tloušťky 115 mm</t>
  </si>
  <si>
    <t>nebo vybourání otvorů průřezové plochy přes 4 m2 v příčkách, včetně pomocného lešení o výšce podlahy do 1900 mm a pro zatížení do 1,5 kPa  (150 kg/m2),</t>
  </si>
  <si>
    <t>2,0*1,4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</si>
  <si>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</si>
  <si>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</si>
  <si>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</si>
  <si>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600/1970 : 1</t>
  </si>
  <si>
    <t>700/1970 : 1</t>
  </si>
  <si>
    <t>900/1970 : 1</t>
  </si>
  <si>
    <t>900/2050 : 1</t>
  </si>
  <si>
    <t>900/2100 : 1</t>
  </si>
  <si>
    <t>968072244R00</t>
  </si>
  <si>
    <t>Vybourání a vyjmutí kovových rámů a rolet rámů, včetně pomocného lešení o výšce podlahy do 1900 mm a pro zatížení do 1,5 kPa  (150 kg/m2) okenních jednoduchých, plochy do 1 m2</t>
  </si>
  <si>
    <t>1,0*1,0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</si>
  <si>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</si>
  <si>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</si>
  <si>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0,6*1,97</t>
  </si>
  <si>
    <t>0,7*1,97</t>
  </si>
  <si>
    <t>0,9*1,97</t>
  </si>
  <si>
    <t>0,9*2,1</t>
  </si>
  <si>
    <t>968072747R00</t>
  </si>
  <si>
    <t>Vybourání a vyjmutí kovových rámů a rolet rámů, včetně pomocného lešení o výšce podlahy do 1900 mm a pro zatížení do 1,5 kPa  (150 kg/m2) stěn výkladních pevných nebo otvíravých, plochy přes 4 m2</t>
  </si>
  <si>
    <t xml:space="preserve">vstupní stěna - předpoklad : </t>
  </si>
  <si>
    <t>10,0</t>
  </si>
  <si>
    <t>968083004R00</t>
  </si>
  <si>
    <t>Vybourání plastových výplní otvorů oken, nad 4 m2</t>
  </si>
  <si>
    <t>3,15*3,25*2</t>
  </si>
  <si>
    <t>971033641R00</t>
  </si>
  <si>
    <t>Vybourání otvorů ve zdivu cihelném z jakýchkoliv cihel pálených_x000D_
 na jakoukoliv maltu vápenou nebo vápenocementovou, plochy do 4 m2, tloušťky do 300 mm</t>
  </si>
  <si>
    <t>základovém nebo nadzákladovém,</t>
  </si>
  <si>
    <t>0,9*2,0*0,25</t>
  </si>
  <si>
    <t>971033651R00</t>
  </si>
  <si>
    <t>Vybourání otvorů ve zdivu cihelném z jakýchkoliv cihel pálených_x000D_
 na jakoukoliv maltu vápenou nebo vápenocementovou, plochy do 4 m2, tloušťky do 600 mm</t>
  </si>
  <si>
    <t>1,0*2,15*0,5</t>
  </si>
  <si>
    <t>971033631R00</t>
  </si>
  <si>
    <t>Vybourání otvorů ve zdivu cihelném z jakýchkoliv cihel pálených_x000D_
 na jakoukoliv maltu vápenou nebo vápenocementovou, plochy do 4 m2, tloušťky do 150 mm</t>
  </si>
  <si>
    <t>974031664R00</t>
  </si>
  <si>
    <t>Vysekání rýh v jakémkoliv zdivu cihelném pro vtahování nosníků do zdí, před vybouráním otvorů_x000D_
 do hloubky 150 mm, při výšce nosníku do 150 mm</t>
  </si>
  <si>
    <t xml:space="preserve">pro I120 v 1.NP : </t>
  </si>
  <si>
    <t>1,25*8</t>
  </si>
  <si>
    <t>978013141R00</t>
  </si>
  <si>
    <t>Otlučení omítek vápenných nebo vápenocementových vnitřních s vyškrabáním spár, s očištěním zdiva stěn, v rozsahu do 30 %</t>
  </si>
  <si>
    <t>Položka pořadí 146 : 110,00000</t>
  </si>
  <si>
    <t>981011315R00</t>
  </si>
  <si>
    <t>Demolice budov prováděné postupným rozebíráním z cihel, kamene, smíšeného a hrázděného zdiva, tvárnic na maltu vápennou nebo vápenocementovou, s podílem konstrukcí přes 25 do 30 %</t>
  </si>
  <si>
    <t>800-6</t>
  </si>
  <si>
    <t xml:space="preserve">původní vstup do budovy P : </t>
  </si>
  <si>
    <t>2,6*4,0*3,8</t>
  </si>
  <si>
    <t>998012023R00</t>
  </si>
  <si>
    <t>Přesun hmot pro budovy s nosnou konstr. monolit. výšky přes 12 do 24 m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</si>
  <si>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</si>
  <si>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</si>
  <si>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 xml:space="preserve">Hmotnosti z položek s pořadovými čísly: : </t>
  </si>
  <si>
    <t xml:space="preserve">18,19,20,22,23,24,25,27,28,30,31,32,33,35,36,37,38,39,40,41,43,44,45,46,47,48,49,50,51,52,54,55,56, : </t>
  </si>
  <si>
    <t xml:space="preserve">57,58,59,61,62,63,65,66,67,68,70,71,72,73,74,75,76,77,78,80,81,84,85,86,87,88,89,90,91,92,94,95,96, : </t>
  </si>
  <si>
    <t xml:space="preserve">97,98,99,101,103,105,107,108,109,110,112,114,115,117,118,119,120,121,123,124,125,127,128,130,131, : </t>
  </si>
  <si>
    <t xml:space="preserve">132,133,134,135,136,137,138,139,140,141,142,143,144,145,146,147,148,149,151,152,153,154,155,156,157, : </t>
  </si>
  <si>
    <t xml:space="preserve">159,160,161,162,163,164,165,166,167,168,169,170,171,172,173,174,175,176,177,178,179,180,181,182,183, : </t>
  </si>
  <si>
    <t xml:space="preserve">184,185,186,187,188,189,190,191,192,193,194,195,196,197,198,199,200,201,202,203,204,205,206,207,208, : </t>
  </si>
  <si>
    <t xml:space="preserve">209,210,211,212,213,214,215,216,217,218,219,220,221,222,223,225,226,227,231,232,234,236,238,239,240, : </t>
  </si>
  <si>
    <t xml:space="preserve">241,242,243,244,247, : </t>
  </si>
  <si>
    <t>Součet: : 4133,34364</t>
  </si>
  <si>
    <t>711111001RT1</t>
  </si>
  <si>
    <t>Provedení izolace proti zemní vlhkosti natěradly za studena na ploše vodorovné nátěrem penetračním, 1 x nátěr, materiál ve specifikaci</t>
  </si>
  <si>
    <t>800-711</t>
  </si>
  <si>
    <t>POL1_7</t>
  </si>
  <si>
    <t>6,74*9,65</t>
  </si>
  <si>
    <t>15,97*4,9</t>
  </si>
  <si>
    <t>-2,65*4,555</t>
  </si>
  <si>
    <t>2,95*4,855</t>
  </si>
  <si>
    <t>6,735*6,75</t>
  </si>
  <si>
    <t>1,8*2*45,0</t>
  </si>
  <si>
    <t>711112001RT1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</si>
  <si>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</si>
  <si>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 xml:space="preserve">ke skl. W2, W5, W7 : </t>
  </si>
  <si>
    <t>(9,65*2+6,74-2,96)*4,6+6,74*4,2-1,5*1,8+2,96*1,5</t>
  </si>
  <si>
    <t>(15,6-5,94+16,4*2-9,65*2)*0,5</t>
  </si>
  <si>
    <t>(20,05+4,85+4,65)*0,6</t>
  </si>
  <si>
    <t>(4,85*2+3,0*2)*1,4</t>
  </si>
  <si>
    <t>92,0*2,1</t>
  </si>
  <si>
    <t>711141559RT1</t>
  </si>
  <si>
    <t xml:space="preserve">Provedení izolace proti zemní vlhkosti pásy přitavením vodorovná, 1 vrstva, bez dodávky izolačních pásů,  </t>
  </si>
  <si>
    <t xml:space="preserve">protiradonová izolace : </t>
  </si>
  <si>
    <t>Položka pořadí 249 : 353,00675</t>
  </si>
  <si>
    <t>711142559RT1</t>
  </si>
  <si>
    <t xml:space="preserve">Provedení izolace proti zemní vlhkosti pásy přitavením svislá, 1 vrstva, bez dodávky izolačních pásů,  </t>
  </si>
  <si>
    <t>Položka pořadí 250 : 380,70600</t>
  </si>
  <si>
    <t>711171559RT1</t>
  </si>
  <si>
    <t xml:space="preserve">Provedení izolace proti zemní vlhkosti termoplasty vodorovné, volně položené, bez dodávky fólie,  </t>
  </si>
  <si>
    <t>711172559RT1</t>
  </si>
  <si>
    <t xml:space="preserve">Provedení izolace proti zemní vlhkosti termoplasty svislé, volně položené, bez dodávky fólie,  </t>
  </si>
  <si>
    <t xml:space="preserve">svislé plochy pod terénem + vytažení v oblasti soklu : </t>
  </si>
  <si>
    <t xml:space="preserve">chránička potrubní pošty bez fólie : </t>
  </si>
  <si>
    <t>0</t>
  </si>
  <si>
    <t>711191171RT1</t>
  </si>
  <si>
    <t>Provedení izolace proti zemní vlhkosti ostatní vodorovné uložení, podkladní textilie, bez dodávky materiálu</t>
  </si>
  <si>
    <t>Položka pořadí 253 : 191,00675</t>
  </si>
  <si>
    <t>711191172RT1</t>
  </si>
  <si>
    <t>Provedení izolace proti zemní vlhkosti ostatní vodorovné uložení, ochranná textilie, bez dodávky materiálu</t>
  </si>
  <si>
    <t>711191271RT1</t>
  </si>
  <si>
    <t>Provedení izolace proti zemní vlhkosti ostatní svislé uložení, podkladní textilie, bez dodávky materiálu</t>
  </si>
  <si>
    <t>Položka pořadí 254 : 187,50600</t>
  </si>
  <si>
    <t>711191272RT1</t>
  </si>
  <si>
    <t>Provedení izolace proti zemní vlhkosti ostatní svislé uložení, ochranná textilie, bez dodávky materiálu</t>
  </si>
  <si>
    <t>711212000RT1</t>
  </si>
  <si>
    <t>Izolace proti netlakové vodě - nátěry a stěrky nátěr podkladní pod hydroizolační stěrky</t>
  </si>
  <si>
    <t>Položka pořadí 260 : 194,57400</t>
  </si>
  <si>
    <t>711212002RT1</t>
  </si>
  <si>
    <t>Izolace proti netlakové vodě - nátěry a stěrky stěrka hydroizolační  proti vlhkosti</t>
  </si>
  <si>
    <t>dvouvrstvá</t>
  </si>
  <si>
    <t xml:space="preserve">pod dlažbu v mokrých provozech : </t>
  </si>
  <si>
    <t>2,16+4,14+1,71</t>
  </si>
  <si>
    <t>1,62+2,67+8,47+1,54+3,41</t>
  </si>
  <si>
    <t>2,63+1,58+1,71+6,02</t>
  </si>
  <si>
    <t xml:space="preserve">vytažení na stěnu cca 150 mm (u sprch a van na celou výšku obkladu) : </t>
  </si>
  <si>
    <t>102040 : 0,15*((1,95+1,15)*2-0,8)</t>
  </si>
  <si>
    <t>102060 : 0,15*((1,8+2,37)*2-0,9)</t>
  </si>
  <si>
    <t>102070 : 0,15*((1,55+1,65)*2-0,7)</t>
  </si>
  <si>
    <t>102080 : 0,15*((0,9+1,65)*2-0,7)</t>
  </si>
  <si>
    <t>102090 : 0,15*((1,5+1,65)*2-0,7*2)</t>
  </si>
  <si>
    <t>102100 : 0,15*((2,76+3,08)*2-0,7)</t>
  </si>
  <si>
    <t>102110 : 0,15*((1,62+0,9)*2-0,7)</t>
  </si>
  <si>
    <t>102120 : 0,15*((1,95+1,75)*2-0,7*2)</t>
  </si>
  <si>
    <t>102130 : 0,15*((1,5+1,75)*2-0,7*2)</t>
  </si>
  <si>
    <t>102140 : 0,15*((0,9+1,75)*2-0,7*2)</t>
  </si>
  <si>
    <t>102150 : 0,15*((0,95+1,65)*2-0,7)</t>
  </si>
  <si>
    <t>102290 : 0,15*((2,5+2,4)*2-0,8)</t>
  </si>
  <si>
    <t>1,71+1,62+2,67+8,47+1,62</t>
  </si>
  <si>
    <t>3,51+2,63+1,58+1,66+3,87+4,94</t>
  </si>
  <si>
    <t>4,59+2,04+5,82+4,76+2,12+4,65+2,27</t>
  </si>
  <si>
    <t>103030 : 0,15*((1,65+0,95)*2-0,7)</t>
  </si>
  <si>
    <t>103040 : 0,15*((1,75+0,9)*2-0,7)</t>
  </si>
  <si>
    <t>103050 : 0,15*((1,65+1,5)*2-0,7*2)</t>
  </si>
  <si>
    <t>103060 : 0,15*((2,75+3,08)*2-0,7)</t>
  </si>
  <si>
    <t>103070 : 0,15*((1,65+0,9)*2-0,7)</t>
  </si>
  <si>
    <t>103080 : 0,15*((1,75+1,95)*2-0,7*2)</t>
  </si>
  <si>
    <t>103090 : 0,15*((1,75+1,5)*2-0,7*2)</t>
  </si>
  <si>
    <t>103100 : 0,15*((1,75+0,9)*2-0,7*2)</t>
  </si>
  <si>
    <t>103110 : 0,15*((1,75+0,95)*2-0,7)</t>
  </si>
  <si>
    <t>103140 : 0,15*((1,8+2,75)*2-0,8)</t>
  </si>
  <si>
    <t>103150 : 0,15*((1,8+2,55)*2-0,9)</t>
  </si>
  <si>
    <t>103160 : 0,15*((2,15+0,95)*2-0,8)</t>
  </si>
  <si>
    <t>103170 : 0,15*((2,15+2,72)*2-0,8*2)</t>
  </si>
  <si>
    <t>103180 : 0,15*((2,2+2,15)*2-0,8*2)</t>
  </si>
  <si>
    <t>103200 : 0,15*((2,15+1,0)*2-0,7)</t>
  </si>
  <si>
    <t>103210 : 0,15*((2,2)*4-0,8*2)</t>
  </si>
  <si>
    <t>103310 : 0,15*((1,95+1,13)*2-0,8)</t>
  </si>
  <si>
    <t>1,19+8,79+5,41+2,81+4,32</t>
  </si>
  <si>
    <t>1,51+2,65+4,00+18,39+2,81+6,65</t>
  </si>
  <si>
    <t>104040 : 0,15*((0,9+1,05)*2-0,7)</t>
  </si>
  <si>
    <t>104050 : 0,15*((3,1+3,44)*2-0,7-0,8)</t>
  </si>
  <si>
    <t>104060 : 0,15*((2,1+2,6)*2-0,9)</t>
  </si>
  <si>
    <t>104070 : 0,15*((1,65+1,7)*2-0,8*2)</t>
  </si>
  <si>
    <t>104080 : 0,15*((0,9+1,55)*2-0,7-0,8)</t>
  </si>
  <si>
    <t>104081 : 0,15*((0,9+1,55)*2-0,7)</t>
  </si>
  <si>
    <t>104170 : 0,15*((1,33+2,0)*2-0,8)</t>
  </si>
  <si>
    <t>104190 : 0,15*(2,0*4-0,7)</t>
  </si>
  <si>
    <t>104220 : 0,15*(0,6+2,85)*2</t>
  </si>
  <si>
    <t>104300 : 0,15*((1,7+1,65)*2-0,8)</t>
  </si>
  <si>
    <t>104310 : 0,15*((1,9+1,7)*2+(0,9+1,55)*4-0,7*2-0,8)</t>
  </si>
  <si>
    <t>711212601RT1</t>
  </si>
  <si>
    <t>Izolace proti netlakové vodě - nátěry a stěrky doplňky_x000D_
 těsnicí pás do spoje podlaha stěna š 120 mm</t>
  </si>
  <si>
    <t>102040 : (1,95+1,15)*2-0,8</t>
  </si>
  <si>
    <t>102060 : (1,8+2,37)*2-0,9</t>
  </si>
  <si>
    <t>102070 : (1,55+1,65)*2-0,7</t>
  </si>
  <si>
    <t>102080 : (0,9+1,65)*2-0,7</t>
  </si>
  <si>
    <t>102090 : (1,5+1,65)*2-0,7*2</t>
  </si>
  <si>
    <t>102100 : (2,76+3,08)*2-0,7</t>
  </si>
  <si>
    <t>102110 : (1,62+0,9)*2-0,7</t>
  </si>
  <si>
    <t>102120 : (1,95+1,75)*2-0,7*2</t>
  </si>
  <si>
    <t>102130 : (1,5+1,75)*2-0,7*2</t>
  </si>
  <si>
    <t>102140 : (0,9+1,75)*2-0,7*2</t>
  </si>
  <si>
    <t>102150 : (0,95+1,65)*2-0,7</t>
  </si>
  <si>
    <t>102290 : (2,5+2,4)*2-0,8</t>
  </si>
  <si>
    <t>103030 : (1,65+0,95)*2-0,7</t>
  </si>
  <si>
    <t>103040 : (1,75+0,9)*2-0,7</t>
  </si>
  <si>
    <t>103050 : (1,65+1,5)*2-0,7*2</t>
  </si>
  <si>
    <t>103060 : (2,75+3,08)*2-0,7</t>
  </si>
  <si>
    <t>103070 : (1,65+0,9)*2-0,7</t>
  </si>
  <si>
    <t>103080 : (1,75+1,95)*2-0,7*2</t>
  </si>
  <si>
    <t>103090 : (1,75+1,5)*2-0,7*2</t>
  </si>
  <si>
    <t>103100 : (1,75+0,9)*2-0,7*2</t>
  </si>
  <si>
    <t>103110 : (1,75+0,95)*2-0,7</t>
  </si>
  <si>
    <t>103140 : (1,8+2,75)*2-0,8</t>
  </si>
  <si>
    <t>103150 : (1,8+2,55)*2-0,9</t>
  </si>
  <si>
    <t>103160 : (2,15+0,95)*2-0,8</t>
  </si>
  <si>
    <t>103170 : (2,15+2,72)*2-0,8*2</t>
  </si>
  <si>
    <t>103180 : (2,2+2,15)*2-0,8*2</t>
  </si>
  <si>
    <t>103200 : (2,15+1,0)*2-0,7</t>
  </si>
  <si>
    <t>103210 : (2,2)*4-0,8*2</t>
  </si>
  <si>
    <t>103310 : (1,95+1,13)*2-0,8</t>
  </si>
  <si>
    <t>104040 : (0,9+1,05)*2-0,7</t>
  </si>
  <si>
    <t>104050 : (3,1+3,44)*2-0,7-0,8</t>
  </si>
  <si>
    <t>104060 : (2,1+2,6)*2-0,9</t>
  </si>
  <si>
    <t>104070 : (1,65+1,7)*2-0,8*2</t>
  </si>
  <si>
    <t>104080 : (0,9+1,55)*2-0,7-0,8</t>
  </si>
  <si>
    <t>104081 : (0,9+1,55)*2-0,7</t>
  </si>
  <si>
    <t>104170 : (1,33+2,0)*2-0,8</t>
  </si>
  <si>
    <t>104190 : 2,0*4-0,7</t>
  </si>
  <si>
    <t>104220 : (0,6+2,85)*2</t>
  </si>
  <si>
    <t>104300 : (1,7+1,65)*2-0,8</t>
  </si>
  <si>
    <t>104310 : (1,9+1,7)*2+(0,9+1,55)*4-0,7*2-0,8</t>
  </si>
  <si>
    <t>711212602RT1</t>
  </si>
  <si>
    <t>Izolace proti netlakové vodě - nátěry a stěrky doplňky_x000D_
 těsnicí roh do spoje podlaha stěna</t>
  </si>
  <si>
    <t>46</t>
  </si>
  <si>
    <t>74</t>
  </si>
  <si>
    <t>55</t>
  </si>
  <si>
    <t>11163230R</t>
  </si>
  <si>
    <t>emulze asfaltová penetrační zpracování za studena; obsah asfaltu do 40%hm.; hustota při 20°C 1 g/cm3; bez rozpouštědel,netoxická,není požárně nebezpečná,rychleschnoucí; obsah vody a emulgátoru nad 52%hm.; bod měknutí pevné části +50°C; doba tvrdnutí 5 hod.; výtoková doba 22 s</t>
  </si>
  <si>
    <t>kg</t>
  </si>
  <si>
    <t>Položka pořadí 249 : 353,00677*0,3</t>
  </si>
  <si>
    <t>Položka pořadí 250 : 380,70600*0,4</t>
  </si>
  <si>
    <t>28322029R</t>
  </si>
  <si>
    <t>fólie izolační zemní hydroizolační, protiradonová; tloušťka 2,00 mm; plošná hmotnost 2 540 g/m2; PVC-P</t>
  </si>
  <si>
    <t>Položka pořadí 253 : 191,00675*1,1</t>
  </si>
  <si>
    <t>Položka pořadí 254 : 187,50600*1,1</t>
  </si>
  <si>
    <t>628522691R</t>
  </si>
  <si>
    <t>pás izolační z modifikovaného asfaltu natavitelný; nosná vložka skelná rohož + Al fólie; horní strana jemný minerální posyp; spodní strana PE fólie; tl. 4,0 mm</t>
  </si>
  <si>
    <t>Položka pořadí 251 : 353,00675*1,15</t>
  </si>
  <si>
    <t>Položka pořadí 252 : 380,70600*1,2</t>
  </si>
  <si>
    <t>69366199R</t>
  </si>
  <si>
    <t>geotextilie PP; funkce separační, ochranná, výztužná, filtrační; plošná hmotnost 500 g/m2; zpevněná oboustranně</t>
  </si>
  <si>
    <t>Položka pořadí 255 : 191,00675*1,05</t>
  </si>
  <si>
    <t>Položka pořadí 256 : 353,00675*1,05</t>
  </si>
  <si>
    <t>Položka pořadí 257 : 187,50600*1,05</t>
  </si>
  <si>
    <t>Položka pořadí 258 : 380,70600*1,05</t>
  </si>
  <si>
    <t>998711103R00</t>
  </si>
  <si>
    <t>Přesun hmot pro izolace proti vodě svisle do 60 m</t>
  </si>
  <si>
    <t>50 m vodorovně měřeno od těžiště půdorysné plochy skládky do těžiště půdorysné plochy objektu</t>
  </si>
  <si>
    <t xml:space="preserve">250,251,252,259,260,261,262,263,264,265,266, : </t>
  </si>
  <si>
    <t>Součet: : 7,12545</t>
  </si>
  <si>
    <t>712311101RT1</t>
  </si>
  <si>
    <t>Povlakové krytiny střech do 10° za studena nátěrem 1 x, penetračním nebo asfaltovým lakem, bez dodávky materiálu</t>
  </si>
  <si>
    <t>ST1</t>
  </si>
  <si>
    <t>ST2</t>
  </si>
  <si>
    <t>ST3</t>
  </si>
  <si>
    <t>712341559RT1</t>
  </si>
  <si>
    <t>Povlakové krytiny střech do 10° pásy přitavením v celé ploše, 1 vrstva, bez dodávky pásu</t>
  </si>
  <si>
    <t>Položka pořadí 268 : 559,03900</t>
  </si>
  <si>
    <t>712371801RT1</t>
  </si>
  <si>
    <t>Povlakové krytiny střech do 10° termoplasty volně položené,  ,  , bez dodávky fólie, bez rozlišení tloušťky fólie</t>
  </si>
  <si>
    <t xml:space="preserve">Přitížená vrstva : </t>
  </si>
  <si>
    <t xml:space="preserve">kryta před UV : </t>
  </si>
  <si>
    <t>712373111RU1</t>
  </si>
  <si>
    <t>Povlakové krytiny střech do 10° termoplasty kotvené do betonu, 6 kotev/m2, tl. izolace do 250 mm, bez dodávky fólie, bez rozlišení tloušťky fólie</t>
  </si>
  <si>
    <t>včetně ukotvení k podkladu hmoždinkami, svaření všech spojů a překrytí kotev fólií.</t>
  </si>
  <si>
    <t xml:space="preserve">vystavena UV : </t>
  </si>
  <si>
    <t>712391172RT1</t>
  </si>
  <si>
    <t>Povlakové krytiny střech do 10° ostatní textilie ochranná, 1 vrstva, bez dodávky textílie</t>
  </si>
  <si>
    <t>ST1*2</t>
  </si>
  <si>
    <t>ST1VH</t>
  </si>
  <si>
    <t>ST2VH</t>
  </si>
  <si>
    <t>712391382RZ1</t>
  </si>
  <si>
    <t>Povlakové krytiny střech do 10° ostatní násypem z hrubého kameniva frakce 16-22_x000D_
 včetně dodávky kameniva tl. 50 mm</t>
  </si>
  <si>
    <t>712801001R00</t>
  </si>
  <si>
    <t xml:space="preserve">Hydroakumul. vrstva pro zelené střechy fólií nopkovou střešní hydroizolační </t>
  </si>
  <si>
    <t>712811101RT1</t>
  </si>
  <si>
    <t>Samostatné vytažení izolačního povlaku za studena nátěrem 1 x, penetračním lakem (ALP), materiál ve specifikaci</t>
  </si>
  <si>
    <t>na konstrukce převyšující úroveň střechy,</t>
  </si>
  <si>
    <t>ST1VS</t>
  </si>
  <si>
    <t>ST2VS</t>
  </si>
  <si>
    <t>712841559RT1</t>
  </si>
  <si>
    <t>Samostatné vytažení izol. povlaku pásy přitavením v celé ploše, 1 vrstva, materiál ve specifikaci</t>
  </si>
  <si>
    <t>Položka pořadí 275 : 235,04900</t>
  </si>
  <si>
    <t>712861703RT1</t>
  </si>
  <si>
    <t>Samostatné vytažení izolačního povlaku pryžemi fólií přilepenou v plné ploše, fólie ve specifikaci</t>
  </si>
  <si>
    <t>712997001R00</t>
  </si>
  <si>
    <t>Přilepení polystyrenových klínů do asfaltu</t>
  </si>
  <si>
    <t>D01</t>
  </si>
  <si>
    <t>D02</t>
  </si>
  <si>
    <t>D21</t>
  </si>
  <si>
    <t>712.01</t>
  </si>
  <si>
    <t>Substrát střešní pro extenzivní zeleň, podrobná specifikace dle PD - D+M</t>
  </si>
  <si>
    <t>ST1*0,16</t>
  </si>
  <si>
    <t>Položka pořadí 268 : 559,03900*0,3</t>
  </si>
  <si>
    <t>Položka pořadí 275 : 235,04900*0,4</t>
  </si>
  <si>
    <t>283220012R</t>
  </si>
  <si>
    <t>fólie izolační střešní hydroizolační; tloušťka 1,50 mm; plošná hmotnost 1 850 g/m2; PVC-P, PES výztuž; µ = 15 000,0</t>
  </si>
  <si>
    <t>ST1VH*1,1</t>
  </si>
  <si>
    <t>ST2*1,1</t>
  </si>
  <si>
    <t>ST2VH*1,1</t>
  </si>
  <si>
    <t>283220022R</t>
  </si>
  <si>
    <t>fólie izolační střešní hydroizolační; tloušťka 1,50 mm; plošná hmotnost 1 800 g/m2; PVC-P, skelná výztuž; µ = 15 000,0</t>
  </si>
  <si>
    <t>ST1*1,1</t>
  </si>
  <si>
    <t>ST3*1,1</t>
  </si>
  <si>
    <t>28375980R</t>
  </si>
  <si>
    <t>klín atikový pěnový polystyren; š = 50,0 mm; v = 50 mm; l = 1 000 mm</t>
  </si>
  <si>
    <t>Položka pořadí 278 : 238,42000*1,05</t>
  </si>
  <si>
    <t>62852265R</t>
  </si>
  <si>
    <t>pás izolační z modifikovaného asfaltu natavitelný, mechanicky kotvený; nosná vložka skelná tkanina; horní strana jemný minerální posyp; spodní strana PE fólie; tl. 4,0 mm</t>
  </si>
  <si>
    <t>Položka pořadí 269 : 559,03900*1,15</t>
  </si>
  <si>
    <t>Položka pořadí 276 : 235,04900*1,2</t>
  </si>
  <si>
    <t>Položka pořadí 272 : 954,50720*1,05</t>
  </si>
  <si>
    <t>998712103R00</t>
  </si>
  <si>
    <t>Přesun hmot pro povlakové krytiny v objektech výšky přes 12 do 24 m</t>
  </si>
  <si>
    <t>50 m vodorovně</t>
  </si>
  <si>
    <t xml:space="preserve">269,270,272,273,274,276,277,278,279,280,281,282,283,284,285, : </t>
  </si>
  <si>
    <t>Součet: : 45,54670</t>
  </si>
  <si>
    <t>713121111RT1</t>
  </si>
  <si>
    <t>Montáž tepelné izolace podlah  jednovrstvá, bez dodávky materiálu</t>
  </si>
  <si>
    <t>800-713</t>
  </si>
  <si>
    <t xml:space="preserve">minerální kročejová 30mm : </t>
  </si>
  <si>
    <t xml:space="preserve">minerální kročejová 20mm : </t>
  </si>
  <si>
    <t xml:space="preserve">EPS 150S tl. 30mm : </t>
  </si>
  <si>
    <t>713121121RT1</t>
  </si>
  <si>
    <t>Montáž tepelné izolace podlah  dvouvrstvá, bez dodávky materiálu</t>
  </si>
  <si>
    <t xml:space="preserve">XPS tl. celkem 180mm : </t>
  </si>
  <si>
    <t xml:space="preserve">XPS tl. celkem 160mm : </t>
  </si>
  <si>
    <t xml:space="preserve">XPS tl. celkem 130mm : </t>
  </si>
  <si>
    <t xml:space="preserve">XPS tl. celkem 100mm : 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</si>
  <si>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</si>
  <si>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</si>
  <si>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</si>
  <si>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EPS 100S tl.50mm (vnitřní strana atiky) : </t>
  </si>
  <si>
    <t>D02*0,29</t>
  </si>
  <si>
    <t xml:space="preserve">EPS 100S tl.100mm (vnitřní strana atiky) : </t>
  </si>
  <si>
    <t>D01*0,76</t>
  </si>
  <si>
    <t xml:space="preserve">EPS 100S tl.60mm (horní strana atiky) : </t>
  </si>
  <si>
    <t>D01*0,5</t>
  </si>
  <si>
    <t>D02*0,3</t>
  </si>
  <si>
    <t xml:space="preserve">ke skl. W4, W5 : </t>
  </si>
  <si>
    <t xml:space="preserve">XPS 100mm : </t>
  </si>
  <si>
    <t>4,85*1,1</t>
  </si>
  <si>
    <t xml:space="preserve">soklová část u technické místnosti : </t>
  </si>
  <si>
    <t>(22,64*2+10,57*2)*0,95</t>
  </si>
  <si>
    <t xml:space="preserve">XPS 300mm pod terénem : </t>
  </si>
  <si>
    <t>1,8*(1,1+1,6)+3,36*1,65+10,25*(4,55+4,45)+(7,34-1,8)*4,5+(7,34-3,36)*2,65</t>
  </si>
  <si>
    <t>(0,5+20,3+4,95+17,0*2-10,25*2+7,34+2,6)*1,2</t>
  </si>
  <si>
    <t xml:space="preserve">PIR tl. 70 mm kolem fasádních otvorů : </t>
  </si>
  <si>
    <t xml:space="preserve">  1,76+2,91*2+1,66+2,18*2+1,16+2,18*2</t>
  </si>
  <si>
    <t>427,64*0,13</t>
  </si>
  <si>
    <t xml:space="preserve">PIR tl. 100 mm kolem fasádních otvorů : </t>
  </si>
  <si>
    <t xml:space="preserve">  1,76</t>
  </si>
  <si>
    <t xml:space="preserve">  4,45*2+1,76+1,66+1,16</t>
  </si>
  <si>
    <t>15,24*0,2</t>
  </si>
  <si>
    <t>713141125R00</t>
  </si>
  <si>
    <t>Montáž tepelné izolace střech na plný podklad desky, na lepidlo</t>
  </si>
  <si>
    <t>/ mechanickým kotvením. Včetně očištění podkladu od nesoudržných vrstev.</t>
  </si>
  <si>
    <t xml:space="preserve">do JC promítnout náklady na montážní mechanické kotvení vrstvy : </t>
  </si>
  <si>
    <t xml:space="preserve">XPS celkem 100mm : </t>
  </si>
  <si>
    <t>713141151R00</t>
  </si>
  <si>
    <t>Montáž tepelné izolace střech na plný podklad kladená na sucho, jednovrstvá</t>
  </si>
  <si>
    <t xml:space="preserve">spádové klíny (ve dvou vrstvách) : </t>
  </si>
  <si>
    <t>ST2*2</t>
  </si>
  <si>
    <t>ST3*2</t>
  </si>
  <si>
    <t>713191100RT9</t>
  </si>
  <si>
    <t>Izolace tepelné běžných konstrukcí - doplňky položení izolační fólie, včetně dodávky materiálu</t>
  </si>
  <si>
    <t xml:space="preserve">+10% vytažení na svislé kce : </t>
  </si>
  <si>
    <t>P01*1,1</t>
  </si>
  <si>
    <t>P02*1,1</t>
  </si>
  <si>
    <t>P03a*1,1</t>
  </si>
  <si>
    <t>P03b*1,1</t>
  </si>
  <si>
    <t>P04*1,1</t>
  </si>
  <si>
    <t>P06*1,1</t>
  </si>
  <si>
    <t>P07*1,1</t>
  </si>
  <si>
    <t>P08*1,1</t>
  </si>
  <si>
    <t>713521213R00</t>
  </si>
  <si>
    <t>Protipožární obklad ocelových sloupů I 22, požární odolnost R 30</t>
  </si>
  <si>
    <t>z válcovaných profilů</t>
  </si>
  <si>
    <t xml:space="preserve">sloupky v pásových oknech : </t>
  </si>
  <si>
    <t xml:space="preserve">rozměr 230/150 mm : </t>
  </si>
  <si>
    <t>4.NP : 8*1,9</t>
  </si>
  <si>
    <t>713521221R00</t>
  </si>
  <si>
    <t>Protipožární obklad ocelových sloupů I 22, požární odolnost R 45</t>
  </si>
  <si>
    <t>2.NP : 8*1,9</t>
  </si>
  <si>
    <t>3.NP : 9*1,9</t>
  </si>
  <si>
    <t xml:space="preserve">rozměr 250/200 mm : </t>
  </si>
  <si>
    <t>28375460R</t>
  </si>
  <si>
    <t>deska izolační tepelně izol.; extrudovaný polystyren; povrch hladký; součinitel tepelné vodivosti 0,035 W/mK; obj. hmotnost 40,00 kg/m3</t>
  </si>
  <si>
    <t>ST1*0,1*1,05</t>
  </si>
  <si>
    <t>ST2*0,1*1,05</t>
  </si>
  <si>
    <t>ST3*0,1*1,05</t>
  </si>
  <si>
    <t>68,43*0,1*1,05</t>
  </si>
  <si>
    <t>197,16*0,3*1,05</t>
  </si>
  <si>
    <t>P01*0,18*1,05</t>
  </si>
  <si>
    <t>P02*0,16*1,05</t>
  </si>
  <si>
    <t>P08*0,13*1,05</t>
  </si>
  <si>
    <t>P07*0,1*1,05</t>
  </si>
  <si>
    <t>28375704R</t>
  </si>
  <si>
    <t>deska izolační stabilizovaná; pěnový polystyren; rovná hrana; součinitel tepelné vodivosti 0,037 W/mK; obj. hmotnost 20,00 kg/m3</t>
  </si>
  <si>
    <t>D02*0,29*0,05*1,05</t>
  </si>
  <si>
    <t>D01*0,76*0,1*1,05</t>
  </si>
  <si>
    <t>D01*0,5*0,06*1,05</t>
  </si>
  <si>
    <t>D02*0,3*0,06*1,05</t>
  </si>
  <si>
    <t>28375705R</t>
  </si>
  <si>
    <t>deska izolační stabilizovaná; pěnový polystyren; rovná hrana; součinitel tepelné vodivosti 0,035 W/mK; obj. hmotnost 25,00 kg/m3</t>
  </si>
  <si>
    <t>P06*0,03*1,05</t>
  </si>
  <si>
    <t>283769813R</t>
  </si>
  <si>
    <t>deska izolační fasádní; PIR; rovná hrana; tl. 80,0 mm; kašírování flís; součinitel tepelné vodivosti 0,026 W/mK; R = 3,080 m2K/W; obj. hmotnost 30,00 kg/m3</t>
  </si>
  <si>
    <t xml:space="preserve">položka zahrnuje PIR tl. 70 mm : </t>
  </si>
  <si>
    <t>55,59*1,05</t>
  </si>
  <si>
    <t>283769814R</t>
  </si>
  <si>
    <t>deska izolační fasádní; PIR; rovná hrana; tl. 100,0 mm; kašírování flís; součinitel tepelné vodivosti 0,026 W/mK; R = 3,850 m2K/W; obj. hmotnost 30,00 kg/m3</t>
  </si>
  <si>
    <t>3,05*1,05</t>
  </si>
  <si>
    <t>6315.01</t>
  </si>
  <si>
    <t>Deska střešní spádová minerální</t>
  </si>
  <si>
    <t>ST1*(0,2+0,44)/2*1,15</t>
  </si>
  <si>
    <t>ST2*(0,05+0,14)/2*1,15</t>
  </si>
  <si>
    <t>ST3*(0,2+0,44)/2*1,15</t>
  </si>
  <si>
    <t>63153780.AR</t>
  </si>
  <si>
    <t>deska izolační polotuhá, podlahová; minerální vlákno; tl. 20,0 mm; součinitel tepelné vodivosti 0,037 W/mK; R = 0,500 m2K/W; obj. hmotnost 120,00 kg/m3; hydrofobizováno</t>
  </si>
  <si>
    <t>P06*1,05</t>
  </si>
  <si>
    <t>63153782.AR</t>
  </si>
  <si>
    <t>deska izolační polotuhá, podlahová; minerální vlákno; tl. 30,0 mm; součinitel tepelné vodivosti 0,037 W/mK; R = 0,800 m2K/W; obj. hmotnost 120,00 kg/m3; hydrofobizováno</t>
  </si>
  <si>
    <t>P03a*1,05</t>
  </si>
  <si>
    <t>P03b*1,05</t>
  </si>
  <si>
    <t>P04*1,05</t>
  </si>
  <si>
    <t>998713103R00</t>
  </si>
  <si>
    <t>Přesun hmot pro izolace tepelné v objektech výšky do 24 m</t>
  </si>
  <si>
    <t xml:space="preserve">289,290,291,293,294,295,296,297,298,299,300,301,302,303,304, : </t>
  </si>
  <si>
    <t>Součet: : 27,27939</t>
  </si>
  <si>
    <t xml:space="preserve">Pryžová deska 30mm : </t>
  </si>
  <si>
    <t>pod VZT jednotky (výměra dle projektanta) : 34,0</t>
  </si>
  <si>
    <t>714.01</t>
  </si>
  <si>
    <t>Dilatační nerezová lišta okolo odtlumených desek pod VZT - D+M</t>
  </si>
  <si>
    <t>výměra dle projektanta : 58,0</t>
  </si>
  <si>
    <t>27252904R</t>
  </si>
  <si>
    <t>dlažba pryžová čtverec; š = 1 000 mm; l = 1 000 mm; h = 30,0 mm; pro interiér i exteriér; protiskluzová úprava; barva černá</t>
  </si>
  <si>
    <t>Položka pořadí 306 : 34,00000*1,05</t>
  </si>
  <si>
    <t>998714103R00</t>
  </si>
  <si>
    <t>Přesun hmot v objektech výšky do 24 m</t>
  </si>
  <si>
    <t>800-714</t>
  </si>
  <si>
    <t xml:space="preserve">307,308, : </t>
  </si>
  <si>
    <t>Součet: : 0,97280</t>
  </si>
  <si>
    <t>D.1.4.e</t>
  </si>
  <si>
    <t>Zdravotechnika celkem, viz samostatný rozpočet</t>
  </si>
  <si>
    <t>D.1.4.j</t>
  </si>
  <si>
    <t>Medicinální plyny celkem, viz samostatný rozpočet</t>
  </si>
  <si>
    <t>D.1.4.a</t>
  </si>
  <si>
    <t>Ústřední vytápění celkem, viz samostatný rozpočet</t>
  </si>
  <si>
    <t>D.1.4.b</t>
  </si>
  <si>
    <t>Chlazení celkem, viz samostatný rozpočet</t>
  </si>
  <si>
    <t>762361114RT2</t>
  </si>
  <si>
    <t>Spádové klíny s dodávkou řeziva_x000D_
 pro rovné střechy s připojením na nosnou konstrukci z řeziva, fošny 6/14 cm</t>
  </si>
  <si>
    <t xml:space="preserve">pro spádování OSB desek atik : </t>
  </si>
  <si>
    <t>D01/0,5*0,5</t>
  </si>
  <si>
    <t>D02/0,5*0,3</t>
  </si>
  <si>
    <t>762441113R00</t>
  </si>
  <si>
    <t>Obložení atiky montáž z dřevoštěpkových desek, 1 vrstva, připevnění hmoždinkami a šrouby</t>
  </si>
  <si>
    <t>762495000R00</t>
  </si>
  <si>
    <t>Spojovací a ochranné prostředky hřebíky, vruty</t>
  </si>
  <si>
    <t>Položka pořadí 315 : 72,67600</t>
  </si>
  <si>
    <t>762911111R00</t>
  </si>
  <si>
    <t xml:space="preserve">Impregnace řeziva máčením, ochrana proti dřevokazným houbám, plísním a dřevokaznému hmyzu </t>
  </si>
  <si>
    <t>D01/0,5*0,5*(0,05*2+0,06*2)</t>
  </si>
  <si>
    <t>D02/0,5*0,3*(0,05*2+0,06*2)</t>
  </si>
  <si>
    <t>60725032R</t>
  </si>
  <si>
    <t>deska dřevoštěpková třívrstvá pro prostředí vlhké; strana nebroušená; hrana rovná; tl = 12,0 mm</t>
  </si>
  <si>
    <t>D01*0,5*1,1</t>
  </si>
  <si>
    <t>D02*0,3*1,1</t>
  </si>
  <si>
    <t>998762103R00</t>
  </si>
  <si>
    <t>Přesun hmot pro konstrukce tesařské v objektech výšky do 24 m</t>
  </si>
  <si>
    <t xml:space="preserve">314,315,316,317,318, : </t>
  </si>
  <si>
    <t>Součet: : 1,28683</t>
  </si>
  <si>
    <t>K/01</t>
  </si>
  <si>
    <t>Oplechování zdí (atik) z lak.Pz plechu, rš 185 mm</t>
  </si>
  <si>
    <t xml:space="preserve">všechny výrobky vč. podkladních a doplňkových konstrukcí, provedení dle popisu v PD : </t>
  </si>
  <si>
    <t>65,2</t>
  </si>
  <si>
    <t>K/02</t>
  </si>
  <si>
    <t>K/04</t>
  </si>
  <si>
    <t>Pojistný přepad hranatý 100x100mm PVC, integr.PVC manžeta - D+M</t>
  </si>
  <si>
    <t>K/05</t>
  </si>
  <si>
    <t>Odpadní trouby hranaté z Pz lak.plechu, r.š.500 mm vč. kolen a doplňků - D+M</t>
  </si>
  <si>
    <t>RTS 17/ I</t>
  </si>
  <si>
    <t>2,95*6</t>
  </si>
  <si>
    <t>K/06</t>
  </si>
  <si>
    <t>Kačírková lišta 90/65/2000mm, podrobná specifikace viz výpis klempířských výrobků - D+M</t>
  </si>
  <si>
    <t>dodávka + montáž</t>
  </si>
  <si>
    <t>K/07</t>
  </si>
  <si>
    <t>Šachta pro zelené střechy kolem vpusti 400x400x130, podr. spec. viz výpis klempířských výrobků - D+M</t>
  </si>
  <si>
    <t>K/08</t>
  </si>
  <si>
    <t>Oplech boxu žaluzií pro okna v.1900mm, r.š.700mm  - D+M, podrobná specifikace viz výpis klempířských výrobků</t>
  </si>
  <si>
    <t>K/09</t>
  </si>
  <si>
    <t>Oplech boxu žaluzií pro okna do v.3000mm, r.š.800mm  - D+M, podrobná specifikace viz výpis klempířských výrobků</t>
  </si>
  <si>
    <t>K/10</t>
  </si>
  <si>
    <t>Oplechování zdí (atik) z Pz lak.plechu, rš 970 mm, ve styku dvou budov, vč. dilatace a doplňků</t>
  </si>
  <si>
    <t>998764103R00</t>
  </si>
  <si>
    <t>Přesun hmot pro konstrukce klempířské v objektech výšky do 24 m</t>
  </si>
  <si>
    <t>800-764</t>
  </si>
  <si>
    <t xml:space="preserve">320,321,322,323,324,325,326,327,328, : </t>
  </si>
  <si>
    <t>Součet: : 3,16395</t>
  </si>
  <si>
    <t>Dveře vnitřní 700/1970 plné EI30 DP3-Sm C2, SGK, samozavírač - D+M</t>
  </si>
  <si>
    <t xml:space="preserve">všechny výrobky jako kompletizované, provedení dle popisu v PD, v povrchové úpravě : </t>
  </si>
  <si>
    <t>Dveře vnitřní 900/1970 plné EI30 DP3-Sm C2, SGK, samozavírač, čtečka - D+M</t>
  </si>
  <si>
    <t>Dveře vnitřní 900/1970 plné EI30 DP3-C2, SGK, samozavírač - D+M</t>
  </si>
  <si>
    <t>Dveře vnitřní 1800/1970 prosklené EI30 DP3-Sm C2 KZ, panika, SGK, samozavírač - D+M</t>
  </si>
  <si>
    <t>Dveře vnitřní 900/2100 plné EI30 DP3-Sm C2 KZ, SGK, samozavírač - D+M</t>
  </si>
  <si>
    <t>Dveře vnitřní 1600/2100 plné EI30 DP3-Sm C2 KZ, samozavírač, čtečka - D+M</t>
  </si>
  <si>
    <t>Dveře vnitřní 600/1970 plné EI30 DP3-Sm C2, SGK, samozavírač - D+M</t>
  </si>
  <si>
    <t>Dveře vnitřní 900/2100 část. prosklené, SGK, čtečka - D+M</t>
  </si>
  <si>
    <t>Dveře vnitřní 1500/1970 prosklené, panika, SGK, samozavírač - D+M</t>
  </si>
  <si>
    <t>Dveře vnitřní 900/2100 plné, madlo, mřížka - D+M</t>
  </si>
  <si>
    <t>Dveře vnitřní 800/2100 plné, SGK, čtečka, mřížka - D+M</t>
  </si>
  <si>
    <t>Dveře vnitřní 700/2100 plné, SGK, madlo, mřížka - D+M</t>
  </si>
  <si>
    <t>Dveře vnitřní 700/2100 plné, madlo - D+M</t>
  </si>
  <si>
    <t>Dveře vnitřní 800/2100 část. prosklené, SGK, čtečka - D+M</t>
  </si>
  <si>
    <t>Dveře vnitřní 800/2100 prosklené, SGK - D+M</t>
  </si>
  <si>
    <t>Dveře vnitřní 800/2100 plné EW30 DP3-C2, SGK, čtečka - D+M</t>
  </si>
  <si>
    <t>Dveře vnitřní 800/2100 prosklené, SGK, čtečka - D+M</t>
  </si>
  <si>
    <t>Dveře vnitřní 1600/2100 prosklené EI30 DP3-Sm C2 KZ, panika, SGK, samozavírač - D+M</t>
  </si>
  <si>
    <t>Dveře vnitřní 700/2100 plné, SGK, čtečka, mřížka - D+M</t>
  </si>
  <si>
    <t>Dveře vnitřní 900/2100 část. prosklené, SGK - D+M</t>
  </si>
  <si>
    <t>Dveře vnitřní 900/2100 plné, SGK - D+M</t>
  </si>
  <si>
    <t>Dveře vnitřní 1100/2100 část. prosklené, EW30 DP3-C2, SGK, samozavírač, čtečka - D+M</t>
  </si>
  <si>
    <t>Dveře vnitřní 900/2100 plné, mřížka, madlo - D+M</t>
  </si>
  <si>
    <t>Dveře vnitřní 800/2100 plné, SGK - D+M</t>
  </si>
  <si>
    <t>Dveře vnitřní 700/2100 plné, SGK, mřížka, madlo - D+M</t>
  </si>
  <si>
    <t>Dveře vnitřní 800/2100 plné EW30 DP3-C2, SGK,samozavírač, čtečka - D+M</t>
  </si>
  <si>
    <t>Dveře vnitřní 900/2100 prosklené, SGK - D+M</t>
  </si>
  <si>
    <t>Dveře vnitřní 800/2100 plné EI30 Sm DP3-C2, SGK, čtečka - D+M</t>
  </si>
  <si>
    <t>Dveře vnitřní 1600/2100 plné, SGK, samozavírač, čtečka - D+M</t>
  </si>
  <si>
    <t>Dveře vnitřní 1600/2100 plné, SGK, čtečka - D+M</t>
  </si>
  <si>
    <t>Dveře vnitřní 800/2100 prosklené EW30 DP3-C2, SGK, čtečka - D+M</t>
  </si>
  <si>
    <t>Dveře vnitřní 800/2100 plné, SGK, čtečka - D+M</t>
  </si>
  <si>
    <t>Dveře vnitřní 1600/2100 prosklené EW30 DP3-C2 KZ, panika, SGK, samozavírač - D+M</t>
  </si>
  <si>
    <t>Dveře vnitřní 800/2100 plné, SGK, mřížka - D+M</t>
  </si>
  <si>
    <t>Dveře vnitřní 700/2100 plné, madlo, mřížka - D+M</t>
  </si>
  <si>
    <t>Dveře vnitřní 800/2100 plné EW30 DP3-C2, SGK, samozavírač, čtečka - D+M</t>
  </si>
  <si>
    <t>Dveře vnitřní 800/2100 část. prosklené, EW30 DP3-C2, SGK, samozavírač, čtečka - D+M</t>
  </si>
  <si>
    <t>D.4.17</t>
  </si>
  <si>
    <t>Stěna interierová 7340/2800 plná, posuvná v rámu, madlo nerez, stropní a podlahové vedení - D+M</t>
  </si>
  <si>
    <t>D.4.18</t>
  </si>
  <si>
    <t>Dveře vnitřní 1011/2800 plné, posuvné v rámu, manuální, madlo nerez, stropní a podlahové vedení - D+M</t>
  </si>
  <si>
    <t>Dveře vnitřní 1600/2100 prosklené EI30 Sm DP3-C2 KZ, panika, SGK, samozavírač, čtečka - D+M</t>
  </si>
  <si>
    <t>Dveře vnitřní 800/2100 část. prosklené, SGK - D+M</t>
  </si>
  <si>
    <t>T/01</t>
  </si>
  <si>
    <t>Příčka systémová WC, výška 2100 mm s dveřmi - D+M</t>
  </si>
  <si>
    <t>998766103R00</t>
  </si>
  <si>
    <t>Přesun hmot pro konstrukce truhlářské v objektech výšky do 24 m</t>
  </si>
  <si>
    <t>800-766</t>
  </si>
  <si>
    <t xml:space="preserve">330,331,332,333,334,335,336,337,338,339,340,341,342,343,344,345,346,347,348,349,350,351,352,353,354, : </t>
  </si>
  <si>
    <t xml:space="preserve">355,356,357,358,359,360,361,362,363,364,365,366,367,368,369,370,371,372,373,374,375,376,377,378,379, : </t>
  </si>
  <si>
    <t xml:space="preserve">380,381,382,383,384,385,386,387,388,389, : </t>
  </si>
  <si>
    <t>Součet: : 4,36700</t>
  </si>
  <si>
    <t>767.01</t>
  </si>
  <si>
    <t>Pororošt schodiště k chileru t. 30mm, pozink, vč. spoj. mat. - D+M</t>
  </si>
  <si>
    <t>statika v.č.36 : 5,0</t>
  </si>
  <si>
    <t>767.01A</t>
  </si>
  <si>
    <t>Podhled rastrový 600/1200mm, polozapuštěný, akustický, vč. doplňků a SDK ploch - D+M, typ A - podrobná specifikace dle D.1.1.10</t>
  </si>
  <si>
    <t>104260 : 43,10-0,6*9,6*2-1,2*3,35</t>
  </si>
  <si>
    <t>104250 : 41,76-0,6*9,6*2-1,2*3,2</t>
  </si>
  <si>
    <t>767.01B</t>
  </si>
  <si>
    <t>Podhled rastrový 1200/1200mm, přiznaný rastr, akustický širokopásmový, vč. doplňků a SDK ploch - D+M, typ B - podrobná specifikace dle D.1.1.10</t>
  </si>
  <si>
    <t>104230 : 9,81</t>
  </si>
  <si>
    <t>767.01C</t>
  </si>
  <si>
    <t>Podhled rastrový 1200/600 (600/600)mm, polozapuštěný, akustický, vč. doplňků a SDK ploch - D+M, typ C - podrobná specifikace dle D.1.1.10</t>
  </si>
  <si>
    <t>102270 : 21,99-0,6*3,33*2</t>
  </si>
  <si>
    <t>102290+230 : 6,02+15,91</t>
  </si>
  <si>
    <t>102030 : 27,94-0,6*(4,7+4,0)</t>
  </si>
  <si>
    <t>102050 : 41,16-0,6*10,05*2</t>
  </si>
  <si>
    <t>102170+180+190+200+210+220 : 4,7*(1,96+2,56*3+2,46+2,03)</t>
  </si>
  <si>
    <t>103290 : 16,08-0,6*3,53*2</t>
  </si>
  <si>
    <t>103270 : 19,29-0,6*2,92*2</t>
  </si>
  <si>
    <t>103300 : 18,58-0,6*2,81*2</t>
  </si>
  <si>
    <t>103140+220+210+180+200+170+160+130 : 4,94+7,0+4,65+4,76+2,12+5,82+2,04+3,87</t>
  </si>
  <si>
    <t>103260 : 105,14-0,6*(14,83+17,9)</t>
  </si>
  <si>
    <t>103240 : 39,63-0,6*5,4</t>
  </si>
  <si>
    <t>103250 : 54,32-0,6*(8,67+6,6+7,94)</t>
  </si>
  <si>
    <t>103280 : 14,22-0,6*2,35*2</t>
  </si>
  <si>
    <t>104240+241 : 41,64+6,98-0,6*7,01*2</t>
  </si>
  <si>
    <t>104140+130 : 24,82+18,98-0,6*(3,76+2,87)*2</t>
  </si>
  <si>
    <t>104160+150 : 12,87+13,92-0,6*(2,82+3,11)*2</t>
  </si>
  <si>
    <t>104210+200 : 15,72+17,99-0,6*(2,36+2,72)*2</t>
  </si>
  <si>
    <t>104220 : 18,39-0,9*2,2-0,6*3,73*2</t>
  </si>
  <si>
    <t>767.01D</t>
  </si>
  <si>
    <t>Podhled rastrový 1200/600mm, polozapuštěný podélně, akustický, vč. doplňků, a SDK ploch D+M typ D - podrobná specifikace dle D.1.1.10</t>
  </si>
  <si>
    <t>102280 : 212,91-1,2*7,6</t>
  </si>
  <si>
    <t>102160 : 29,72-2,8*4,5</t>
  </si>
  <si>
    <t>103230 : 155,02-6,75*1,2-2,62*2,5</t>
  </si>
  <si>
    <t>104120 : 93,8-2,5*2,65-1,13*1,0-1,2*3,9</t>
  </si>
  <si>
    <t>767.01E</t>
  </si>
  <si>
    <t>Podhled rastrový 600/600mm, přiznaný rastr, akustický, vč. doplňků a SDK ploch - D+M, typ E - podrobná specifikace dle D.1.1.10</t>
  </si>
  <si>
    <t>102100+090+080+070+110+120+130+140+150+260+040+060 : 8,47+2,67+1,62+1,71+1,54+3,41+2,63+1,58+1,71+18,15+2,16+4,14</t>
  </si>
  <si>
    <t>103310+030+040+050+060+070+080+090+100+110+320+150 : 2,27+1,71+1,62+2,67+8,47+1,62+3,51+2,63+1,58+1,66+6,89+4,59</t>
  </si>
  <si>
    <t>104040+050+310+070+300+080+081+030+170 : 1,19+8,79+6,65+2,81*2+4,32+1,51+20,31+2,65</t>
  </si>
  <si>
    <t>104270+060+280 : 5,66+5,41+11,17</t>
  </si>
  <si>
    <t>D.1.05</t>
  </si>
  <si>
    <t>Dveře exterierové 900/2100 ocel plné, se zárubní - D+M</t>
  </si>
  <si>
    <t>D.1.06</t>
  </si>
  <si>
    <t>Dveře exterierové 900/2100 ocel plné EW30 DP3-C2, se zárubní - D+M</t>
  </si>
  <si>
    <t>D.2.15</t>
  </si>
  <si>
    <t>Dveře exterierové 1500/2100 ocel plné EI30 DP1-S, se zárubní - D+M</t>
  </si>
  <si>
    <t>D.3.14</t>
  </si>
  <si>
    <t>D.4.24</t>
  </si>
  <si>
    <t>Dvířka interierová 300/300 ocel plná EI45 DP1 kouřotěsné, v rámu - D+M</t>
  </si>
  <si>
    <t>G.01</t>
  </si>
  <si>
    <t>Příčka interierová 3900/2400 kov/sklo s dveřmi posuvnými, EI30 Sm-C2, DP3 KZ/EI45 DP1 - D+M</t>
  </si>
  <si>
    <t>G.02</t>
  </si>
  <si>
    <t>Příčka interierová 3200/2400 kov/sklo s dveřmi posuvnými, EI30 Sm-C2, DP3 KZ/EI45 DP1 - D+M</t>
  </si>
  <si>
    <t>G.03</t>
  </si>
  <si>
    <t>Příčka interierová 7250/2400 kov/sklo s dveřmi posuvnými, EI30 Sm-C2, DP3 KZ/EI45 DP1 - D+M</t>
  </si>
  <si>
    <t>G/04</t>
  </si>
  <si>
    <t>Box skleněný 3170+2620/2950, sklo bezpečnostní/nerez s automatickými dveřmi - D+M</t>
  </si>
  <si>
    <t>G/05</t>
  </si>
  <si>
    <t>Stěna skleněná 3450+4540/2950, sklo bezpečnostní/nerez s dveřmi, oblý roh - D+M</t>
  </si>
  <si>
    <t>Z/01</t>
  </si>
  <si>
    <t>Zábradlí, ocel zinkovaná, lakovaná - D+M</t>
  </si>
  <si>
    <t>32,0</t>
  </si>
  <si>
    <t>Z/02</t>
  </si>
  <si>
    <t>Zábradlí na podestách 3800/900 sklo bezpečnostní/nerez - D+M</t>
  </si>
  <si>
    <t>Z/03</t>
  </si>
  <si>
    <t>Zóna čistící typu I. Al/guma 1500/1600 v Alu rámu - D+M</t>
  </si>
  <si>
    <t>Z/04.1</t>
  </si>
  <si>
    <t>Zóna čistící typu II. rohož 9900/4450 v Alu rámu - D+M</t>
  </si>
  <si>
    <t>Z/04.2</t>
  </si>
  <si>
    <t>Zóna čistící typu II. rohož 3050/2200 v Alu rámu - D+M</t>
  </si>
  <si>
    <t>Z/05</t>
  </si>
  <si>
    <t>Žebřík na střechu 600/4250, ocel zinkovaná, lakovaná - D+M</t>
  </si>
  <si>
    <t>Z/06</t>
  </si>
  <si>
    <t>Poklop do kanálu potrubní pošty 2300/900 ocel nerez, REI 60 DP1 - D+M</t>
  </si>
  <si>
    <t>Z/07</t>
  </si>
  <si>
    <t>Výlez střešní 1000/1000 PVC/dvojsklo, izolovaný s mauálním otevíráním - D+M</t>
  </si>
  <si>
    <t>Z/08</t>
  </si>
  <si>
    <t>Lávka střešní 1000/2000 se zábradlím, ocel zinkovaná - D+M</t>
  </si>
  <si>
    <t>Z/09.1</t>
  </si>
  <si>
    <t>Lišta dilatační stěnová dl. 3300 mm Alu/nerez - D+M</t>
  </si>
  <si>
    <t>Z/09.2</t>
  </si>
  <si>
    <t>Lišta dilatační stěnová dl. 3150 mm Alu/elastomer - D+M</t>
  </si>
  <si>
    <t>Z/10</t>
  </si>
  <si>
    <t>Označení pavílonu 5600/2100 písmo plastické, deska cementotřísková - D+M</t>
  </si>
  <si>
    <t>Z/11.1</t>
  </si>
  <si>
    <t>Označení kliniky 3100/200 písmo plastické, nerez, podsvícené - D+M</t>
  </si>
  <si>
    <t>Z/11.2</t>
  </si>
  <si>
    <t>Označení kliniky 6500/300 písmo plastické, nerez, podsvícené - D+M</t>
  </si>
  <si>
    <t>Z/12</t>
  </si>
  <si>
    <t>Zábradlí schodišťové v. 1000 mm, ocel lakovaná - D+M</t>
  </si>
  <si>
    <t>Z/16</t>
  </si>
  <si>
    <t>Mřížka větrací 100/100 plast - D+M</t>
  </si>
  <si>
    <t>Z/17</t>
  </si>
  <si>
    <t>Dvířka šachetní 300/300 v rámu EW30, ocel - D+M</t>
  </si>
  <si>
    <t>Z/18</t>
  </si>
  <si>
    <t>Zábradlí schodišťové 940/900 ocel zinkovaná - D+M</t>
  </si>
  <si>
    <t>Z/19</t>
  </si>
  <si>
    <t>Zábradlí schodišťové 6200/900 ocel zinkovaná - D+M</t>
  </si>
  <si>
    <t>Z/20</t>
  </si>
  <si>
    <t>Mezistěna 1800/2950 sklo bezpečnostní/nerez - D+M</t>
  </si>
  <si>
    <t>Z/21</t>
  </si>
  <si>
    <t>Zábradlí schodišťové 1270/900 ocel zinkovaná, lakovaná - D+M</t>
  </si>
  <si>
    <t>Z/22</t>
  </si>
  <si>
    <t>Dvířka niky 300/300 v rámu, nerez - D+M</t>
  </si>
  <si>
    <t>Z/23</t>
  </si>
  <si>
    <t>Obklad potrubí potrubní pošty š. 700 mm EI60 DP1, SDK/ocel. rošt - D+M</t>
  </si>
  <si>
    <t>998767103R00</t>
  </si>
  <si>
    <t>Přesun hmot pro kovové stavební doplňk. konstrukce v objektech výšky do 24 m</t>
  </si>
  <si>
    <t xml:space="preserve">391,392,393,394,395,396,397,398,399,400,401,402,403,404,405,406,407,408,409,410,411,412,413,414,415, : </t>
  </si>
  <si>
    <t xml:space="preserve">416,417,418,419,420,421,422,423,424,425,426,427,428,429,430, : </t>
  </si>
  <si>
    <t>Součet: : 35,87845</t>
  </si>
  <si>
    <t>D.1.01</t>
  </si>
  <si>
    <t>Dveře exterierové 1500/2850 Alu/trojsklo posuvné, elektrické v rámu - D+M</t>
  </si>
  <si>
    <t>D.1.02</t>
  </si>
  <si>
    <t>Dveře exterierové 1500/2650 Alu/trojsklo posuvné, elektrické v rámu - D+M</t>
  </si>
  <si>
    <t>D.1.03</t>
  </si>
  <si>
    <t>Dveře exterierové 3050/2650 Alu/trojsklo posuvné, EI30 DP3-SmC, elektrické v rámu - D+M</t>
  </si>
  <si>
    <t>D.1.04</t>
  </si>
  <si>
    <t>Dveře exterierové 1600/2100 Alu plné, zateplené v rámu, EW30 DP3-C2 KZ - D+M</t>
  </si>
  <si>
    <t>D.1.11</t>
  </si>
  <si>
    <t>Dveře exterierové 1000/2100 Alu/plné v rámu - D+M</t>
  </si>
  <si>
    <t>D.1.14</t>
  </si>
  <si>
    <t>Dveře exterierové 1500/2100 Alu/trojsklo v rámu, EI30 Sm-C2 DP3 KZ - D+M</t>
  </si>
  <si>
    <t>D.2.03</t>
  </si>
  <si>
    <t>Dveře interierové 800/2350 Alu/sklo bezpečnostní v rámu - D+M</t>
  </si>
  <si>
    <t>D.2.04</t>
  </si>
  <si>
    <t>Dveře interierové 900/2350 Alu/sklo bezpečnostní v rámu - D+M</t>
  </si>
  <si>
    <t>D.2.11</t>
  </si>
  <si>
    <t>Dveře interierové 800/2050 Alu/sklo bezpečnostní v rámu, posuvné, automatické - D+M</t>
  </si>
  <si>
    <t>D.5.01</t>
  </si>
  <si>
    <t>Dveře exterierové 1600/1970 Alu plné, zateplené v rámu - D+M</t>
  </si>
  <si>
    <t>D-1.01</t>
  </si>
  <si>
    <t>Dveře exterierové 1600/2100 Alu plné, zateplené v rámu - D+M</t>
  </si>
  <si>
    <t>O.1.01</t>
  </si>
  <si>
    <t>Okno interierové 1000/1000 Alu/sklo požární EI60 DP1, vnitřní parapet plast - D+M</t>
  </si>
  <si>
    <t>O.2.01</t>
  </si>
  <si>
    <t>Okno exterierové 11650/1900 Alu/trojsklo, žaluzie předokenní motorická, síť p. hmyzu, vnitřní a vnější parapet - D+M</t>
  </si>
  <si>
    <t>O.2.02</t>
  </si>
  <si>
    <t>Okno exterierové 4145/1900 Alu/trojsklo, žaluzie předokenní motorická, síť p. hmyzu, vnitřní a vnější parapet - D+M</t>
  </si>
  <si>
    <t>O.2.03</t>
  </si>
  <si>
    <t>Okno exterierové 7600/1900 Alu/trojsklo, žaluzie předokenní motorická, síť p. hmyzu, vnitřní a vnější parapet - D+M</t>
  </si>
  <si>
    <t>O.2.04</t>
  </si>
  <si>
    <t>Okno exterierové 1730/1900 Alu/trojsklo, žaluzie předokenní motorická, síť p. hmyzu, vnitřní a vnější parapet - D+M</t>
  </si>
  <si>
    <t>O.2.05</t>
  </si>
  <si>
    <t>Okno exterierové 3485/1900 Alu/trojsklo, žaluzie předokenní motorická, síť p. hmyzu, vnitřní a vnější parapet - D+M</t>
  </si>
  <si>
    <t>O.2.06</t>
  </si>
  <si>
    <t>Okno exterierové 5845/1900 Alu/trojsklo, žaluzie předokenní motorická, síť p. hmyzu, vnitřní a vnější parapet - D+M</t>
  </si>
  <si>
    <t>O.2.07</t>
  </si>
  <si>
    <t>Okno exterierové 4570/1900 Alu/trojsklo, žaluzie předokenní motorická, síť p. hmyzu, vnitřní a vnější parapet - D+M</t>
  </si>
  <si>
    <t>O.2.08</t>
  </si>
  <si>
    <t>Okno exterierové 2500/2800 Alu/trojsklo, žaluzie předokenní motorická, vnitřní a vnější parapet - D+M</t>
  </si>
  <si>
    <t>O.2.09</t>
  </si>
  <si>
    <t>Okno exterierové 1900/2300 Alu/trojsklo, žaluzie předokenní motorická, vnitřní a vnější parapet - D+M</t>
  </si>
  <si>
    <t>O.2.10</t>
  </si>
  <si>
    <t>Okno exterierové 9395/1900 Alu/trojsklo, žaluzie předokenní motorická, částečně EI60 DP1, vnitřní a vnější parapet - D+M</t>
  </si>
  <si>
    <t>O.2.11</t>
  </si>
  <si>
    <t>Okno interierové 3900/1150 Alu/sklo bezpečnostní, fixní, vnitřní parapet plast - D+M</t>
  </si>
  <si>
    <t>O.3.01</t>
  </si>
  <si>
    <t>Okno exterierové 11650/1900 Alu/trojsklo, žaluzie předokenní motorická, síť p. hmyzu, částečně EI60 DP1, vnitřní a vnější parapet - D+M</t>
  </si>
  <si>
    <t>O.3.02</t>
  </si>
  <si>
    <t>Okno exterierové 5650/1900 Alu/trojsklo, žaluzie předokenní motorická, síť p. hmyzu, vnitřní a vnější parapet - D+M</t>
  </si>
  <si>
    <t>O.3.03</t>
  </si>
  <si>
    <t>Okno exterierové 5395/1900 Alu/trojsklo, žaluzie předokenní motorická, síť p. hmyzu, vnitřní a vnější parapet - D+M</t>
  </si>
  <si>
    <t>O.3.04</t>
  </si>
  <si>
    <t>Okno exterierové 13320/1900 Alu/trojsklo, žaluzie předokenní motorická, síť p. hmyzu, vnitřní a vnější parapet - D+M</t>
  </si>
  <si>
    <t>O.3.05</t>
  </si>
  <si>
    <t>Okno exterierové 6200/1900 Alu/trojsklo, žaluzie předokenní motorická, síť p. hmyzu, vnitřní a vnější parapet - D+M</t>
  </si>
  <si>
    <t>O.3.06</t>
  </si>
  <si>
    <t>O.3.07</t>
  </si>
  <si>
    <t>Okno exterierové 1900/3000 Alu/trojsklo, žaluzie předokenní motorická, vnitřní a vnější parapet - D+M</t>
  </si>
  <si>
    <t>O.3.08</t>
  </si>
  <si>
    <t>Okno exterierové 9395/1900 Alu/trojsklo, žaluzie předokenní motorická, síť p. hmyzu, vnitřní a vnější parapet - D+M</t>
  </si>
  <si>
    <t>O.3.09.1</t>
  </si>
  <si>
    <t>Okno interierové 2600/1150 Alu/sklo bezpečnostní, fixní, vnitřní parapet plast - D+M</t>
  </si>
  <si>
    <t>O.3.09.2</t>
  </si>
  <si>
    <t>O.4.01</t>
  </si>
  <si>
    <t>Okno exterierové 7850/1900 Alu/trojsklo, žaluzie předokenní motorická, vnitřní a vnější parapet - D+M</t>
  </si>
  <si>
    <t>O.4.02</t>
  </si>
  <si>
    <t>Okno exterierové 6305/1900 Alu/trojsklo, žaluzie předokenní motorická, síť p. hmyzu, vnitřní a vnější parapet - D+M</t>
  </si>
  <si>
    <t>O.4.03</t>
  </si>
  <si>
    <t>Okno exterierové 7470/1900 Alu/trojsklo, žaluzie předokenní motorická, síť p. hmyzu, vnitřní a vnější parapet - D+M</t>
  </si>
  <si>
    <t>O.4.04</t>
  </si>
  <si>
    <t>Okno exterierové 8950/1900 Alu/trojsklo, žaluzie předokenní motorická, síť p. hmyzu, vnitřní a vnější parapet - D+M</t>
  </si>
  <si>
    <t>O.4.05</t>
  </si>
  <si>
    <t>O.4.06</t>
  </si>
  <si>
    <t>O.4.07</t>
  </si>
  <si>
    <t>Okno exterierové 9295/1900 Alu/trojsklo, žaluzie předokenní motorická, síť p. hmyzu, částečně EI30 DP1, vnitřní a vnější parapet - D+M</t>
  </si>
  <si>
    <t xml:space="preserve">432,433,434,435,436,437,438,439,440,441,442,443,444,445,446,447,448,449,450,451,452,453,454,455,456, : </t>
  </si>
  <si>
    <t xml:space="preserve">457,458,459,460,461,462,463,464,465,466,467,468,469,470,471, : </t>
  </si>
  <si>
    <t>Součet: : 10,44200</t>
  </si>
  <si>
    <t>771101210RT1</t>
  </si>
  <si>
    <t>Příprava podkladu pod dlažby penetrace podkladu pod dlažby</t>
  </si>
  <si>
    <t>800-771</t>
  </si>
  <si>
    <t>Položka pořadí 474 : 47,93590</t>
  </si>
  <si>
    <t>Položka pořadí 477 : 587,98410</t>
  </si>
  <si>
    <t>Položka pořadí 475 : 220,63000*0,1</t>
  </si>
  <si>
    <t>Položka pořadí 476 : 58,84800*0,1</t>
  </si>
  <si>
    <t>771275106R00</t>
  </si>
  <si>
    <t>Montáž obkladů schodišť z dlaždic keramických hladkých, 200 x 100 mm, do flexibilního tmele</t>
  </si>
  <si>
    <t>P05</t>
  </si>
  <si>
    <t>771475014R00</t>
  </si>
  <si>
    <t>Montáž soklíků z dlaždic keramických výšky 100 mm, soklíků vodorovných, kladených do flexibilního tmele</t>
  </si>
  <si>
    <t>101030 : 6,34+5,1+2,2+1,95</t>
  </si>
  <si>
    <t>-0,9*2-1,5-1,6-1,0</t>
  </si>
  <si>
    <t>mezipodesta : 2,62+1,25+1,5</t>
  </si>
  <si>
    <t>101040 : 4,15+1,68+1,9+3,35</t>
  </si>
  <si>
    <t>-0,9-0,8</t>
  </si>
  <si>
    <t>101050 : 9,25*2+6,34*2</t>
  </si>
  <si>
    <t>-1,6</t>
  </si>
  <si>
    <t>101080 : 1,73*2+4,15*2</t>
  </si>
  <si>
    <t>-0,9</t>
  </si>
  <si>
    <t>101090 : 3,37*2+2,75*2</t>
  </si>
  <si>
    <t>-0,9-1,6</t>
  </si>
  <si>
    <t>101090 : 2,7*2+1,58*2</t>
  </si>
  <si>
    <t>-0,9*2</t>
  </si>
  <si>
    <t>102300 : 3,48*2+2,5</t>
  </si>
  <si>
    <t>-1,6-0,9</t>
  </si>
  <si>
    <t>mezipodesta : 2,63+1,25+1,5</t>
  </si>
  <si>
    <t>103340 : 2,0+1,8+0,75+0,15+1,9</t>
  </si>
  <si>
    <t>-1,5-1,6</t>
  </si>
  <si>
    <t>mezipodesta : 1,25+1,5+2,63</t>
  </si>
  <si>
    <t>104090 : 9,6*2+2,23*2</t>
  </si>
  <si>
    <t>-0,8</t>
  </si>
  <si>
    <t>104100 : 9,6*2+2,23*2+0,18*2</t>
  </si>
  <si>
    <t>104110 : 1,8+2,25+0,8+0,15+1,85</t>
  </si>
  <si>
    <t>22,24*2+9,97*2</t>
  </si>
  <si>
    <t>771475034R00</t>
  </si>
  <si>
    <t>Montáž soklíků z dlaždic keramických výšky 100 mm, soklíků schodišťových stupňovitých, kladených do flexibilního tmele</t>
  </si>
  <si>
    <t xml:space="preserve">pro skladbu P05 : </t>
  </si>
  <si>
    <t>101030 : (20*0,31+22*0,164)*2</t>
  </si>
  <si>
    <t>102300 : (20*0,31+22*0,164)*2</t>
  </si>
  <si>
    <t>103340 : (20*0,31+22*0,164)*2</t>
  </si>
  <si>
    <t>771575118R00</t>
  </si>
  <si>
    <t>Montáž podlah z dlaždic keramických 600 x 600 mm, režných nebo glazovaných, hladkých, kladených do flexibilního tmele</t>
  </si>
  <si>
    <t>vč. montáže případných lišt</t>
  </si>
  <si>
    <t>771577133R00</t>
  </si>
  <si>
    <t xml:space="preserve">Hrany schodů, dilatační, koutové, ukončovací a přechodové profily profily přechodové nerez, dekorativní spojení dvou podlah stejné výšky, uložení do tmele, výška profilu 8 mm,  </t>
  </si>
  <si>
    <t>mezi dlažbu a PVC (různá výška)</t>
  </si>
  <si>
    <t>dle projektanta : 45,0</t>
  </si>
  <si>
    <t>771577111RS3</t>
  </si>
  <si>
    <t xml:space="preserve">Hrany schodů, dilatační, koutové, ukončovací a přechodové profily profily hran schodů leštěný hliník, vnější rohy schodů, stěn a ukončení obkladu, upevnění do maltovéo lože, výška profilu 10 mm,  </t>
  </si>
  <si>
    <t xml:space="preserve">z 1.NP do 2.NP : </t>
  </si>
  <si>
    <t>1,25*22</t>
  </si>
  <si>
    <t xml:space="preserve">z 2.NP do 3.NP : </t>
  </si>
  <si>
    <t xml:space="preserve">z 3.NP do 4.NP : </t>
  </si>
  <si>
    <t>771578011R00</t>
  </si>
  <si>
    <t>Zvláštní úpravy spár spára podlaha-stěna silikonem</t>
  </si>
  <si>
    <t>vč. dodávky a montáže silikonu.</t>
  </si>
  <si>
    <t xml:space="preserve">Spára ker. dlažba + obklad : </t>
  </si>
  <si>
    <t>Položka pořadí 261 : 252,36000</t>
  </si>
  <si>
    <t xml:space="preserve">Spára ker. dlažba + sokl rovný : </t>
  </si>
  <si>
    <t>Položka pořadí 475 : 220,63000</t>
  </si>
  <si>
    <t xml:space="preserve">Spára ker. dlažba + sokl schodiště : </t>
  </si>
  <si>
    <t>Položka pořadí 476 : 58,84800</t>
  </si>
  <si>
    <t xml:space="preserve">Spára stupnice + podstupnice : </t>
  </si>
  <si>
    <t>Položka pořadí 479 : 82,50000</t>
  </si>
  <si>
    <t>771579791R00</t>
  </si>
  <si>
    <t>Příplatky k položkám montáže podlah keramických příplatek za plochu podlah keramických do 5 m2 jednotlivě</t>
  </si>
  <si>
    <t xml:space="preserve">ke skladbě P2 : </t>
  </si>
  <si>
    <t>4,26</t>
  </si>
  <si>
    <t xml:space="preserve">ke skladbě P4 : </t>
  </si>
  <si>
    <t>2,16+4,14+1,71+1,62+2,67</t>
  </si>
  <si>
    <t>1,54+3,41+2,63+1,58+1,71</t>
  </si>
  <si>
    <t>1,71+1,62+2,67+1,62+3,51</t>
  </si>
  <si>
    <t>2,63+1,58+1,66+4,94+4,59+2,04</t>
  </si>
  <si>
    <t>1,19+2,81+4,32+1,51</t>
  </si>
  <si>
    <t>2,65+4,0+2,81</t>
  </si>
  <si>
    <t xml:space="preserve">ke skladbě P5 : </t>
  </si>
  <si>
    <t xml:space="preserve">podesta : </t>
  </si>
  <si>
    <t>1,92*1,25+1,38*1,3</t>
  </si>
  <si>
    <t xml:space="preserve">mezipodesta : </t>
  </si>
  <si>
    <t>1,25*2,63</t>
  </si>
  <si>
    <t xml:space="preserve">stupně : </t>
  </si>
  <si>
    <t>1,25*0,31*22</t>
  </si>
  <si>
    <t>1,25*0,16*23</t>
  </si>
  <si>
    <t>1,93*2,63</t>
  </si>
  <si>
    <t>2,25*1,4+1,95*1,38</t>
  </si>
  <si>
    <t xml:space="preserve">ke skladbě P6 : </t>
  </si>
  <si>
    <t>1,7*0,135*4</t>
  </si>
  <si>
    <t>1,7*0,33*4</t>
  </si>
  <si>
    <t xml:space="preserve">ke skladbě P7 : </t>
  </si>
  <si>
    <t xml:space="preserve">mezipodesty : </t>
  </si>
  <si>
    <t xml:space="preserve">ke skladbě P8 : </t>
  </si>
  <si>
    <t>1,8*0,159*8</t>
  </si>
  <si>
    <t>1,8*0,280*8</t>
  </si>
  <si>
    <t>597.01</t>
  </si>
  <si>
    <t>Keramická dlažba 600x600 mm, vč. dodávky případných lišt</t>
  </si>
  <si>
    <t>Položka pořadí 474 : 47,93590*1,2</t>
  </si>
  <si>
    <t>Položka pořadí 477 : 587,98410*1,05</t>
  </si>
  <si>
    <t>597.02</t>
  </si>
  <si>
    <t>Soklovka keramická systémová k dlažbě 600 mm</t>
  </si>
  <si>
    <t>Položka pořadí 475 : 220,63000*1,05</t>
  </si>
  <si>
    <t>Položka pořadí 476 : 58,84800*1,2</t>
  </si>
  <si>
    <t>998771103R00</t>
  </si>
  <si>
    <t>Přesun hmot pro podlahy z dlaždic v objektech výšky do 24 m</t>
  </si>
  <si>
    <t xml:space="preserve">473,474,475,476,477,478,479,480,482,483, : </t>
  </si>
  <si>
    <t>Součet: : 17,65936</t>
  </si>
  <si>
    <t>776421300R00</t>
  </si>
  <si>
    <t>Lepení soklíků PVC a napojení krytiny na stěnu Montáž fabionů k PVC podlahám do v.100 mm</t>
  </si>
  <si>
    <t>800-775</t>
  </si>
  <si>
    <t xml:space="preserve">soklík k PVC : </t>
  </si>
  <si>
    <t xml:space="preserve">výtahy : </t>
  </si>
  <si>
    <t>(2,35+1,5)*2-1,38</t>
  </si>
  <si>
    <t>(1,7+1,4)*2-1,38</t>
  </si>
  <si>
    <t>102030 : 4,7+2,4+6,6+4,0+4,1+0,1+0,7+1,25+0,15-0,9*2-0,8</t>
  </si>
  <si>
    <t>102160 : (4,39+6,6)*2-0,8*2-0,9</t>
  </si>
  <si>
    <t>102280 : 6,58+0,2*2+6,75*2+3,48*2+2,5+22,3+12,29+3,7*2+1,2</t>
  </si>
  <si>
    <t>-0,9*5-1,6-0,8*2-0,7*4</t>
  </si>
  <si>
    <t>16,0+4,55+2,2+6,6+7,6*2+0,3*6+0,1*2+0,6*2</t>
  </si>
  <si>
    <t>-0,9*6-1,6-0,8</t>
  </si>
  <si>
    <t>102281 : (8,18+3,2)*2-1,6*2-1,38*2-1,5</t>
  </si>
  <si>
    <t>103220 : (2,75+2,55)*2-0,8*2</t>
  </si>
  <si>
    <t>103230 : 2,5+24,75+22,36+3,7*2+0,55*2+3,37+1,75+2,5+6,2</t>
  </si>
  <si>
    <t>(6,75+10,45)*2+0,6*2+0,3*2+0,6*2</t>
  </si>
  <si>
    <t>-0,8*4-1,6*2-0,9*3-1,1*2-0,7*4</t>
  </si>
  <si>
    <t>103231 : (8,17+3,2)*2-1,6*2-1,38*2</t>
  </si>
  <si>
    <t>103270 : (6,6+2,93)*2-0,9</t>
  </si>
  <si>
    <t>103320 : (1,95+3,54)*2-0,8</t>
  </si>
  <si>
    <t>104030 : (3,96+3,1)*2+(3,8+2,15)*2-0,8*2</t>
  </si>
  <si>
    <t>104120 : (2,5+22,19)*2+(11,42+3,9)*2+1,0*2-0,9-1,6*5-0,8*12-0,7</t>
  </si>
  <si>
    <t>104140 : (3,76+6,6)*2-0,8*2</t>
  </si>
  <si>
    <t>104150 : (3,11+4,48)*2-0,8</t>
  </si>
  <si>
    <t>104160 : (2,83+4,48)*2-0,8</t>
  </si>
  <si>
    <t>104180 : (2,0+2,56)*2-0,8*3</t>
  </si>
  <si>
    <t>104200 : (2,73+6,6)*2-0,8</t>
  </si>
  <si>
    <t>104210 : (2,36+6,6)*2-0,8</t>
  </si>
  <si>
    <t>104240 : (7,01+6,9)*2+0,1*2-0,8-0,7</t>
  </si>
  <si>
    <t>104241 : (2,35+3,05)*2-0,7</t>
  </si>
  <si>
    <t>104250 : 9,6+4,35*2+0,3+0,1*2-1,6</t>
  </si>
  <si>
    <t>104260 : 9,6+4,5*2+0,3+0,1*2-1,6</t>
  </si>
  <si>
    <t>104270 : (2,08+2,73)*2-0,8</t>
  </si>
  <si>
    <t>104280 : (5,02+2,23)*2-1,6</t>
  </si>
  <si>
    <t>104290 : (3,9+4,55)*2+(3,2+3,38)*2-1,6*2-1,5-0,8*2-1,38*2</t>
  </si>
  <si>
    <t xml:space="preserve">soklík k elektrostat. vodivým PVC : </t>
  </si>
  <si>
    <t>102050 : (10,06+4,1)*2-0,8-0,9</t>
  </si>
  <si>
    <t>102170 : (5,9+2,56)*2-0,9</t>
  </si>
  <si>
    <t>102180 : (5,9+2,57)*2-0,9</t>
  </si>
  <si>
    <t>102190 : (5,9+2,57)*2-0,9</t>
  </si>
  <si>
    <t>102200 : (5,9+2,57)*2-0,9</t>
  </si>
  <si>
    <t>102210 : (5,9+2,47)*2-0,9</t>
  </si>
  <si>
    <t>102220 : (5,9+2,63)*2-0,9</t>
  </si>
  <si>
    <t>102230 : (6,73+2,4)*2-0,9*4</t>
  </si>
  <si>
    <t>102260 : (6,6+2,75)*2-0,8</t>
  </si>
  <si>
    <t>102270 : (6,6+3,33)*2-0,9*2</t>
  </si>
  <si>
    <t>103240 : (5,4+2,6)*2+(0,68+1,1)*2</t>
  </si>
  <si>
    <t>103250 : 7,94+6,6*2-1,12+8,67+(3,3+2,5)*2-1,1*2</t>
  </si>
  <si>
    <t>103260 : 3,37+0,8+3,7+2,2+17,85+6,6+3,3+14,83+3,7</t>
  </si>
  <si>
    <t>4,58*2-0,8*4-0,9-1,1</t>
  </si>
  <si>
    <t>103280 : (2,35+6,05)*2-0,9</t>
  </si>
  <si>
    <t>103290 : (4,55+3,53)*2-0,9</t>
  </si>
  <si>
    <t>103300 : (6,6+2,82)*2-0,9</t>
  </si>
  <si>
    <t>104130 : (2,88+6,6)*2-0,8</t>
  </si>
  <si>
    <t>104230 : (4,46+2,22)*2-1,6</t>
  </si>
  <si>
    <t>776521200RT1</t>
  </si>
  <si>
    <t xml:space="preserve">Lepení povlakových podlah z plastů  Lepení povlakových podlah z plastů - čtverce z PVC a vinylu, montáž,  </t>
  </si>
  <si>
    <t xml:space="preserve">v ploše : </t>
  </si>
  <si>
    <t xml:space="preserve">vytažení na fabion : </t>
  </si>
  <si>
    <t>609,55*0,1</t>
  </si>
  <si>
    <t>776521230RT1</t>
  </si>
  <si>
    <t xml:space="preserve">Lepení povlakových podlah z plastů  Lepení povlakových podlah z plastů vodivých - čtverce  , montáž,  </t>
  </si>
  <si>
    <t>370,36*0,1</t>
  </si>
  <si>
    <t>776994121R00</t>
  </si>
  <si>
    <t>Ostatní práce svařování (lepení) povlakových podlah za studena</t>
  </si>
  <si>
    <t xml:space="preserve">vykázáno na m2 (zohlednit v CN) : </t>
  </si>
  <si>
    <t>Položka pořadí 486 : 973,51500</t>
  </si>
  <si>
    <t>Položka pořadí 487 : 501,55600</t>
  </si>
  <si>
    <t>283424022R</t>
  </si>
  <si>
    <t>lišta ukončovací, fabion; podlahová; materiál PVC; tl. 2,00 mm; š = 90,0 mm; h = 28,0 mm</t>
  </si>
  <si>
    <t>Položka pořadí 485 : 979,91000*1,05</t>
  </si>
  <si>
    <t>284.01</t>
  </si>
  <si>
    <t>Vinilová podlahovina probarvené v hmotě tl. 2mm - dodávka</t>
  </si>
  <si>
    <t>Položka pořadí 486 : 973,51500*1,05</t>
  </si>
  <si>
    <t>284.02</t>
  </si>
  <si>
    <t>Vinilová podlahovina elektrostat. vodivé probarvené v hmotě tl. 2mm - dodávka</t>
  </si>
  <si>
    <t>Položka pořadí 487 : 501,55600*1,05</t>
  </si>
  <si>
    <t>998776103R00</t>
  </si>
  <si>
    <t>Přesun hmot pro podlahy povlakové v objektech výšky do 24 m</t>
  </si>
  <si>
    <t>vodorovně do 50 m</t>
  </si>
  <si>
    <t xml:space="preserve">485,486,487,489,490,491, : </t>
  </si>
  <si>
    <t>Součet: : 7,26922</t>
  </si>
  <si>
    <t>781101210R00</t>
  </si>
  <si>
    <t>Příprava podkladu pod obklady penetrace podkladu pod obklady</t>
  </si>
  <si>
    <t>včetně dodávky materiálu.</t>
  </si>
  <si>
    <t>Položka pořadí 494 : 562,19400</t>
  </si>
  <si>
    <t>781475120R00</t>
  </si>
  <si>
    <t>Montáž obkladů vnitřních z dlaždic keramických kladených do tmele 300 x 600 mm,  , kladených do flexibilního tmele</t>
  </si>
  <si>
    <t>100010 : 1,5*1,0</t>
  </si>
  <si>
    <t>102030 : 0,3*(1,8+0,6)</t>
  </si>
  <si>
    <t>102040 : 2,15*((1,8+1,15)*2-0,8)</t>
  </si>
  <si>
    <t>102060 : 2,15*((1,8+2,37)*2-0,9)</t>
  </si>
  <si>
    <t>102070 : 2,15*((1,55+1,78)*2-0,7)</t>
  </si>
  <si>
    <t>102080 : 2,15*((0,9+1,78)*2-0,7*2)</t>
  </si>
  <si>
    <t>102090 : 2,15*((1,5+1,78)*2-0,7*2)</t>
  </si>
  <si>
    <t>102100 : 2,15*((3,08+2,76)*2-0,7)</t>
  </si>
  <si>
    <t>102110 : 2,15*((0,9+1,75)*2-0,7)</t>
  </si>
  <si>
    <t>102120 : 2,15*((1,75+1,95)*2-0,7*2)</t>
  </si>
  <si>
    <t>102130 : 2,15*((1,5+1,75)*2-0,7)</t>
  </si>
  <si>
    <t>102140 : 2,15*((1,75+0,9)*2-0,7*2)</t>
  </si>
  <si>
    <t>102150 : 2,15*((1,55+1,75)*2-0,7)</t>
  </si>
  <si>
    <t>102290 : 2,15*((2,5+2,4)*2-0,8)</t>
  </si>
  <si>
    <t>102230 : 0,4*(0,6+5,25)</t>
  </si>
  <si>
    <t>102270 : 0,3*(1,8+2,4)</t>
  </si>
  <si>
    <t>103030 : 2,15*((1,78+0,95)*2-0,7)</t>
  </si>
  <si>
    <t>103040 : 2,15*((0,9+1,78)*2-0,7*2)</t>
  </si>
  <si>
    <t>103050 : 2,15*((1,5+1,78)*2-0,7)</t>
  </si>
  <si>
    <t>103060 : 2,15*((2,75+3,08)*2-0,7)</t>
  </si>
  <si>
    <t>103070 : 2,15*((0,95+1,75)*2-0,7)</t>
  </si>
  <si>
    <t>103080 : 2,15*((1,95+1,75)*2-0,7*2)</t>
  </si>
  <si>
    <t>103090 : 2,15*((1,5+1,75)*2-0,7*2)</t>
  </si>
  <si>
    <t>103100 : 2,15*((0,9+1,75)*2-0,7*2)</t>
  </si>
  <si>
    <t>103110 : 2,15*((0,95+1,75)*2-0,7)</t>
  </si>
  <si>
    <t>103130 : 2,15*((1,8+2,15)*2-0,9)</t>
  </si>
  <si>
    <t>103300 : 1,5*1,2</t>
  </si>
  <si>
    <t>103140 : 2,15*((2,75+1,8)*2-0,8)</t>
  </si>
  <si>
    <t>103210 : 2,15*((2,2+2,1)*2-0,8*2)</t>
  </si>
  <si>
    <t>103150 : 2,15*((1,95+2,6)*2-0,9)</t>
  </si>
  <si>
    <t>103160 : 2,15*((0,95+2,15)*2-0,8)</t>
  </si>
  <si>
    <t>103170 : 2,15*((2,71+2,15)*2-0,8*2)</t>
  </si>
  <si>
    <t>103180 : 2,15*((2,15+2,2)*2-0,8*3)</t>
  </si>
  <si>
    <t>103200 : 2,15*((2,15+1,0)*2-0,7)</t>
  </si>
  <si>
    <t>103250 : 0,4*(3,17+2,75*2)</t>
  </si>
  <si>
    <t>104040 : 2,15*((0,9+1,2)*2-0,7)</t>
  </si>
  <si>
    <t>104050 : 2,15*((3,1+3,44)*2-0,7-0,8)</t>
  </si>
  <si>
    <t>104060 : 2,15*((2,1+2,6)*2-0,9)</t>
  </si>
  <si>
    <t>104070 : 2,15*((1,65+1,72)*2-0,8*2)</t>
  </si>
  <si>
    <t>104080 : 2,15*((1,68+2,65)*2-0,8-0,7)</t>
  </si>
  <si>
    <t>104081 : 2,15*((0,9+1,68)*2-0,7)</t>
  </si>
  <si>
    <t>104170 : 2,15*((2,0+1,32)*2-0,8)</t>
  </si>
  <si>
    <t>104190 : 2,15*(2,0*4-0,7)</t>
  </si>
  <si>
    <t>104220 : 0,3*2,85</t>
  </si>
  <si>
    <t>104300 : 2,15*((1,65+1,7)*2-0,8*2)</t>
  </si>
  <si>
    <t>104310 : 2,15*((1,9+1,7)*2+(0,9+1,7)*4-0,7*4-0,8)</t>
  </si>
  <si>
    <t>104130 : 1,5*1,25</t>
  </si>
  <si>
    <t>104140 : 0,3*(0,6*3+1,9+1,0)</t>
  </si>
  <si>
    <t>104200 : 1,5*0,9</t>
  </si>
  <si>
    <t>104210 : 1,5*1,2</t>
  </si>
  <si>
    <t>1,5*1,0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</si>
  <si>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</si>
  <si>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</si>
  <si>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OBK01</t>
  </si>
  <si>
    <t>Keramický obklad 600/300mm, vč. dodávky veškerých lišt</t>
  </si>
  <si>
    <t>Aktualizace-Název v DZ:</t>
  </si>
  <si>
    <t>Obkládačka Color One 250x330x7 mm,</t>
  </si>
  <si>
    <t>Položka pořadí 494 : 562,19400*1,05</t>
  </si>
  <si>
    <t>998781103R00</t>
  </si>
  <si>
    <t>Přesun hmot pro obklady keramické v objektech výšky do 24 m</t>
  </si>
  <si>
    <t xml:space="preserve">493,494,496, : </t>
  </si>
  <si>
    <t>Součet: : 9,02884</t>
  </si>
  <si>
    <t>783843170R00</t>
  </si>
  <si>
    <t>Nátěry omítek a betonových povrchů polystyrenové betonových povrchů, napuštěním</t>
  </si>
  <si>
    <t>800-783</t>
  </si>
  <si>
    <t>protiprašný nátěr</t>
  </si>
  <si>
    <t xml:space="preserve">1PP - prostor technologie potrubní pošty : </t>
  </si>
  <si>
    <t xml:space="preserve">strop : </t>
  </si>
  <si>
    <t xml:space="preserve">1.PP : </t>
  </si>
  <si>
    <t>1,5*(4,65+24,25+0,86+10,06+4,8)-1,0*2,0+0,5</t>
  </si>
  <si>
    <t xml:space="preserve">stěny : </t>
  </si>
  <si>
    <t>(1,0*2+2,0*2)*1,6</t>
  </si>
  <si>
    <t>(4,65*2+4,8*2+36,66*2-1,5)*1,8</t>
  </si>
  <si>
    <t>(6,34*2+9,25*2)*3,7</t>
  </si>
  <si>
    <t>-1,6*2,1-1,5*1,8</t>
  </si>
  <si>
    <t>784161401R00</t>
  </si>
  <si>
    <t>Příprava povrchu Penetrace (napouštění) podkladu disperzní, jednonásobná</t>
  </si>
  <si>
    <t>800-784</t>
  </si>
  <si>
    <t xml:space="preserve">pod bílou : </t>
  </si>
  <si>
    <t>Položka pořadí 502 : 4282,39417</t>
  </si>
  <si>
    <t xml:space="preserve">pod barevnou : </t>
  </si>
  <si>
    <t>Položka pořadí 503 : 1024,74400</t>
  </si>
  <si>
    <t>784161901R00</t>
  </si>
  <si>
    <t>Příprava povrchu Penetrace (napouštění) podkladu latex, jednonásobná</t>
  </si>
  <si>
    <t>Položka pořadí 501 : 548,45150</t>
  </si>
  <si>
    <t>784164112R00</t>
  </si>
  <si>
    <t>Malby latexové  , bílé, dvojnásobné</t>
  </si>
  <si>
    <t xml:space="preserve">latexový nátěr do v.1500mm : </t>
  </si>
  <si>
    <t>101030 : 1,5*(6,35+2,2*2+5,1+4,35*4+2,63-1,0-1,5-0,9*2-1,6-0,8)</t>
  </si>
  <si>
    <t>101060 : 1,5*((9,25+6,34)*2-1,6)</t>
  </si>
  <si>
    <t>101070 : 1,5*(6,23+0,2*5+3,1-3,15)</t>
  </si>
  <si>
    <t>101071 : 1,5*(3,2+5,33*2-1,0-0,9-1,8-1,45)</t>
  </si>
  <si>
    <t>102280 : 1,5*(2,5+6,575+0,1*2+7,6+0,1*2+4,38+0,2*3+0,3*7)</t>
  </si>
  <si>
    <t>O.2.08 : -1,5*2,5</t>
  </si>
  <si>
    <t>O.2.10 : -1,5*6,58</t>
  </si>
  <si>
    <t>O.2.03 : -1,5*7,6</t>
  </si>
  <si>
    <t>103270 : 1,5*((2,93+6,6)*2-0,9-(1,9*2,92))</t>
  </si>
  <si>
    <t>104090 : 1,5*((2,23+9,6)*2-0,8)</t>
  </si>
  <si>
    <t>104100 : 1,5*((2,23+9,6)*2-0,8)</t>
  </si>
  <si>
    <t>104180 : 1,5*((2,56+2,0)*2-0,8*3)</t>
  </si>
  <si>
    <t>104200 : 1,5*((6,6+2,73)*2-0,8)</t>
  </si>
  <si>
    <t>104210 : 1,5*((6,6+2,73)*2-0,8)</t>
  </si>
  <si>
    <t xml:space="preserve">dezinfikovatelný nátěr do stropu : </t>
  </si>
  <si>
    <t>102050 : 3,27*((4,1+10,06)*2-0,8-0,9*3-(5,84*1,9)+0,2*(5,84+1,9)*2)</t>
  </si>
  <si>
    <t>102230 : 3,27*((6,73+2,4)*2-0,9*4)</t>
  </si>
  <si>
    <t>103310 : 3,27*((1,95+1,14)*2-0,8)</t>
  </si>
  <si>
    <t>103320 : 3,27*((3,54+1,95)*2-0,8)</t>
  </si>
  <si>
    <t>104030 : 3,23*((3,96+3,1)*2+(3,8+2,12)*2-0,8*2)</t>
  </si>
  <si>
    <t>104280 : 3,23*((2,23+5,01)*2-1,6)</t>
  </si>
  <si>
    <t>784165512R00</t>
  </si>
  <si>
    <t>Malby z malířských směsí otěruvzdorných,  , bělost 93 %, dvojnásobné</t>
  </si>
  <si>
    <t xml:space="preserve">Na SDK podhledy : </t>
  </si>
  <si>
    <t xml:space="preserve">na SDK části kazetových podhledů : </t>
  </si>
  <si>
    <t>Položka pořadí 392 : 53,96000*0,2</t>
  </si>
  <si>
    <t>Položka pořadí 393 : 9,81000*0,1</t>
  </si>
  <si>
    <t>Položka pořadí 394 : 545,15300*0,2</t>
  </si>
  <si>
    <t>Položka pořadí 395 : 442,64500*0,2</t>
  </si>
  <si>
    <t>Položka pořadí 396 : 162,29000*0,2</t>
  </si>
  <si>
    <t xml:space="preserve">Na štuk. stropy : </t>
  </si>
  <si>
    <t xml:space="preserve">opravy v původním pavilonu P : </t>
  </si>
  <si>
    <t xml:space="preserve">Na stěny : </t>
  </si>
  <si>
    <t>101050 : 3,27*(9,25*2+6,33*2+0,1*2)+0,15*9,25*2</t>
  </si>
  <si>
    <t>101030 : (3,27-1,5)*(6,35+2,2*2+5,1-0,9*2-1,5-1,0-1,6)</t>
  </si>
  <si>
    <t>schodiště : (3,6-1,5)*(4,15+2,623+1,25+4,37)</t>
  </si>
  <si>
    <t>příčka vyzděná po podestu : (2,08-1,5)*4,15*2</t>
  </si>
  <si>
    <t>101040 : 3,27*(4,15*2+1,68*2-0,8-0,9)</t>
  </si>
  <si>
    <t>101080 : 3,27*(4,15*2+1,73*2)</t>
  </si>
  <si>
    <t>101090 : 3,27*(2,75*2+3,57*2)</t>
  </si>
  <si>
    <t>101060 : (3,27-1,5)*3,7*2</t>
  </si>
  <si>
    <t>101070 : (3,27-1,5)*(6,23+3,1+4,45-1,38*2-3,15)</t>
  </si>
  <si>
    <t>101071 : (3,27-1,5)*(5,52*2+3,2-1,8-1,45-0,9-1,0*1,0)</t>
  </si>
  <si>
    <t>102270 : 3,27*((6,6+3,33)*2+0,15*6,6)</t>
  </si>
  <si>
    <t>obklad : (3,27-0,3)*(1,8+2,4)</t>
  </si>
  <si>
    <t>102280 : (3,27-1,5)*(2,5+6,58+6,6*2+3,4+6,15+22,19)</t>
  </si>
  <si>
    <t>(3,27-1,5)*((7,6+16,0)*2+0,7*2+0,3*6+0,6*2-2,5)</t>
  </si>
  <si>
    <t>O.2.08 : -(3,27-1,5)*(2,5+0,2*(2,8+2,5)*2)</t>
  </si>
  <si>
    <t>O.2.10 : -(3,27-1,5)*(6,58+0,2*(1,9+6,58)*2)</t>
  </si>
  <si>
    <t>O.2.03 : ((3,27-1,5)*(7,6+0,2*(1,9+7,6)*2))</t>
  </si>
  <si>
    <t>-(3,27-1,5)*(1,6*2-0,8*3-0,9*11-0,7*4)</t>
  </si>
  <si>
    <t>102300 : 3,27*((2,0*2+2,63)+3,6*(4,68*2+2,63))</t>
  </si>
  <si>
    <t>-2,1*(1,5+1,6)</t>
  </si>
  <si>
    <t>102260 : 3,27*((2,75+6,6)*2+0,15*2)-2,1*0,8</t>
  </si>
  <si>
    <t>102110 : (3,27-2,15)*(1,75+0,95)*2</t>
  </si>
  <si>
    <t>102020 : 3,27*((1,14+2,4)*2+(1,8+2,15)*2)</t>
  </si>
  <si>
    <t>102170-220 : 3,27*(5,9*12+2,56*2+2,57*6+2,46*2+2,63*2)</t>
  </si>
  <si>
    <t>D.2.01 : -2,1*0,9*6</t>
  </si>
  <si>
    <t>102160 : 3,27*(0,6*3+4,39+2,95+6,6-(2,1*0,8))</t>
  </si>
  <si>
    <t>102030 : 3,27*(4,0+0,1+6,6+0,15+0,5+0,3+2,85+1,3)</t>
  </si>
  <si>
    <t>obklady : (3,27-0,3)*(0,6+2,3)+(3,27-1,5)*1,25</t>
  </si>
  <si>
    <t>D.2.09,17,10 : -2,1*0,9*2-2,1*0,8</t>
  </si>
  <si>
    <t>102040 : (3,27-2,15)*((1,8+1,15)*2)</t>
  </si>
  <si>
    <t>102060 : (3,27-2,15)*((1,8+2,37)*2)</t>
  </si>
  <si>
    <t>102070 : (3,27-2,15)*((1,55+1,78)*2)</t>
  </si>
  <si>
    <t>102080 : (3,27*2,15)*((0,9+1,78)*2)</t>
  </si>
  <si>
    <t>102090 : (3,27-2,15)*((1,5+1,78)*2)</t>
  </si>
  <si>
    <t>102100 : (3,27-2,15)*((3,08+2,76)*2)</t>
  </si>
  <si>
    <t>102120 : (3,27-2,15)*((1,75+1,95)*2)</t>
  </si>
  <si>
    <t>102130 : (3,27-2,15)*((1,5+1,75)*2)</t>
  </si>
  <si>
    <t>102140 : (3,27-2,15)*((1,75+0,9)*2)</t>
  </si>
  <si>
    <t>102150 : (3,27-2,15)*((1,55+1,75)*2)</t>
  </si>
  <si>
    <t>102290 : (3,27-2,15)*((2,5+2,4)*2)</t>
  </si>
  <si>
    <t>102281 : 3,27*(8,175+0,7+3,62)</t>
  </si>
  <si>
    <t>-2,4*1,5</t>
  </si>
  <si>
    <t>103200 : (3,27-2,15)*((2,15+1,0)*2)</t>
  </si>
  <si>
    <t>-0,65*0,7+0,2*0,65*2+0,7</t>
  </si>
  <si>
    <t>103180 : (3,27-2,15)*((2,15+2,2)*2)</t>
  </si>
  <si>
    <t>103210 : (3,27-2,15)*((2,15+2,2)*2)</t>
  </si>
  <si>
    <t>103230 : 3,27*(2,5+24,75+22,36+3,7*2+0,55*2+3,37+1,75+2,5+6,2)</t>
  </si>
  <si>
    <t>3,27*((6,75+10,45)*2+0,6*2+0,3*2+0,6*2)</t>
  </si>
  <si>
    <t>-2,1*0,8*4-2,1*1,6*2-2,1*0,9*3-2,1*1,1*2-2,1*0,7*4</t>
  </si>
  <si>
    <t>103340 : 3,27*(2,0+2,63)*2+3,6*(4,68*2+2,63)</t>
  </si>
  <si>
    <t>-2,1*1,6-2,1*1,5</t>
  </si>
  <si>
    <t>103300 : 3,27*(2,82+2,93+0,3*2+0,175*2+3,54+0,175*2+0,2*2+1,6)</t>
  </si>
  <si>
    <t>103270 : (3,27-1,5)*((6,6+2,93)*2+0,175*2)-2,1*0,9</t>
  </si>
  <si>
    <t>O.3.08 : -1,3*2,81+0,2*(1,3*2+2,81)</t>
  </si>
  <si>
    <t>103290 : 3,27*(4,55+3,54)*2-2,1*0,9</t>
  </si>
  <si>
    <t>obklad : -(3,27-1,5)*1,2</t>
  </si>
  <si>
    <t>O.3.08 : -1,9*3,4+0,2*(1,9+3,4)*2</t>
  </si>
  <si>
    <t>103070 : (3,27-2,15)*(1,75+0,95)*2</t>
  </si>
  <si>
    <t>103020 : 3,27*((1,14+2,4)*2+(2,15+1,8)*2)</t>
  </si>
  <si>
    <t>103280 : 3,27*(2,35+6,05)*2-2,1*0,9</t>
  </si>
  <si>
    <t>O.3.01 : -1,9*2,35+0,2*(1,9+2,35)*2</t>
  </si>
  <si>
    <t>103250 : 3,27*(6,6+8,67+0,3*3)</t>
  </si>
  <si>
    <t>103250 : 3,27*(7,94+6,6*2-1,12+8,67+(3,3+2,5)*2-2,1*1,1*2)</t>
  </si>
  <si>
    <t>obklad : (3,27-0,4)*(2,75*2+3,17+0,3)</t>
  </si>
  <si>
    <t>103240 : 3,27*(5,4*2+0,7*4+0,58*5+0,6*2+2,8+3,6+0,8)</t>
  </si>
  <si>
    <t>103260 : 3,27*(3,37+0,8+3,7+2,2+17,85)</t>
  </si>
  <si>
    <t>3,27*(6,6+3,3+14,83+3,7+4,58*2)</t>
  </si>
  <si>
    <t>-2,1*0,8*4-2,1*0,9-2,1*1,1</t>
  </si>
  <si>
    <t>O.3.04 : -1,9*13,32+0,2*(1,9+13,32)*2</t>
  </si>
  <si>
    <t>103130 : (3,27-2,15)*(2,15+1,8)*2</t>
  </si>
  <si>
    <t>O.3.05 : -0,65*1,55+0,2*(0,65*2+1,55)</t>
  </si>
  <si>
    <t>103160 : (3,27-2,15)*(2,15+0,95)*2</t>
  </si>
  <si>
    <t>O.3.05 : -0,65*0,95+0,2*(0,65*2+0,95)</t>
  </si>
  <si>
    <t>103170 : (3,27-2,15)*(2,71+2,15)*2</t>
  </si>
  <si>
    <t>O.3.05 : -0,65*2,71+0,2*(0,65*2+2,71)</t>
  </si>
  <si>
    <t>103140 : (3,27-2,15)*(2,75+1,8)*2</t>
  </si>
  <si>
    <t>103231 : 3,27*(8,17+3,62)</t>
  </si>
  <si>
    <t>-1,97*1,5</t>
  </si>
  <si>
    <t>103030 : (3,27-2,15)*(1,78+0,95)*2</t>
  </si>
  <si>
    <t>103040 : (3,27-2,15)*(1,78+0,9)*2</t>
  </si>
  <si>
    <t>103050 : (3,27-2,15)*(1,78+1,5)*2</t>
  </si>
  <si>
    <t>103060 : (3,27-2,15)*(2,75+3,08)*2</t>
  </si>
  <si>
    <t>103080 : (3,27-2,15)*(1,75+1,95)*2</t>
  </si>
  <si>
    <t>103090 : (3,27-2,15)*(1,75+1,5)*2</t>
  </si>
  <si>
    <t>103100 : (3,27-2,15)*(1,75+0,9)*2</t>
  </si>
  <si>
    <t>103110 : (3,27-2,15)*(1,75+0,95)*2</t>
  </si>
  <si>
    <t>103150 : (3,27-2,15)*(2,55+1,8)*2</t>
  </si>
  <si>
    <t>103220 : 3,27*(2,55+2,75)*2</t>
  </si>
  <si>
    <t>104130 : 3,23*(6,6+2,88)*2-2,1*0,8</t>
  </si>
  <si>
    <t>O.4.04 : -1,9*2,6+0,2*(1,9+2,6)*2</t>
  </si>
  <si>
    <t>104120 : 3,23*((2,5+22,19)*2+(11,42+3,9)*2+1,0*2)</t>
  </si>
  <si>
    <t>-2,1*(0,9-1,6*5-0,8*12-0,7)</t>
  </si>
  <si>
    <t>104110 : 3,23*(6,65+2,65)*2</t>
  </si>
  <si>
    <t>104240+241 : 3,23*(7,01+6,6*2+0,15*2+0,2*2)-2,1*0,8</t>
  </si>
  <si>
    <t>O.4.07 : -1,9*7,01+0,2*(1,9+7,01)*2</t>
  </si>
  <si>
    <t>obklad : -1,5*1,2</t>
  </si>
  <si>
    <t>104020 : 3,23*(1,8+5,95)*2</t>
  </si>
  <si>
    <t>104290 : 3,23*(0,75+4,75*2+3,37*2)</t>
  </si>
  <si>
    <t>-2,24*1,38*2-2,1*0,8*2-1,97*1,5*2</t>
  </si>
  <si>
    <t>104090 : (3,23-1,5)*(9,6+2,23)*2-2,1*0,8</t>
  </si>
  <si>
    <t>104100 : (3,23-1,5)*(9,6+2,23)*2-2,1*0,8</t>
  </si>
  <si>
    <t>104250 : 3,23*((4,35+9,6)*2+0,3*4)</t>
  </si>
  <si>
    <t>104260 : 3,23*(9,6+4,5)*2-2,1*1,6</t>
  </si>
  <si>
    <t>104220 : 3,23*((3,73+6,6)*2+0,1)-2,1*(0,8+0,7)</t>
  </si>
  <si>
    <t>104270 : 3,23*(2,73+2,08)*2-2,1*0,8</t>
  </si>
  <si>
    <t>104210 : 3,23*(2,36+6,6)*2-2,1*0,8</t>
  </si>
  <si>
    <t>latex. nátěr : -1,5*1,2</t>
  </si>
  <si>
    <t>104200 : 3,23*(2,73+6,6)*2-2,1*0,8</t>
  </si>
  <si>
    <t>latex. nátěr : -1,5*0,9</t>
  </si>
  <si>
    <t>O.4.03 : -1,9*2,72+0,2*(1,9+2,72)*2</t>
  </si>
  <si>
    <t>104160 : 3,23*(2,83+4,48)*2-2,1*0,8</t>
  </si>
  <si>
    <t>O.4.03 : -1,9*4,0+0,2*(1,9+4,0)*2</t>
  </si>
  <si>
    <t>104150 : 3,23*(3,11+3,76+0,3*2)</t>
  </si>
  <si>
    <t>O.4.04 : -1,9*2,35+0,2*(1,9+2,35)*2</t>
  </si>
  <si>
    <t>104140 : 3,23*(3,76+6,6)*2-2,1*0,8*2</t>
  </si>
  <si>
    <t>O.4.04 : -1,9*3,76+0,2*(3,76+1,9)*2</t>
  </si>
  <si>
    <t>104170 : (3,23-2,15)*(2,0+1,33)*2</t>
  </si>
  <si>
    <t>104180 : 3,23*(2,56+2,0)*2-1,5*1,0-2,1*0,8</t>
  </si>
  <si>
    <t>104190 : (3,23-2,15)*(2,0*4)</t>
  </si>
  <si>
    <t>104230 : 3,23*(4,46+2,23)*2-2,1*0,8</t>
  </si>
  <si>
    <t>104300 : (3,23-2,15)*(1,75+1,65)*2-2,1*0,8*2</t>
  </si>
  <si>
    <t>104310 : (3,23-2,15)*((1,75+0,9)*4+(1,7+1,9)*2)</t>
  </si>
  <si>
    <t>104040 : (3,23-2,15)*(1,2+0,9)*2</t>
  </si>
  <si>
    <t>104050 : (3,23-2,15)*(3,1+3,44)*2</t>
  </si>
  <si>
    <t>104060 : (3,23-2,15)*(2,1+2,6)*2</t>
  </si>
  <si>
    <t>104070 : (3,23-2,15)*(1,75+1,65)*2</t>
  </si>
  <si>
    <t>104080 : (3,23-2,15)*(2,65+1,68)*2</t>
  </si>
  <si>
    <t>104081 : (3,23-2,15)*(0,9+1,68)*2</t>
  </si>
  <si>
    <t>3,2*(22,24*2-2,25+9,97)+3,05*2,25</t>
  </si>
  <si>
    <t>obklad : -1,5*1,0</t>
  </si>
  <si>
    <t xml:space="preserve">odpočet barevné : </t>
  </si>
  <si>
    <t>Položka pořadí 503 : 1024,74400*-1</t>
  </si>
  <si>
    <t>784165522R00</t>
  </si>
  <si>
    <t>Malby z malířských směsí disperzních,  , barevné, dvojnásobné</t>
  </si>
  <si>
    <t xml:space="preserve">vybrané místa, dle architekta : </t>
  </si>
  <si>
    <t>5123,72*0,2</t>
  </si>
  <si>
    <t>D.1.4.l</t>
  </si>
  <si>
    <t>Interiér celkem, viz samostatný rozpočet</t>
  </si>
  <si>
    <t>D.1.4.m</t>
  </si>
  <si>
    <t>Informační systém celkem, viz samostatný rozpočet</t>
  </si>
  <si>
    <t>799.01</t>
  </si>
  <si>
    <t>Certifikovaný záchytný a zádržný systém proti pádu z výšky, kompletní systém, dle návrhu spec firmy - D+M</t>
  </si>
  <si>
    <t>O/02</t>
  </si>
  <si>
    <t>Ochranné rohy 50/50/1500mm, vč. kotvení - D+M, podrobně viz výpis ostatních výrobků</t>
  </si>
  <si>
    <t>O/03</t>
  </si>
  <si>
    <t>Přenosné hasící přístroje PG6 dle PBŘ, vč. kotvení, tabulek a revizí - D+M, podrobně viz výpis ostatních výrobků</t>
  </si>
  <si>
    <t>O/04</t>
  </si>
  <si>
    <t>Přenosné hasící přístroje PG6 p.ú. N1.5 dle PBŘ, vč. kotvení, tabulek a revizí - D+M, podrobně viz výpis ostatních výrobků</t>
  </si>
  <si>
    <t>O/05</t>
  </si>
  <si>
    <t>Akustické desky v seminární místnosti 2700x600mm, aku pohltivé panely tl. 40mm - D+M, podrobně viz výpis ostatních výrobků</t>
  </si>
  <si>
    <t>O/06</t>
  </si>
  <si>
    <t>Nízkofrekvenční absorbér v seminární místnosti panely 1200/600mm tl. 50mm, kotvení a doplňky - D+M, podrobně viz výpis ostatních výrobků</t>
  </si>
  <si>
    <t>O/07</t>
  </si>
  <si>
    <t>Protihlukový kryt pro VZT jednotky 5096/4132/2500+2780/2200/1500mm - D+M, podrobně viz výpis ostatních výrobků</t>
  </si>
  <si>
    <t>O/10</t>
  </si>
  <si>
    <t>Kryt montážního otvoru minerální panel tl.150mm, REI30DP1, rám L100/100/4, PO utěsnění , kotvy, povrch.ú.- D+M, podrobně viz výpis ostatních výrobků</t>
  </si>
  <si>
    <t>3,0*2,35</t>
  </si>
  <si>
    <t>O/13</t>
  </si>
  <si>
    <t>Parkovací doraz do garáží 1820x100x150mm, guma/reflex, kotvení - D+M, podrobně viz výpis ostatních výrobků</t>
  </si>
  <si>
    <t>O/15</t>
  </si>
  <si>
    <t>Izolace tepelná potrubí DN160, lamelová tl40mm ve dvou vrstvách, vč tvarovek - D+M</t>
  </si>
  <si>
    <t>95,0*2</t>
  </si>
  <si>
    <t>O/16</t>
  </si>
  <si>
    <t>Šachta horkovodu 600/600mm hl. 1,0m, poklop, vč. zem. praví,obetonování, doplňků - D+M, podrobně viz výpis ostatních výrobků</t>
  </si>
  <si>
    <t>O/17</t>
  </si>
  <si>
    <t>Požární revizní dvířka 600/600 mmEI 60 DP1, syst. gener. klíče - D+M, podrobně viz výpis ostatních výrobků</t>
  </si>
  <si>
    <t>O/18</t>
  </si>
  <si>
    <t>Těsnění prostupu potrubí DN160 potrubní pošty do kanálu- D+M, podrobně viz výpis ostatních výrobků</t>
  </si>
  <si>
    <t>O/19</t>
  </si>
  <si>
    <t>Těsnění prostupu sítí do 1PP DN140-160 - D+M, podrobně viz výpis ostatních výrobků</t>
  </si>
  <si>
    <t>O/22a</t>
  </si>
  <si>
    <t>Požární SDK kastlík kolem Fancoilu 1,0x1,0x0,3m, odolnost EI30 DP1 -pož. utěsnění prostupů - D+M, podrobně viz výpis ostatních výrobků</t>
  </si>
  <si>
    <t>O/22b</t>
  </si>
  <si>
    <t>Požární SDK kastlík kolem světel 2,4x0,1x0,15m, odolnost EI30 DP1 -pož. utěsnění prostupů - D+M, podrobně viz výpis ostatních výrobků</t>
  </si>
  <si>
    <t>O/22c</t>
  </si>
  <si>
    <t>Požární SDK kastlík kolem světel 0,7x0,7x0,15m, odolnost EI30 DP1 -pož. utěsnění prostupů - D+M, podrobně viz výpis ostatních výrobků</t>
  </si>
  <si>
    <t>O/23</t>
  </si>
  <si>
    <t>Provedení odvětrání CHUC stáv. schodiště, náhrada okení výplně za VZT mříž 600x700mm+plast, vč. demontáží - D+M podrobně viz výpis ostatních výrobků</t>
  </si>
  <si>
    <t xml:space="preserve">506,507,508,509,510,511,512,513,514,515,516,517,518,519,520,521,522,523, : </t>
  </si>
  <si>
    <t>Součet: : 9,57275</t>
  </si>
  <si>
    <t>D.1.4.g</t>
  </si>
  <si>
    <t>Silnoproudá elektroinstalace celkem, viz samostatný rozpočet</t>
  </si>
  <si>
    <t>D.1.4.h</t>
  </si>
  <si>
    <t>NZS, PZTS, SK, CCTV, EKV, STA, VS, MS, SZ celkem, viz samostatný rozpočet</t>
  </si>
  <si>
    <t>D.1.4.i</t>
  </si>
  <si>
    <t>EPS celkem, viz samostatný rozpočet</t>
  </si>
  <si>
    <t>D.1.4.k</t>
  </si>
  <si>
    <t>Potrubní pošta, technologie celkem, viz samostatný rozpočet</t>
  </si>
  <si>
    <t>D.1.4.c</t>
  </si>
  <si>
    <t>Vzduchotechnika celkem, viz samostatný rozpočet</t>
  </si>
  <si>
    <t>V01</t>
  </si>
  <si>
    <t>Osobní evakuační výtah MRL 1200kg/16osob, kompletní dodávka - D+M</t>
  </si>
  <si>
    <t>V02</t>
  </si>
  <si>
    <t>Osobní výtah MRL 450kg/6osob, kompletní dodávka - D+M</t>
  </si>
  <si>
    <t>D.1.4.d</t>
  </si>
  <si>
    <t>Měření a regulace celkem, viz samostatný rozpočet</t>
  </si>
  <si>
    <t>M39.01</t>
  </si>
  <si>
    <t>Zdravotnická technologie celkem, viz samostatný rozpočet</t>
  </si>
  <si>
    <t>M43.01</t>
  </si>
  <si>
    <t>Ocelové kce a prvky ocel S235, kotvy, doplňky, stavební přípomoce, vč. finální p.ú. - D+M</t>
  </si>
  <si>
    <t xml:space="preserve">viz výkresy stavebně konstrukčního řešení : </t>
  </si>
  <si>
    <t>v.č.03 : 650,0</t>
  </si>
  <si>
    <t>v.č.04 : 650,0</t>
  </si>
  <si>
    <t>v.č.05 : 650,0</t>
  </si>
  <si>
    <t>v.č.06 : 650,0</t>
  </si>
  <si>
    <t>v.č.09 : 1320,0</t>
  </si>
  <si>
    <t>v.č.10 : 385,0</t>
  </si>
  <si>
    <t>v.č.11 : 450,0</t>
  </si>
  <si>
    <t>v.č.16 : 750,0</t>
  </si>
  <si>
    <t>v.č.43 : 350,0+175,0+150,0</t>
  </si>
  <si>
    <t>979011111R00</t>
  </si>
  <si>
    <t>Svislá doprava suti a vybouraných hmot za prvé podlaží nad nebo pod základním podlažím</t>
  </si>
  <si>
    <t>POL8_</t>
  </si>
  <si>
    <t xml:space="preserve">Demontážní hmotnosti z položek s pořadovými čísly: : </t>
  </si>
  <si>
    <t xml:space="preserve">1,2,3,4,79,235,236,238,239,240,241,242,243,244,245,246,247, : </t>
  </si>
  <si>
    <t>Součet: : 339,30797</t>
  </si>
  <si>
    <t>979011121R00</t>
  </si>
  <si>
    <t>Svislá doprava suti a vybouraných hmot příplatek za každé další podlaží</t>
  </si>
  <si>
    <t>Součet: : 101,79239</t>
  </si>
  <si>
    <t>979083117R00</t>
  </si>
  <si>
    <t>Vodorovné přemístění suti přes 5000 m do 6000 m</t>
  </si>
  <si>
    <t>včetně naložení na dopravní prostředek a složení,</t>
  </si>
  <si>
    <t>979083191R00</t>
  </si>
  <si>
    <t>Vodorovné přemístění suti za každých dalších započatých 1000 m přes 6000 m</t>
  </si>
  <si>
    <t>Součet: : 3053,77172</t>
  </si>
  <si>
    <t>979999999R00</t>
  </si>
  <si>
    <t>Poplatek za skládku suti s 10 % příměsí - DUFONEV Brno</t>
  </si>
  <si>
    <t>nejbližší výhodná skládka</t>
  </si>
  <si>
    <t>979093111R00</t>
  </si>
  <si>
    <t>Uložení suti na skládku bez zhutnění</t>
  </si>
  <si>
    <t>s hrubým urovnáním,</t>
  </si>
  <si>
    <t>Proměnné:</t>
  </si>
  <si>
    <t>střecha ST1VS</t>
  </si>
  <si>
    <t>VAR</t>
  </si>
  <si>
    <t xml:space="preserve">vytažení ke skladbě ST1 : </t>
  </si>
  <si>
    <t>(35,94*2+15,95*2)*0,7</t>
  </si>
  <si>
    <t>(22,84*2+10,57*2)*0,8</t>
  </si>
  <si>
    <t>1,0*4*0,3</t>
  </si>
  <si>
    <t>podlaha P07</t>
  </si>
  <si>
    <t xml:space="preserve">skladba podlahy P7 : </t>
  </si>
  <si>
    <t>12,95+58,6+7,02</t>
  </si>
  <si>
    <t xml:space="preserve">podesty : </t>
  </si>
  <si>
    <t>6,34*2,2</t>
  </si>
  <si>
    <t>podlaha P03a</t>
  </si>
  <si>
    <t xml:space="preserve">skladba podlahy P3a : </t>
  </si>
  <si>
    <t>27,94+29,72+212,91+26,07</t>
  </si>
  <si>
    <t>3,87+5,82+4,76+2,12+4,65+7,0</t>
  </si>
  <si>
    <t>155,02+25,96+19,29+2,27+6,89</t>
  </si>
  <si>
    <t>20,31+93,8+24,82+13,92+12,87+5,12+17,99</t>
  </si>
  <si>
    <t>15,72+41,64+6,98+41,76+43,10+5,66+11,17+17,74</t>
  </si>
  <si>
    <t>podlaha P05</t>
  </si>
  <si>
    <t xml:space="preserve">skladba podlahy P5 - schodiště (rozvinutá plocha) : </t>
  </si>
  <si>
    <t>podesta : 1,92*1,25+1,38*1,3</t>
  </si>
  <si>
    <t>mezipodesta : 1,25*2,63</t>
  </si>
  <si>
    <t>sch. stupně : 1,25*0,31*22</t>
  </si>
  <si>
    <t>podesta : 1,93*2,63</t>
  </si>
  <si>
    <t>podesta : 2,25*1,4+1,95*1,38</t>
  </si>
  <si>
    <t>podlaha P06</t>
  </si>
  <si>
    <t xml:space="preserve">skladba podlahy P6 : </t>
  </si>
  <si>
    <t>podlaha P04</t>
  </si>
  <si>
    <t xml:space="preserve">skladba podlahy P4 : </t>
  </si>
  <si>
    <t>2,16+4,14+1,71+1,62+2,67+8,47</t>
  </si>
  <si>
    <t>1,54+3,41+2,63+1,58+1,71+6,02</t>
  </si>
  <si>
    <t>1,71+1,62+2,67+8,47+1,62+3,51</t>
  </si>
  <si>
    <t>1,19+8,79+5,41+2,81+4,32+1,51</t>
  </si>
  <si>
    <t>21,24+21,48+2,65+4,0+18,39+2,81+6,65</t>
  </si>
  <si>
    <t>podlaha P08</t>
  </si>
  <si>
    <t xml:space="preserve">skladba podlahy P8 : </t>
  </si>
  <si>
    <t>podlaha P03b</t>
  </si>
  <si>
    <t xml:space="preserve">skladba podlahy P3b : </t>
  </si>
  <si>
    <t>41,16+15,12*3+15,13+14,53</t>
  </si>
  <si>
    <t>15,53+15,91+18,15+21,99</t>
  </si>
  <si>
    <t>39,63+54,32+105,14+14,22+16,08+18,58</t>
  </si>
  <si>
    <t>18,98+9,81</t>
  </si>
  <si>
    <t>střecha ST1VH</t>
  </si>
  <si>
    <t>(35,94*2+15,95*2)*0,8</t>
  </si>
  <si>
    <t>(22,84*2+10,57*2)*0,5</t>
  </si>
  <si>
    <t>střecha ST2VS</t>
  </si>
  <si>
    <t xml:space="preserve">vytažení ke skladbě ST2 : </t>
  </si>
  <si>
    <t>(22,24*2+9,97*2)*0,35</t>
  </si>
  <si>
    <t>detail D02</t>
  </si>
  <si>
    <t xml:space="preserve">detail D02 - atika technické místnosti : </t>
  </si>
  <si>
    <t>22,84*2+9,97*2</t>
  </si>
  <si>
    <t>střecha ST2</t>
  </si>
  <si>
    <t xml:space="preserve">skladba střechy ST2 : </t>
  </si>
  <si>
    <t xml:space="preserve">nad technickou místností : </t>
  </si>
  <si>
    <t>22,44*10,17</t>
  </si>
  <si>
    <t>střecha ST3</t>
  </si>
  <si>
    <t xml:space="preserve">skladba střechy ST3 : </t>
  </si>
  <si>
    <t xml:space="preserve">kačírek ve 4.NP : </t>
  </si>
  <si>
    <t>(35,94*2+14,95*2+23,84*2+9,97*2+1,0)*0,5</t>
  </si>
  <si>
    <t>detail D01</t>
  </si>
  <si>
    <t xml:space="preserve">detail D01 - atika střechy : </t>
  </si>
  <si>
    <t>17,0*2+36,99*2-0,5*4</t>
  </si>
  <si>
    <t>podlaha P01</t>
  </si>
  <si>
    <t xml:space="preserve">skladba podlahy P1 : </t>
  </si>
  <si>
    <t>16,77+29,54</t>
  </si>
  <si>
    <t>střecha ST2VH</t>
  </si>
  <si>
    <t>(22,24*2+9,97*2)*0,5</t>
  </si>
  <si>
    <t>podlaha P02</t>
  </si>
  <si>
    <t xml:space="preserve">skladba podlahy P2 : </t>
  </si>
  <si>
    <t>8,78+4,26</t>
  </si>
  <si>
    <t>střecha ST1</t>
  </si>
  <si>
    <t xml:space="preserve">skladba střechy ST1 : </t>
  </si>
  <si>
    <t xml:space="preserve">nad 4.NP : </t>
  </si>
  <si>
    <t>35,94*15,95-22,84*10,57-1,0*1,0</t>
  </si>
  <si>
    <t xml:space="preserve">odečet plochy s kačírkem : </t>
  </si>
  <si>
    <t>-(35,94*2+14,95*2+23,84*2+9,97*2+1,0)*0,5</t>
  </si>
  <si>
    <t>plocha parkování pod budovou</t>
  </si>
  <si>
    <t xml:space="preserve">výměra dle projektanta : </t>
  </si>
  <si>
    <t>394,0+52,0</t>
  </si>
  <si>
    <t>detail D21</t>
  </si>
  <si>
    <t xml:space="preserve">detail D21 - napojení technické místnosti na střechu : </t>
  </si>
  <si>
    <t>22,84*2+10,57*2</t>
  </si>
  <si>
    <t>JKSO:</t>
  </si>
  <si>
    <t>801.11</t>
  </si>
  <si>
    <t>budovy nemocnic a nemocnic s poliklinikou</t>
  </si>
  <si>
    <t>JKSO</t>
  </si>
  <si>
    <t xml:space="preserve"> m3</t>
  </si>
  <si>
    <t>svislá nosná konstrukce monolitická betonová plošná</t>
  </si>
  <si>
    <t>JKSOChar</t>
  </si>
  <si>
    <t>novostavba objektu</t>
  </si>
  <si>
    <t>JKSOAkce</t>
  </si>
  <si>
    <t>ING</t>
  </si>
  <si>
    <t>8.01</t>
  </si>
  <si>
    <t>Přípojka dešťové a splaškové kanalizace celkem, dle samostatného profesního rozpočtu</t>
  </si>
  <si>
    <t>Přípojka vody (pro přístavbu HOK) celkem, dle samostatného profesního rozpočtu</t>
  </si>
  <si>
    <t>Přípojka vody (pro pavilon P, úprava trasy) celkem, dle samostatného profesního rozpočtu</t>
  </si>
  <si>
    <t>M21.01</t>
  </si>
  <si>
    <t>Přípojka NN celkem, dle samostatného profesního rozpočtu</t>
  </si>
  <si>
    <t>Přípojky a přeložky slaboproudých rozvodů celkem, dle samostatného profesního rozpočtu</t>
  </si>
  <si>
    <t>18.01</t>
  </si>
  <si>
    <t>Sadové úpravy celkem, dle samostatného profesního rozpočtu</t>
  </si>
  <si>
    <t>Doplnění a přeložka VO celkem, dle samostatného profesního rozpočtu</t>
  </si>
  <si>
    <t>5.01</t>
  </si>
  <si>
    <t>Chodníky a komunikace celkem, dle samostatného profesního rozpočtu</t>
  </si>
  <si>
    <t>Přeložky kanalizací celkem, dle samostatného profesního rozpočtu</t>
  </si>
  <si>
    <t>Přeložka vody celkem, dle samostatného profesního rozpočtu</t>
  </si>
  <si>
    <t>Přípojka horkovodu celkem, dle samostatného profesního rozpočtu</t>
  </si>
  <si>
    <t>Přeložka horkovodu celkem, dle samostatného profesního rozpočtu</t>
  </si>
  <si>
    <t>s DPH</t>
  </si>
  <si>
    <t>Způsobilé výdaje bez DPH</t>
  </si>
  <si>
    <t>Nezpůsobilé výdaje bez DPH</t>
  </si>
  <si>
    <t>Lidická 75</t>
  </si>
  <si>
    <t>602 00</t>
  </si>
  <si>
    <t>Brno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</si>
</sst>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6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21"/>
      <name val="Arial CE"/>
      <family val="2"/>
      <charset val="238"/>
    </font>
    <font>
      <sz val="10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rgb="FFDF7000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5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0" fillId="0" borderId="31" xfId="0" applyNumberFormat="1" applyBorder="1" applyAlignment="1">
      <alignment vertical="center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5" fillId="0" borderId="31" xfId="0" applyNumberFormat="1" applyFont="1" applyBorder="1" applyAlignment="1">
      <alignment vertical="center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4" fontId="3" fillId="3" borderId="37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3" borderId="3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5" fillId="3" borderId="0" xfId="0" applyFont="1" applyFill="1" applyBorder="1" applyAlignment="1">
      <alignment vertical="top"/>
    </xf>
    <xf numFmtId="49" fontId="5" fillId="3" borderId="0" xfId="0" applyNumberFormat="1" applyFont="1" applyFill="1" applyBorder="1" applyAlignment="1">
      <alignment vertical="top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vertical="top" wrapText="1"/>
    </xf>
    <xf numFmtId="164" fontId="21" fillId="0" borderId="0" xfId="0" applyNumberFormat="1" applyFont="1" applyBorder="1" applyAlignment="1">
      <alignment horizontal="center" vertical="top" wrapText="1"/>
    </xf>
    <xf numFmtId="164" fontId="22" fillId="3" borderId="0" xfId="0" applyNumberFormat="1" applyFont="1" applyFill="1" applyBorder="1" applyAlignment="1">
      <alignment vertical="top" wrapText="1"/>
    </xf>
    <xf numFmtId="164" fontId="22" fillId="3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Border="1" applyAlignment="1">
      <alignment horizontal="center" vertical="top" wrapText="1"/>
    </xf>
    <xf numFmtId="164" fontId="23" fillId="0" borderId="0" xfId="0" applyNumberFormat="1" applyFont="1" applyBorder="1" applyAlignment="1">
      <alignment vertical="top" wrapText="1"/>
    </xf>
    <xf numFmtId="0" fontId="24" fillId="0" borderId="0" xfId="0" applyNumberFormat="1" applyFont="1" applyAlignment="1">
      <alignment wrapText="1"/>
    </xf>
    <xf numFmtId="4" fontId="5" fillId="3" borderId="0" xfId="0" applyNumberFormat="1" applyFont="1" applyFill="1" applyBorder="1" applyAlignment="1">
      <alignment vertical="top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2" fillId="3" borderId="0" xfId="0" applyNumberFormat="1" applyFont="1" applyFill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3" fillId="0" borderId="0" xfId="0" quotePrefix="1" applyNumberFormat="1" applyFont="1" applyBorder="1" applyAlignment="1">
      <alignment horizontal="left" vertical="top" wrapText="1"/>
    </xf>
    <xf numFmtId="3" fontId="0" fillId="0" borderId="0" xfId="0" applyNumberFormat="1" applyFill="1" applyBorder="1" applyAlignment="1">
      <alignment vertical="center" shrinkToFit="1"/>
    </xf>
    <xf numFmtId="3" fontId="7" fillId="5" borderId="34" xfId="0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vertical="center"/>
    </xf>
    <xf numFmtId="3" fontId="5" fillId="0" borderId="34" xfId="0" applyNumberFormat="1" applyFont="1" applyBorder="1" applyAlignment="1">
      <alignment vertical="center"/>
    </xf>
    <xf numFmtId="0" fontId="0" fillId="0" borderId="47" xfId="0" applyBorder="1"/>
    <xf numFmtId="3" fontId="0" fillId="0" borderId="47" xfId="0" applyNumberFormat="1" applyBorder="1"/>
    <xf numFmtId="4" fontId="0" fillId="0" borderId="47" xfId="0" applyNumberFormat="1" applyBorder="1"/>
    <xf numFmtId="0" fontId="0" fillId="0" borderId="45" xfId="0" applyBorder="1"/>
    <xf numFmtId="4" fontId="0" fillId="0" borderId="49" xfId="0" applyNumberFormat="1" applyBorder="1"/>
    <xf numFmtId="4" fontId="0" fillId="0" borderId="50" xfId="0" applyNumberFormat="1" applyBorder="1"/>
    <xf numFmtId="0" fontId="0" fillId="0" borderId="51" xfId="0" applyBorder="1"/>
    <xf numFmtId="0" fontId="5" fillId="0" borderId="46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49" fontId="16" fillId="0" borderId="43" xfId="0" applyNumberFormat="1" applyFont="1" applyFill="1" applyBorder="1" applyAlignment="1">
      <alignment horizontal="left" vertical="top" wrapText="1"/>
    </xf>
    <xf numFmtId="0" fontId="1" fillId="0" borderId="0" xfId="0" applyFont="1"/>
    <xf numFmtId="3" fontId="0" fillId="0" borderId="47" xfId="0" applyNumberFormat="1" applyFill="1" applyBorder="1"/>
    <xf numFmtId="4" fontId="3" fillId="0" borderId="0" xfId="0" applyNumberFormat="1" applyFont="1" applyBorder="1" applyAlignment="1">
      <alignment vertical="center"/>
    </xf>
    <xf numFmtId="4" fontId="0" fillId="0" borderId="49" xfId="0" applyNumberFormat="1" applyFill="1" applyBorder="1"/>
    <xf numFmtId="4" fontId="0" fillId="0" borderId="47" xfId="0" applyNumberFormat="1" applyFill="1" applyBorder="1"/>
    <xf numFmtId="0" fontId="0" fillId="0" borderId="49" xfId="0" applyBorder="1"/>
    <xf numFmtId="3" fontId="0" fillId="0" borderId="49" xfId="0" applyNumberFormat="1" applyBorder="1"/>
    <xf numFmtId="3" fontId="0" fillId="0" borderId="49" xfId="0" applyNumberFormat="1" applyFill="1" applyBorder="1"/>
    <xf numFmtId="3" fontId="0" fillId="0" borderId="50" xfId="0" applyNumberFormat="1" applyBorder="1"/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" fontId="0" fillId="6" borderId="52" xfId="0" applyNumberFormat="1" applyFill="1" applyBorder="1"/>
    <xf numFmtId="4" fontId="0" fillId="6" borderId="53" xfId="0" applyNumberFormat="1" applyFill="1" applyBorder="1"/>
    <xf numFmtId="49" fontId="25" fillId="0" borderId="31" xfId="0" applyNumberFormat="1" applyFont="1" applyBorder="1" applyAlignment="1">
      <alignment vertical="center"/>
    </xf>
    <xf numFmtId="49" fontId="16" fillId="6" borderId="43" xfId="0" applyNumberFormat="1" applyFont="1" applyFill="1" applyBorder="1" applyAlignment="1">
      <alignment horizontal="left" vertical="top" wrapText="1"/>
    </xf>
    <xf numFmtId="49" fontId="16" fillId="6" borderId="40" xfId="0" applyNumberFormat="1" applyFont="1" applyFill="1" applyBorder="1" applyAlignment="1">
      <alignment horizontal="left" vertical="top" wrapText="1"/>
    </xf>
    <xf numFmtId="49" fontId="5" fillId="6" borderId="18" xfId="0" applyNumberFormat="1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" fontId="5" fillId="0" borderId="54" xfId="0" applyNumberFormat="1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49" fontId="25" fillId="0" borderId="31" xfId="0" applyNumberFormat="1" applyFont="1" applyBorder="1" applyAlignment="1">
      <alignment vertical="center" wrapText="1"/>
    </xf>
    <xf numFmtId="49" fontId="25" fillId="0" borderId="32" xfId="0" applyNumberFormat="1" applyFont="1" applyBorder="1" applyAlignment="1">
      <alignment vertical="center" wrapText="1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0" fontId="16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  <xf numFmtId="4" fontId="5" fillId="0" borderId="11" xfId="0" applyNumberFormat="1" applyFont="1" applyBorder="1" applyAlignment="1">
      <alignment horizontal="center"/>
    </xf>
    <xf numFmtId="4" fontId="5" fillId="0" borderId="13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4" fontId="0" fillId="0" borderId="0" xfId="0" applyNumberFormat="1" applyBorder="1"/>
    <xf numFmtId="4" fontId="8" fillId="0" borderId="0" xfId="0" applyNumberFormat="1" applyFont="1" applyBorder="1" applyAlignment="1">
      <alignment horizontal="center"/>
    </xf>
    <xf numFmtId="3" fontId="0" fillId="3" borderId="56" xfId="0" applyNumberFormat="1" applyFill="1" applyBorder="1" applyAlignment="1">
      <alignment vertical="center" wrapText="1" shrinkToFit="1"/>
    </xf>
    <xf numFmtId="3" fontId="0" fillId="3" borderId="56" xfId="0" applyNumberFormat="1" applyFill="1" applyBorder="1" applyAlignment="1">
      <alignment vertical="center" shrinkToFit="1"/>
    </xf>
    <xf numFmtId="3" fontId="0" fillId="3" borderId="27" xfId="0" applyNumberFormat="1" applyFill="1" applyBorder="1" applyAlignment="1">
      <alignment vertical="center"/>
    </xf>
    <xf numFmtId="4" fontId="5" fillId="0" borderId="20" xfId="0" applyNumberFormat="1" applyFont="1" applyBorder="1"/>
    <xf numFmtId="4" fontId="5" fillId="0" borderId="57" xfId="0" applyNumberFormat="1" applyFont="1" applyBorder="1"/>
    <xf numFmtId="0" fontId="0" fillId="0" borderId="54" xfId="0" applyBorder="1" applyAlignment="1">
      <alignment horizontal="right"/>
    </xf>
    <xf numFmtId="3" fontId="8" fillId="0" borderId="58" xfId="0" applyNumberFormat="1" applyFont="1" applyBorder="1" applyAlignment="1"/>
    <xf numFmtId="0" fontId="0" fillId="0" borderId="58" xfId="0" applyBorder="1" applyAlignment="1">
      <alignment horizontal="center"/>
    </xf>
    <xf numFmtId="4" fontId="0" fillId="0" borderId="58" xfId="0" applyNumberFormat="1" applyBorder="1" applyAlignment="1"/>
    <xf numFmtId="0" fontId="0" fillId="0" borderId="7" xfId="0" applyBorder="1" applyAlignment="1"/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topLeftCell="A3" workbookViewId="0">
      <selection activeCell="C45" sqref="C45:D45"/>
    </sheetView>
  </sheetViews>
  <sheetFormatPr defaultRowHeight="12.75" x14ac:dyDescent="0.2"/>
  <sheetData>
    <row r="1" spans="1:7" x14ac:dyDescent="0.2">
      <c r="A1" s="26" t="s">
        <v>34</v>
      </c>
    </row>
    <row r="2" spans="1:7" ht="57.75" customHeight="1" x14ac:dyDescent="0.2">
      <c r="A2" s="228" t="s">
        <v>35</v>
      </c>
      <c r="B2" s="228"/>
      <c r="C2" s="228"/>
      <c r="D2" s="228"/>
      <c r="E2" s="228"/>
      <c r="F2" s="228"/>
      <c r="G2" s="228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66</v>
      </c>
      <c r="C3" s="282" t="s">
        <v>67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68</v>
      </c>
      <c r="C4" s="285" t="s">
        <v>67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181</v>
      </c>
      <c r="C8" s="169" t="s">
        <v>182</v>
      </c>
      <c r="D8" s="150"/>
      <c r="E8" s="151"/>
      <c r="F8" s="152"/>
      <c r="G8" s="152">
        <f>SUMIF(AG9:AG9,"&lt;&gt;NOR",G9:G9)</f>
        <v>438564</v>
      </c>
      <c r="H8" s="152"/>
      <c r="I8" s="152">
        <f>SUM(I9:I9)</f>
        <v>0</v>
      </c>
      <c r="J8" s="152"/>
      <c r="K8" s="152">
        <f>SUM(K9:K9)</f>
        <v>438564</v>
      </c>
      <c r="L8" s="152"/>
      <c r="M8" s="152">
        <f>SUM(M9:M9)</f>
        <v>530662.43999999994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ht="22.5" outlineLevel="1" x14ac:dyDescent="0.2">
      <c r="A9" s="154">
        <v>1</v>
      </c>
      <c r="B9" s="155" t="s">
        <v>3098</v>
      </c>
      <c r="C9" s="171" t="s">
        <v>3100</v>
      </c>
      <c r="D9" s="156" t="s">
        <v>611</v>
      </c>
      <c r="E9" s="157">
        <v>1</v>
      </c>
      <c r="F9" s="158">
        <v>438564</v>
      </c>
      <c r="G9" s="159">
        <f>ROUND(E9*F9,2)</f>
        <v>438564</v>
      </c>
      <c r="H9" s="158">
        <v>0</v>
      </c>
      <c r="I9" s="159">
        <f>ROUND(E9*H9,2)</f>
        <v>0</v>
      </c>
      <c r="J9" s="158">
        <v>438564</v>
      </c>
      <c r="K9" s="159">
        <f>ROUND(E9*J9,2)</f>
        <v>438564</v>
      </c>
      <c r="L9" s="159">
        <v>21</v>
      </c>
      <c r="M9" s="159">
        <f>G9*(1+L9/100)</f>
        <v>530662.43999999994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438564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438564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69</v>
      </c>
      <c r="C3" s="282" t="s">
        <v>70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71</v>
      </c>
      <c r="C4" s="285" t="s">
        <v>70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105</v>
      </c>
      <c r="C8" s="169" t="s">
        <v>106</v>
      </c>
      <c r="D8" s="150"/>
      <c r="E8" s="151"/>
      <c r="F8" s="152"/>
      <c r="G8" s="152">
        <f>SUMIF(AG9:AG9,"&lt;&gt;NOR",G9:G9)</f>
        <v>141460</v>
      </c>
      <c r="H8" s="152"/>
      <c r="I8" s="152">
        <f>SUM(I9:I9)</f>
        <v>0</v>
      </c>
      <c r="J8" s="152"/>
      <c r="K8" s="152">
        <f>SUM(K9:K9)</f>
        <v>141460</v>
      </c>
      <c r="L8" s="152"/>
      <c r="M8" s="152">
        <f>SUM(M9:M9)</f>
        <v>171166.6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3101</v>
      </c>
      <c r="C9" s="171" t="s">
        <v>3102</v>
      </c>
      <c r="D9" s="156" t="s">
        <v>611</v>
      </c>
      <c r="E9" s="157">
        <v>1</v>
      </c>
      <c r="F9" s="158">
        <v>141460</v>
      </c>
      <c r="G9" s="159">
        <f>ROUND(E9*F9,2)</f>
        <v>141460</v>
      </c>
      <c r="H9" s="158">
        <v>0</v>
      </c>
      <c r="I9" s="159">
        <f>ROUND(E9*H9,2)</f>
        <v>0</v>
      </c>
      <c r="J9" s="158">
        <v>141460</v>
      </c>
      <c r="K9" s="159">
        <f>ROUND(E9*J9,2)</f>
        <v>141460</v>
      </c>
      <c r="L9" s="159">
        <v>21</v>
      </c>
      <c r="M9" s="159">
        <f>G9*(1+L9/100)</f>
        <v>171166.6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141460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141460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72</v>
      </c>
      <c r="C3" s="282" t="s">
        <v>73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74</v>
      </c>
      <c r="C4" s="285" t="s">
        <v>73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181</v>
      </c>
      <c r="C8" s="169" t="s">
        <v>182</v>
      </c>
      <c r="D8" s="150"/>
      <c r="E8" s="151"/>
      <c r="F8" s="152"/>
      <c r="G8" s="152">
        <f>SUMIF(AG9:AG9,"&lt;&gt;NOR",G9:G9)</f>
        <v>211241.16</v>
      </c>
      <c r="H8" s="152"/>
      <c r="I8" s="152">
        <f>SUM(I9:I9)</f>
        <v>0</v>
      </c>
      <c r="J8" s="152"/>
      <c r="K8" s="152">
        <f>SUM(K9:K9)</f>
        <v>211241.16</v>
      </c>
      <c r="L8" s="152"/>
      <c r="M8" s="152">
        <f>SUM(M9:M9)</f>
        <v>255601.80359999998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3098</v>
      </c>
      <c r="C9" s="171" t="s">
        <v>3103</v>
      </c>
      <c r="D9" s="156" t="s">
        <v>611</v>
      </c>
      <c r="E9" s="157">
        <v>1</v>
      </c>
      <c r="F9" s="158">
        <v>211241.16</v>
      </c>
      <c r="G9" s="159">
        <f>ROUND(E9*F9,2)</f>
        <v>211241.16</v>
      </c>
      <c r="H9" s="158">
        <v>0</v>
      </c>
      <c r="I9" s="159">
        <f>ROUND(E9*H9,2)</f>
        <v>0</v>
      </c>
      <c r="J9" s="158">
        <v>211241.16</v>
      </c>
      <c r="K9" s="159">
        <f>ROUND(E9*J9,2)</f>
        <v>211241.16</v>
      </c>
      <c r="L9" s="159">
        <v>21</v>
      </c>
      <c r="M9" s="159">
        <f>G9*(1+L9/100)</f>
        <v>255601.80359999998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211241.16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211241.16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75</v>
      </c>
      <c r="C3" s="282" t="s">
        <v>76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77</v>
      </c>
      <c r="C4" s="285" t="s">
        <v>76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121</v>
      </c>
      <c r="C8" s="169" t="s">
        <v>122</v>
      </c>
      <c r="D8" s="150"/>
      <c r="E8" s="151"/>
      <c r="F8" s="152"/>
      <c r="G8" s="152">
        <f>SUMIF(AG9:AG9,"&lt;&gt;NOR",G9:G9)</f>
        <v>2819129.2</v>
      </c>
      <c r="H8" s="152"/>
      <c r="I8" s="152">
        <f>SUM(I9:I9)</f>
        <v>0</v>
      </c>
      <c r="J8" s="152"/>
      <c r="K8" s="152">
        <f>SUM(K9:K9)</f>
        <v>2819129.2</v>
      </c>
      <c r="L8" s="152"/>
      <c r="M8" s="152">
        <f>SUM(M9:M9)</f>
        <v>3411146.3319999999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3104</v>
      </c>
      <c r="C9" s="171" t="s">
        <v>3105</v>
      </c>
      <c r="D9" s="156" t="s">
        <v>611</v>
      </c>
      <c r="E9" s="157">
        <v>1</v>
      </c>
      <c r="F9" s="158">
        <v>2819129.2</v>
      </c>
      <c r="G9" s="159">
        <f>ROUND(E9*F9,2)</f>
        <v>2819129.2</v>
      </c>
      <c r="H9" s="158">
        <v>0</v>
      </c>
      <c r="I9" s="159">
        <f>ROUND(E9*H9,2)</f>
        <v>0</v>
      </c>
      <c r="J9" s="158">
        <v>2819129.2</v>
      </c>
      <c r="K9" s="159">
        <f>ROUND(E9*J9,2)</f>
        <v>2819129.2</v>
      </c>
      <c r="L9" s="159">
        <v>21</v>
      </c>
      <c r="M9" s="159">
        <f>G9*(1+L9/100)</f>
        <v>3411146.3319999999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2819129.2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2819129.2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78</v>
      </c>
      <c r="C3" s="282" t="s">
        <v>79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80</v>
      </c>
      <c r="C4" s="285" t="s">
        <v>79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798890</v>
      </c>
      <c r="H8" s="152"/>
      <c r="I8" s="152">
        <f>SUM(I9:I9)</f>
        <v>0</v>
      </c>
      <c r="J8" s="152"/>
      <c r="K8" s="152">
        <f>SUM(K9:K9)</f>
        <v>798890</v>
      </c>
      <c r="L8" s="152"/>
      <c r="M8" s="152">
        <f>SUM(M9:M9)</f>
        <v>966656.9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3094</v>
      </c>
      <c r="C9" s="171" t="s">
        <v>3106</v>
      </c>
      <c r="D9" s="156" t="s">
        <v>611</v>
      </c>
      <c r="E9" s="157">
        <v>1</v>
      </c>
      <c r="F9" s="158">
        <v>798890</v>
      </c>
      <c r="G9" s="159">
        <f>ROUND(E9*F9,2)</f>
        <v>798890</v>
      </c>
      <c r="H9" s="158">
        <v>0</v>
      </c>
      <c r="I9" s="159">
        <f>ROUND(E9*H9,2)</f>
        <v>0</v>
      </c>
      <c r="J9" s="158">
        <v>798890</v>
      </c>
      <c r="K9" s="159">
        <f>ROUND(E9*J9,2)</f>
        <v>798890</v>
      </c>
      <c r="L9" s="159">
        <v>21</v>
      </c>
      <c r="M9" s="159">
        <f>G9*(1+L9/100)</f>
        <v>966656.9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798890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798890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81</v>
      </c>
      <c r="C3" s="282" t="s">
        <v>82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83</v>
      </c>
      <c r="C4" s="285" t="s">
        <v>82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350893</v>
      </c>
      <c r="H8" s="152"/>
      <c r="I8" s="152">
        <f>SUM(I9:I9)</f>
        <v>0</v>
      </c>
      <c r="J8" s="152"/>
      <c r="K8" s="152">
        <f>SUM(K9:K9)</f>
        <v>350893</v>
      </c>
      <c r="L8" s="152"/>
      <c r="M8" s="152">
        <f>SUM(M9:M9)</f>
        <v>424580.52999999997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3094</v>
      </c>
      <c r="C9" s="171" t="s">
        <v>3107</v>
      </c>
      <c r="D9" s="156" t="s">
        <v>611</v>
      </c>
      <c r="E9" s="157">
        <v>1</v>
      </c>
      <c r="F9" s="158">
        <v>350893</v>
      </c>
      <c r="G9" s="159">
        <f>ROUND(E9*F9,2)</f>
        <v>350893</v>
      </c>
      <c r="H9" s="158">
        <v>0</v>
      </c>
      <c r="I9" s="159">
        <f>ROUND(E9*H9,2)</f>
        <v>0</v>
      </c>
      <c r="J9" s="158">
        <v>350893</v>
      </c>
      <c r="K9" s="159">
        <f>ROUND(E9*J9,2)</f>
        <v>350893</v>
      </c>
      <c r="L9" s="159">
        <v>21</v>
      </c>
      <c r="M9" s="159">
        <f>G9*(1+L9/100)</f>
        <v>424580.52999999997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350893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350893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84</v>
      </c>
      <c r="C3" s="282" t="s">
        <v>85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86</v>
      </c>
      <c r="C4" s="285" t="s">
        <v>85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63677</v>
      </c>
      <c r="H8" s="152"/>
      <c r="I8" s="152">
        <f>SUM(I9:I9)</f>
        <v>0</v>
      </c>
      <c r="J8" s="152"/>
      <c r="K8" s="152">
        <f>SUM(K9:K9)</f>
        <v>63677</v>
      </c>
      <c r="L8" s="152"/>
      <c r="M8" s="152">
        <f>SUM(M9:M9)</f>
        <v>77049.17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3094</v>
      </c>
      <c r="C9" s="171" t="s">
        <v>3108</v>
      </c>
      <c r="D9" s="156" t="s">
        <v>611</v>
      </c>
      <c r="E9" s="157">
        <v>1</v>
      </c>
      <c r="F9" s="158">
        <v>63677</v>
      </c>
      <c r="G9" s="159">
        <f>ROUND(E9*F9,2)</f>
        <v>63677</v>
      </c>
      <c r="H9" s="158">
        <v>0</v>
      </c>
      <c r="I9" s="159">
        <f>ROUND(E9*H9,2)</f>
        <v>0</v>
      </c>
      <c r="J9" s="158">
        <v>63677</v>
      </c>
      <c r="K9" s="159">
        <f>ROUND(E9*J9,2)</f>
        <v>63677</v>
      </c>
      <c r="L9" s="159">
        <v>21</v>
      </c>
      <c r="M9" s="159">
        <f>G9*(1+L9/100)</f>
        <v>77049.17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63677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63677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87</v>
      </c>
      <c r="C3" s="282" t="s">
        <v>88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89</v>
      </c>
      <c r="C4" s="285" t="s">
        <v>88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750684</v>
      </c>
      <c r="H8" s="152"/>
      <c r="I8" s="152">
        <f>SUM(I9:I9)</f>
        <v>0</v>
      </c>
      <c r="J8" s="152"/>
      <c r="K8" s="152">
        <f>SUM(K9:K9)</f>
        <v>750684</v>
      </c>
      <c r="L8" s="152"/>
      <c r="M8" s="152">
        <f>SUM(M9:M9)</f>
        <v>908327.64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3094</v>
      </c>
      <c r="C9" s="171" t="s">
        <v>3109</v>
      </c>
      <c r="D9" s="156" t="s">
        <v>611</v>
      </c>
      <c r="E9" s="157">
        <v>1</v>
      </c>
      <c r="F9" s="158">
        <v>750684</v>
      </c>
      <c r="G9" s="159">
        <f>ROUND(E9*F9,2)</f>
        <v>750684</v>
      </c>
      <c r="H9" s="158">
        <v>0</v>
      </c>
      <c r="I9" s="159">
        <f>ROUND(E9*H9,2)</f>
        <v>0</v>
      </c>
      <c r="J9" s="158">
        <v>750684</v>
      </c>
      <c r="K9" s="159">
        <f>ROUND(E9*J9,2)</f>
        <v>750684</v>
      </c>
      <c r="L9" s="159">
        <v>21</v>
      </c>
      <c r="M9" s="159">
        <f>G9*(1+L9/100)</f>
        <v>908327.64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750684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750684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U153"/>
  <sheetViews>
    <sheetView showGridLines="0" tabSelected="1" topLeftCell="B18" zoomScaleNormal="100" zoomScaleSheetLayoutView="75" workbookViewId="0">
      <selection activeCell="J68" sqref="J68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3" style="1" customWidth="1"/>
    <col min="10" max="10" width="6.7109375" style="1" customWidth="1"/>
    <col min="11" max="11" width="4.28515625" hidden="1" customWidth="1"/>
    <col min="12" max="12" width="16.28515625" customWidth="1"/>
    <col min="13" max="13" width="15.7109375" customWidth="1"/>
    <col min="14" max="14" width="10.7109375" customWidth="1"/>
    <col min="15" max="15" width="12.140625" customWidth="1"/>
    <col min="21" max="21" width="11" customWidth="1"/>
  </cols>
  <sheetData>
    <row r="1" spans="1:15" ht="33.75" customHeight="1" x14ac:dyDescent="0.2">
      <c r="A1" s="58" t="s">
        <v>32</v>
      </c>
      <c r="B1" s="242" t="s">
        <v>37</v>
      </c>
      <c r="C1" s="243"/>
      <c r="D1" s="243"/>
      <c r="E1" s="243"/>
      <c r="F1" s="243"/>
      <c r="G1" s="243"/>
      <c r="H1" s="243"/>
      <c r="I1" s="243"/>
      <c r="J1" s="244"/>
    </row>
    <row r="2" spans="1:15" ht="36" customHeight="1" x14ac:dyDescent="0.2">
      <c r="A2" s="3"/>
      <c r="B2" s="64" t="s">
        <v>18</v>
      </c>
      <c r="C2" s="65"/>
      <c r="D2" s="66" t="s">
        <v>39</v>
      </c>
      <c r="E2" s="251" t="s">
        <v>40</v>
      </c>
      <c r="F2" s="252"/>
      <c r="G2" s="252"/>
      <c r="H2" s="252"/>
      <c r="I2" s="252"/>
      <c r="J2" s="253"/>
      <c r="O2" s="2"/>
    </row>
    <row r="3" spans="1:15" ht="27" hidden="1" customHeight="1" x14ac:dyDescent="0.2">
      <c r="A3" s="3"/>
      <c r="B3" s="67"/>
      <c r="C3" s="65"/>
      <c r="D3" s="68"/>
      <c r="E3" s="254"/>
      <c r="F3" s="255"/>
      <c r="G3" s="255"/>
      <c r="H3" s="255"/>
      <c r="I3" s="255"/>
      <c r="J3" s="256"/>
    </row>
    <row r="4" spans="1:15" ht="23.25" customHeight="1" x14ac:dyDescent="0.2">
      <c r="A4" s="3"/>
      <c r="B4" s="69"/>
      <c r="C4" s="70"/>
      <c r="D4" s="71"/>
      <c r="E4" s="264"/>
      <c r="F4" s="264"/>
      <c r="G4" s="264"/>
      <c r="H4" s="264"/>
      <c r="I4" s="264"/>
      <c r="J4" s="265"/>
    </row>
    <row r="5" spans="1:15" ht="24" customHeight="1" x14ac:dyDescent="0.2">
      <c r="A5" s="3"/>
      <c r="B5" s="32" t="s">
        <v>38</v>
      </c>
      <c r="C5" s="4"/>
      <c r="D5" s="72" t="s">
        <v>41</v>
      </c>
      <c r="E5" s="20"/>
      <c r="F5" s="20"/>
      <c r="G5" s="20"/>
      <c r="H5" s="22" t="s">
        <v>36</v>
      </c>
      <c r="I5" s="72" t="s">
        <v>45</v>
      </c>
      <c r="J5" s="10"/>
    </row>
    <row r="6" spans="1:15" ht="15.75" customHeight="1" x14ac:dyDescent="0.2">
      <c r="A6" s="3"/>
      <c r="B6" s="27"/>
      <c r="C6" s="20"/>
      <c r="D6" s="72" t="s">
        <v>42</v>
      </c>
      <c r="E6" s="20"/>
      <c r="F6" s="20"/>
      <c r="G6" s="20"/>
      <c r="H6" s="22" t="s">
        <v>30</v>
      </c>
      <c r="I6" s="72" t="s">
        <v>46</v>
      </c>
      <c r="J6" s="10"/>
    </row>
    <row r="7" spans="1:15" ht="15.75" customHeight="1" x14ac:dyDescent="0.2">
      <c r="A7" s="3"/>
      <c r="B7" s="28"/>
      <c r="C7" s="21"/>
      <c r="D7" s="74" t="s">
        <v>44</v>
      </c>
      <c r="E7" s="73" t="s">
        <v>43</v>
      </c>
      <c r="F7" s="24"/>
      <c r="G7" s="24"/>
      <c r="H7" s="25"/>
      <c r="I7" s="24"/>
      <c r="J7" s="36"/>
    </row>
    <row r="8" spans="1:15" ht="24" hidden="1" customHeight="1" x14ac:dyDescent="0.2">
      <c r="A8" s="3"/>
      <c r="B8" s="32" t="s">
        <v>16</v>
      </c>
      <c r="C8" s="4"/>
      <c r="D8" s="75" t="s">
        <v>47</v>
      </c>
      <c r="E8" s="4"/>
      <c r="F8" s="4"/>
      <c r="G8" s="31"/>
      <c r="H8" s="22" t="s">
        <v>36</v>
      </c>
      <c r="I8" s="72" t="s">
        <v>51</v>
      </c>
      <c r="J8" s="10"/>
    </row>
    <row r="9" spans="1:15" ht="15.75" hidden="1" customHeight="1" x14ac:dyDescent="0.2">
      <c r="A9" s="3"/>
      <c r="B9" s="3"/>
      <c r="C9" s="4"/>
      <c r="D9" s="75" t="s">
        <v>48</v>
      </c>
      <c r="E9" s="4"/>
      <c r="F9" s="4"/>
      <c r="G9" s="31"/>
      <c r="H9" s="22" t="s">
        <v>30</v>
      </c>
      <c r="I9" s="72" t="s">
        <v>52</v>
      </c>
      <c r="J9" s="10"/>
    </row>
    <row r="10" spans="1:15" ht="15.75" hidden="1" customHeight="1" x14ac:dyDescent="0.2">
      <c r="A10" s="3"/>
      <c r="B10" s="37"/>
      <c r="C10" s="21"/>
      <c r="D10" s="77" t="s">
        <v>50</v>
      </c>
      <c r="E10" s="76" t="s">
        <v>49</v>
      </c>
      <c r="F10" s="40"/>
      <c r="G10" s="38"/>
      <c r="H10" s="38"/>
      <c r="I10" s="39"/>
      <c r="J10" s="36"/>
    </row>
    <row r="11" spans="1:15" ht="24" customHeight="1" x14ac:dyDescent="0.2">
      <c r="A11" s="3"/>
      <c r="B11" s="32" t="s">
        <v>15</v>
      </c>
      <c r="C11" s="4"/>
      <c r="D11" s="258" t="s">
        <v>47</v>
      </c>
      <c r="E11" s="258"/>
      <c r="F11" s="258"/>
      <c r="G11" s="258"/>
      <c r="H11" s="22" t="s">
        <v>36</v>
      </c>
      <c r="I11" s="221">
        <v>26920522</v>
      </c>
      <c r="J11" s="10"/>
    </row>
    <row r="12" spans="1:15" ht="15.75" customHeight="1" x14ac:dyDescent="0.2">
      <c r="A12" s="3"/>
      <c r="B12" s="27"/>
      <c r="C12" s="20"/>
      <c r="D12" s="263" t="s">
        <v>3113</v>
      </c>
      <c r="E12" s="263"/>
      <c r="F12" s="263"/>
      <c r="G12" s="263"/>
      <c r="H12" s="22" t="s">
        <v>30</v>
      </c>
      <c r="I12" s="221" t="s">
        <v>52</v>
      </c>
      <c r="J12" s="10"/>
    </row>
    <row r="13" spans="1:15" ht="15.75" customHeight="1" x14ac:dyDescent="0.2">
      <c r="A13" s="3"/>
      <c r="B13" s="28"/>
      <c r="C13" s="21"/>
      <c r="D13" s="220" t="s">
        <v>3114</v>
      </c>
      <c r="E13" s="268" t="s">
        <v>3115</v>
      </c>
      <c r="F13" s="269"/>
      <c r="G13" s="269"/>
      <c r="H13" s="23"/>
      <c r="I13" s="24"/>
      <c r="J13" s="36"/>
    </row>
    <row r="14" spans="1:15" ht="24" hidden="1" customHeight="1" x14ac:dyDescent="0.2">
      <c r="A14" s="3"/>
      <c r="B14" s="51" t="s">
        <v>17</v>
      </c>
      <c r="C14" s="52"/>
      <c r="D14" s="53"/>
      <c r="E14" s="54"/>
      <c r="F14" s="54"/>
      <c r="G14" s="54"/>
      <c r="H14" s="55"/>
      <c r="I14" s="54"/>
      <c r="J14" s="56"/>
    </row>
    <row r="15" spans="1:15" ht="32.25" customHeight="1" x14ac:dyDescent="0.2">
      <c r="A15" s="3"/>
      <c r="B15" s="37" t="s">
        <v>28</v>
      </c>
      <c r="C15" s="57"/>
      <c r="D15" s="38"/>
      <c r="E15" s="257"/>
      <c r="F15" s="257"/>
      <c r="G15" s="259"/>
      <c r="H15" s="259"/>
      <c r="I15" s="259" t="s">
        <v>25</v>
      </c>
      <c r="J15" s="260"/>
    </row>
    <row r="16" spans="1:15" ht="23.25" customHeight="1" x14ac:dyDescent="0.2">
      <c r="A16" s="123" t="s">
        <v>20</v>
      </c>
      <c r="B16" s="42" t="s">
        <v>20</v>
      </c>
      <c r="C16" s="43"/>
      <c r="D16" s="44"/>
      <c r="E16" s="248"/>
      <c r="F16" s="249"/>
      <c r="G16" s="248"/>
      <c r="H16" s="249"/>
      <c r="I16" s="248">
        <f>SUMIF(F101:F149,A16,I101:I149)+SUMIF(F101:F149,"PSU",I101:I149)</f>
        <v>33180085.380000003</v>
      </c>
      <c r="J16" s="250"/>
    </row>
    <row r="17" spans="1:13" ht="23.25" customHeight="1" x14ac:dyDescent="0.2">
      <c r="A17" s="123" t="s">
        <v>21</v>
      </c>
      <c r="B17" s="42" t="s">
        <v>21</v>
      </c>
      <c r="C17" s="43"/>
      <c r="D17" s="44"/>
      <c r="E17" s="248"/>
      <c r="F17" s="249"/>
      <c r="G17" s="248"/>
      <c r="H17" s="249"/>
      <c r="I17" s="248">
        <f>SUMIF(F101:F149,A17,I101:I149)</f>
        <v>40442326.990000002</v>
      </c>
      <c r="J17" s="250"/>
    </row>
    <row r="18" spans="1:13" ht="23.25" customHeight="1" x14ac:dyDescent="0.2">
      <c r="A18" s="123" t="s">
        <v>22</v>
      </c>
      <c r="B18" s="42" t="s">
        <v>22</v>
      </c>
      <c r="C18" s="43"/>
      <c r="D18" s="44"/>
      <c r="E18" s="248"/>
      <c r="F18" s="249"/>
      <c r="G18" s="248"/>
      <c r="H18" s="249"/>
      <c r="I18" s="248">
        <f>SUMIF(F101:F149,A18,I101:I149)</f>
        <v>33972243</v>
      </c>
      <c r="J18" s="250"/>
    </row>
    <row r="19" spans="1:13" ht="23.25" customHeight="1" x14ac:dyDescent="0.2">
      <c r="A19" s="123" t="s">
        <v>200</v>
      </c>
      <c r="B19" s="42" t="s">
        <v>23</v>
      </c>
      <c r="C19" s="43"/>
      <c r="D19" s="44"/>
      <c r="E19" s="248"/>
      <c r="F19" s="249"/>
      <c r="G19" s="248"/>
      <c r="H19" s="249"/>
      <c r="I19" s="248">
        <f>SUMIF(F101:F149,A19,I101:I149)</f>
        <v>0</v>
      </c>
      <c r="J19" s="250"/>
    </row>
    <row r="20" spans="1:13" ht="23.25" customHeight="1" x14ac:dyDescent="0.2">
      <c r="A20" s="123" t="s">
        <v>201</v>
      </c>
      <c r="B20" s="42" t="s">
        <v>24</v>
      </c>
      <c r="C20" s="43"/>
      <c r="D20" s="44"/>
      <c r="E20" s="248"/>
      <c r="F20" s="249"/>
      <c r="G20" s="248"/>
      <c r="H20" s="249"/>
      <c r="I20" s="248">
        <f>SUMIF(F101:F149,A20,I101:I149)</f>
        <v>0</v>
      </c>
      <c r="J20" s="250"/>
    </row>
    <row r="21" spans="1:13" ht="23.25" customHeight="1" x14ac:dyDescent="0.2">
      <c r="A21" s="3"/>
      <c r="B21" s="59" t="s">
        <v>25</v>
      </c>
      <c r="C21" s="60"/>
      <c r="D21" s="61"/>
      <c r="E21" s="261"/>
      <c r="F21" s="262"/>
      <c r="G21" s="261"/>
      <c r="H21" s="262"/>
      <c r="I21" s="261">
        <f>SUM(I16:J20)</f>
        <v>107594655.37</v>
      </c>
      <c r="J21" s="274"/>
    </row>
    <row r="22" spans="1:13" ht="33" customHeight="1" x14ac:dyDescent="0.2">
      <c r="A22" s="3"/>
      <c r="B22" s="50" t="s">
        <v>29</v>
      </c>
      <c r="C22" s="43"/>
      <c r="D22" s="44"/>
      <c r="E22" s="49"/>
      <c r="F22" s="46"/>
      <c r="G22" s="35"/>
      <c r="H22" s="35"/>
      <c r="I22" s="35"/>
      <c r="J22" s="47"/>
    </row>
    <row r="23" spans="1:13" ht="23.25" customHeight="1" x14ac:dyDescent="0.2">
      <c r="A23" s="3">
        <f>ZakladDPHSni*SazbaDPH1/100</f>
        <v>0</v>
      </c>
      <c r="B23" s="42" t="s">
        <v>8</v>
      </c>
      <c r="C23" s="43"/>
      <c r="D23" s="44"/>
      <c r="E23" s="45">
        <v>15</v>
      </c>
      <c r="F23" s="46" t="s">
        <v>0</v>
      </c>
      <c r="G23" s="272">
        <f>ZakladDPHSniVypocet</f>
        <v>0</v>
      </c>
      <c r="H23" s="273"/>
      <c r="I23" s="273"/>
      <c r="J23" s="47" t="str">
        <f t="shared" ref="J23:J28" si="0">Mena</f>
        <v>CZK</v>
      </c>
    </row>
    <row r="24" spans="1:13" ht="23.25" customHeight="1" x14ac:dyDescent="0.2">
      <c r="A24" s="3">
        <f>(A23-INT(A23))*100</f>
        <v>0</v>
      </c>
      <c r="B24" s="42" t="s">
        <v>9</v>
      </c>
      <c r="C24" s="43"/>
      <c r="D24" s="44"/>
      <c r="E24" s="45">
        <f>SazbaDPH1</f>
        <v>15</v>
      </c>
      <c r="F24" s="46" t="s">
        <v>0</v>
      </c>
      <c r="G24" s="270">
        <f>IF(A24&gt;50, ROUNDUP(A23, 0), ROUNDDOWN(A23, 0))</f>
        <v>0</v>
      </c>
      <c r="H24" s="271"/>
      <c r="I24" s="271"/>
      <c r="J24" s="47" t="str">
        <f t="shared" si="0"/>
        <v>CZK</v>
      </c>
    </row>
    <row r="25" spans="1:13" ht="23.25" customHeight="1" x14ac:dyDescent="0.2">
      <c r="A25" s="3">
        <f>ZakladDPHZakl*SazbaDPH2/100</f>
        <v>25624628.387399998</v>
      </c>
      <c r="B25" s="42" t="s">
        <v>10</v>
      </c>
      <c r="C25" s="43"/>
      <c r="D25" s="44"/>
      <c r="E25" s="45">
        <v>21</v>
      </c>
      <c r="F25" s="46" t="s">
        <v>0</v>
      </c>
      <c r="G25" s="272">
        <f>ZakladDPHZaklVypocet</f>
        <v>122022039.94</v>
      </c>
      <c r="H25" s="273"/>
      <c r="I25" s="273"/>
      <c r="J25" s="47" t="str">
        <f t="shared" si="0"/>
        <v>CZK</v>
      </c>
    </row>
    <row r="26" spans="1:13" ht="23.25" customHeight="1" x14ac:dyDescent="0.2">
      <c r="A26" s="3">
        <f>(A25-INT(A25))*100</f>
        <v>38.739999756217003</v>
      </c>
      <c r="B26" s="34" t="s">
        <v>11</v>
      </c>
      <c r="C26" s="18"/>
      <c r="D26" s="15"/>
      <c r="E26" s="29">
        <f>SazbaDPH2</f>
        <v>21</v>
      </c>
      <c r="F26" s="30" t="s">
        <v>0</v>
      </c>
      <c r="G26" s="245">
        <f>IF(A26&gt;50, ROUNDUP(A25, 0), ROUNDDOWN(A25, 0))</f>
        <v>25624628</v>
      </c>
      <c r="H26" s="246"/>
      <c r="I26" s="246"/>
      <c r="J26" s="41" t="str">
        <f t="shared" si="0"/>
        <v>CZK</v>
      </c>
    </row>
    <row r="27" spans="1:13" ht="23.25" customHeight="1" thickBot="1" x14ac:dyDescent="0.25">
      <c r="A27" s="3">
        <f>ZakladDPHSni+DPHSni+ZakladDPHZakl+DPHZakl</f>
        <v>147646667.94</v>
      </c>
      <c r="B27" s="33" t="s">
        <v>2</v>
      </c>
      <c r="C27" s="16"/>
      <c r="D27" s="19"/>
      <c r="E27" s="16"/>
      <c r="F27" s="17"/>
      <c r="G27" s="247">
        <f>CenaCelkem-(ZakladDPHSni+DPHSni+ZakladDPHZakl+DPHZakl)</f>
        <v>6.0000002384185791E-2</v>
      </c>
      <c r="H27" s="247"/>
      <c r="I27" s="247"/>
      <c r="J27" s="48" t="str">
        <f t="shared" si="0"/>
        <v>CZK</v>
      </c>
    </row>
    <row r="28" spans="1:13" ht="27.75" hidden="1" customHeight="1" thickBot="1" x14ac:dyDescent="0.25">
      <c r="A28" s="3"/>
      <c r="B28" s="100" t="s">
        <v>19</v>
      </c>
      <c r="C28" s="101"/>
      <c r="D28" s="101"/>
      <c r="E28" s="102"/>
      <c r="F28" s="103"/>
      <c r="G28" s="275">
        <f>ZakladDPHSniVypocet+ZakladDPHZaklVypocet</f>
        <v>122022039.94</v>
      </c>
      <c r="H28" s="276"/>
      <c r="I28" s="276"/>
      <c r="J28" s="104" t="str">
        <f t="shared" si="0"/>
        <v>CZK</v>
      </c>
    </row>
    <row r="29" spans="1:13" ht="27.75" customHeight="1" thickBot="1" x14ac:dyDescent="0.25">
      <c r="A29" s="3">
        <f>(A27-INT(A27))*100</f>
        <v>93.999999761581421</v>
      </c>
      <c r="B29" s="100" t="s">
        <v>31</v>
      </c>
      <c r="C29" s="105"/>
      <c r="D29" s="105"/>
      <c r="E29" s="105"/>
      <c r="F29" s="105"/>
      <c r="G29" s="275">
        <f>IF(A29&gt;50, ROUNDUP(A27, 0), ROUNDDOWN(A27, 0))</f>
        <v>147646668</v>
      </c>
      <c r="H29" s="275"/>
      <c r="I29" s="275"/>
      <c r="J29" s="106" t="s">
        <v>98</v>
      </c>
    </row>
    <row r="30" spans="1:13" ht="13.5" customHeight="1" thickBot="1" x14ac:dyDescent="0.25">
      <c r="A30" s="11"/>
      <c r="B30" s="11"/>
      <c r="C30" s="12"/>
      <c r="D30" s="12"/>
      <c r="E30" s="12"/>
      <c r="F30" s="12"/>
      <c r="G30" s="13"/>
      <c r="H30" s="12"/>
      <c r="I30" s="13"/>
      <c r="J30" s="14"/>
    </row>
    <row r="31" spans="1:13" ht="27" customHeight="1" thickBot="1" x14ac:dyDescent="0.25">
      <c r="B31" s="83" t="s">
        <v>12</v>
      </c>
      <c r="C31" s="84"/>
      <c r="D31" s="84"/>
      <c r="E31" s="84"/>
      <c r="F31" s="85"/>
      <c r="G31" s="85"/>
      <c r="H31" s="85"/>
      <c r="I31" s="85"/>
      <c r="J31" s="84"/>
    </row>
    <row r="32" spans="1:13" ht="25.5" customHeight="1" x14ac:dyDescent="0.2">
      <c r="A32" s="82" t="s">
        <v>33</v>
      </c>
      <c r="B32" s="86" t="s">
        <v>13</v>
      </c>
      <c r="C32" s="87" t="s">
        <v>3</v>
      </c>
      <c r="D32" s="88"/>
      <c r="E32" s="88"/>
      <c r="F32" s="89" t="str">
        <f>B23</f>
        <v>Základ pro sníženou DPH</v>
      </c>
      <c r="G32" s="89" t="str">
        <f>B25</f>
        <v>Základ pro základní DPH</v>
      </c>
      <c r="H32" s="90" t="s">
        <v>14</v>
      </c>
      <c r="I32" s="90" t="s">
        <v>1</v>
      </c>
      <c r="J32" s="198" t="s">
        <v>0</v>
      </c>
      <c r="K32" s="58"/>
      <c r="L32" s="209" t="s">
        <v>3111</v>
      </c>
      <c r="M32" s="208" t="s">
        <v>3112</v>
      </c>
    </row>
    <row r="33" spans="1:14" ht="17.100000000000001" customHeight="1" x14ac:dyDescent="0.2">
      <c r="A33" s="82">
        <v>1</v>
      </c>
      <c r="B33" s="91" t="s">
        <v>53</v>
      </c>
      <c r="C33" s="237"/>
      <c r="D33" s="238"/>
      <c r="E33" s="238"/>
      <c r="F33" s="92">
        <f>'IO02 02.01 Pol'!AE11+'IO03a 03a.01 Pol'!AE11+'IO03b 03b.01 Pol'!AE11+'IO04 04.01 Pol'!AE11+'IO05 05.01 Pol'!AE11+'IO06 06.01 Pol'!AE11+'IO07 07.01 Pol'!AE11+'IO08 08.01 Pol'!AE11+'IO09 09.01 Pol'!AE11+'IO10 10.01 Pol'!AE11+'IO11 11.01 Pol'!AE11+'IO12 12.01 Pol'!AE11+'SO01-02 01.01R Pol'!AE3181+'VRN VRN Naklady'!AE30</f>
        <v>0</v>
      </c>
      <c r="G33" s="93">
        <f>'IO02 02.01 Pol'!AF11+'IO03a 03a.01 Pol'!AF11+'IO03b 03b.01 Pol'!AF11+'IO04 04.01 Pol'!AF11+'IO05 05.01 Pol'!AF11+'IO06 06.01 Pol'!AF11+'IO07 07.01 Pol'!AF11+'IO08 08.01 Pol'!AF11+'IO09 09.01 Pol'!AF11+'IO10 10.01 Pol'!AF11+'IO11 11.01 Pol'!AF11+'IO12 12.01 Pol'!AF11+'SO01-02 01.01R Pol'!AF3181+'VRN VRN Naklady'!AF30</f>
        <v>113947855.72999999</v>
      </c>
      <c r="H33" s="94">
        <f t="shared" ref="H33:H61" si="1">(F33*SazbaDPH1/100)+(G33*SazbaDPH2/100)</f>
        <v>23929049.703299999</v>
      </c>
      <c r="I33" s="94">
        <f t="shared" ref="I33:I61" si="2">F33+G33+H33</f>
        <v>137876905.43329999</v>
      </c>
      <c r="J33" s="199">
        <f t="shared" ref="J33:J61" si="3">IF(CenaCelkemVypocet=0,"",I33/CenaCelkemVypocet*100)</f>
        <v>100</v>
      </c>
      <c r="K33" s="3"/>
      <c r="L33" s="216"/>
      <c r="M33" s="201"/>
    </row>
    <row r="34" spans="1:14" ht="17.100000000000001" customHeight="1" x14ac:dyDescent="0.2">
      <c r="A34" s="82">
        <v>2</v>
      </c>
      <c r="B34" s="95" t="s">
        <v>54</v>
      </c>
      <c r="C34" s="235" t="s">
        <v>55</v>
      </c>
      <c r="D34" s="236"/>
      <c r="E34" s="236"/>
      <c r="F34" s="96">
        <f>'IO02 02.01 Pol'!AE11</f>
        <v>0</v>
      </c>
      <c r="G34" s="97">
        <f>'IO02 02.01 Pol'!AF11</f>
        <v>112552</v>
      </c>
      <c r="H34" s="97">
        <f t="shared" si="1"/>
        <v>23635.919999999998</v>
      </c>
      <c r="I34" s="97">
        <f t="shared" si="2"/>
        <v>136187.91999999998</v>
      </c>
      <c r="J34" s="200">
        <f t="shared" si="3"/>
        <v>9.877500482913211E-2</v>
      </c>
      <c r="K34" s="3"/>
      <c r="L34" s="217">
        <f>G34</f>
        <v>112552</v>
      </c>
      <c r="M34" s="201"/>
    </row>
    <row r="35" spans="1:14" ht="17.100000000000001" customHeight="1" x14ac:dyDescent="0.2">
      <c r="A35" s="82">
        <v>3</v>
      </c>
      <c r="B35" s="98" t="s">
        <v>56</v>
      </c>
      <c r="C35" s="237" t="s">
        <v>55</v>
      </c>
      <c r="D35" s="238"/>
      <c r="E35" s="238"/>
      <c r="F35" s="99">
        <f>'IO02 02.01 Pol'!AE11</f>
        <v>0</v>
      </c>
      <c r="G35" s="94">
        <f>'IO02 02.01 Pol'!AF11</f>
        <v>112552</v>
      </c>
      <c r="H35" s="94">
        <f t="shared" si="1"/>
        <v>23635.919999999998</v>
      </c>
      <c r="I35" s="94">
        <f t="shared" si="2"/>
        <v>136187.91999999998</v>
      </c>
      <c r="J35" s="199">
        <f t="shared" si="3"/>
        <v>9.877500482913211E-2</v>
      </c>
      <c r="K35" s="3"/>
      <c r="L35" s="217"/>
      <c r="M35" s="201"/>
    </row>
    <row r="36" spans="1:14" ht="17.100000000000001" customHeight="1" x14ac:dyDescent="0.2">
      <c r="A36" s="82">
        <v>2</v>
      </c>
      <c r="B36" s="95" t="s">
        <v>57</v>
      </c>
      <c r="C36" s="235" t="s">
        <v>58</v>
      </c>
      <c r="D36" s="236"/>
      <c r="E36" s="236"/>
      <c r="F36" s="96">
        <f>'IO03a 03a.01 Pol'!AE11</f>
        <v>0</v>
      </c>
      <c r="G36" s="97">
        <f>'IO03a 03a.01 Pol'!AF11</f>
        <v>62631</v>
      </c>
      <c r="H36" s="97">
        <f t="shared" si="1"/>
        <v>13152.51</v>
      </c>
      <c r="I36" s="97">
        <f t="shared" si="2"/>
        <v>75783.509999999995</v>
      </c>
      <c r="J36" s="200">
        <f t="shared" si="3"/>
        <v>5.4964614822067791E-2</v>
      </c>
      <c r="K36" s="3"/>
      <c r="L36" s="217">
        <f t="shared" ref="L36:L56" si="4">G36</f>
        <v>62631</v>
      </c>
      <c r="M36" s="201"/>
    </row>
    <row r="37" spans="1:14" ht="17.100000000000001" customHeight="1" x14ac:dyDescent="0.2">
      <c r="A37" s="82">
        <v>3</v>
      </c>
      <c r="B37" s="98" t="s">
        <v>59</v>
      </c>
      <c r="C37" s="237" t="s">
        <v>58</v>
      </c>
      <c r="D37" s="238"/>
      <c r="E37" s="238"/>
      <c r="F37" s="99">
        <f>'IO03a 03a.01 Pol'!AE11</f>
        <v>0</v>
      </c>
      <c r="G37" s="94">
        <f>'IO03a 03a.01 Pol'!AF11</f>
        <v>62631</v>
      </c>
      <c r="H37" s="94">
        <f t="shared" si="1"/>
        <v>13152.51</v>
      </c>
      <c r="I37" s="94">
        <f t="shared" si="2"/>
        <v>75783.509999999995</v>
      </c>
      <c r="J37" s="199">
        <f t="shared" si="3"/>
        <v>5.4964614822067791E-2</v>
      </c>
      <c r="K37" s="3"/>
      <c r="L37" s="217"/>
      <c r="M37" s="201"/>
    </row>
    <row r="38" spans="1:14" ht="17.100000000000001" customHeight="1" x14ac:dyDescent="0.2">
      <c r="A38" s="82">
        <v>2</v>
      </c>
      <c r="B38" s="95" t="s">
        <v>60</v>
      </c>
      <c r="C38" s="235" t="s">
        <v>61</v>
      </c>
      <c r="D38" s="236"/>
      <c r="E38" s="236"/>
      <c r="F38" s="96">
        <f>'IO03b 03b.01 Pol'!AE11</f>
        <v>0</v>
      </c>
      <c r="G38" s="97">
        <f>'IO03b 03b.01 Pol'!AF11</f>
        <v>102906</v>
      </c>
      <c r="H38" s="97">
        <f t="shared" si="1"/>
        <v>21610.26</v>
      </c>
      <c r="I38" s="97">
        <f t="shared" si="2"/>
        <v>124516.26</v>
      </c>
      <c r="J38" s="200">
        <f t="shared" si="3"/>
        <v>9.0309729253559873E-2</v>
      </c>
      <c r="K38" s="3"/>
      <c r="L38" s="217">
        <f t="shared" si="4"/>
        <v>102906</v>
      </c>
      <c r="M38" s="201"/>
    </row>
    <row r="39" spans="1:14" ht="17.100000000000001" customHeight="1" x14ac:dyDescent="0.2">
      <c r="A39" s="82">
        <v>3</v>
      </c>
      <c r="B39" s="98" t="s">
        <v>62</v>
      </c>
      <c r="C39" s="237" t="s">
        <v>61</v>
      </c>
      <c r="D39" s="238"/>
      <c r="E39" s="238"/>
      <c r="F39" s="99">
        <f>'IO03b 03b.01 Pol'!AE11</f>
        <v>0</v>
      </c>
      <c r="G39" s="94">
        <f>'IO03b 03b.01 Pol'!AF11</f>
        <v>102906</v>
      </c>
      <c r="H39" s="94">
        <f t="shared" si="1"/>
        <v>21610.26</v>
      </c>
      <c r="I39" s="94">
        <f t="shared" si="2"/>
        <v>124516.26</v>
      </c>
      <c r="J39" s="199">
        <f t="shared" si="3"/>
        <v>9.0309729253559873E-2</v>
      </c>
      <c r="K39" s="3"/>
      <c r="L39" s="217"/>
      <c r="M39" s="201"/>
    </row>
    <row r="40" spans="1:14" ht="17.100000000000001" customHeight="1" x14ac:dyDescent="0.2">
      <c r="A40" s="82">
        <v>2</v>
      </c>
      <c r="B40" s="95" t="s">
        <v>63</v>
      </c>
      <c r="C40" s="235" t="s">
        <v>64</v>
      </c>
      <c r="D40" s="236"/>
      <c r="E40" s="236"/>
      <c r="F40" s="96">
        <f>'IO04 04.01 Pol'!AE11</f>
        <v>0</v>
      </c>
      <c r="G40" s="97">
        <f>'IO04 04.01 Pol'!AF11</f>
        <v>500573</v>
      </c>
      <c r="H40" s="97">
        <f t="shared" si="1"/>
        <v>105120.33</v>
      </c>
      <c r="I40" s="97">
        <f t="shared" si="2"/>
        <v>605693.32999999996</v>
      </c>
      <c r="J40" s="200">
        <f t="shared" si="3"/>
        <v>0.43930006123687854</v>
      </c>
      <c r="K40" s="3"/>
      <c r="L40" s="217">
        <f t="shared" si="4"/>
        <v>500573</v>
      </c>
      <c r="M40" s="201"/>
    </row>
    <row r="41" spans="1:14" ht="17.100000000000001" customHeight="1" x14ac:dyDescent="0.2">
      <c r="A41" s="82">
        <v>3</v>
      </c>
      <c r="B41" s="98" t="s">
        <v>65</v>
      </c>
      <c r="C41" s="237" t="s">
        <v>64</v>
      </c>
      <c r="D41" s="238"/>
      <c r="E41" s="238"/>
      <c r="F41" s="99">
        <f>'IO04 04.01 Pol'!AE11</f>
        <v>0</v>
      </c>
      <c r="G41" s="94">
        <f>'IO04 04.01 Pol'!AF11</f>
        <v>500573</v>
      </c>
      <c r="H41" s="94">
        <f t="shared" si="1"/>
        <v>105120.33</v>
      </c>
      <c r="I41" s="94">
        <f t="shared" si="2"/>
        <v>605693.32999999996</v>
      </c>
      <c r="J41" s="199">
        <f t="shared" si="3"/>
        <v>0.43930006123687854</v>
      </c>
      <c r="K41" s="3"/>
      <c r="L41" s="217"/>
      <c r="M41" s="201"/>
    </row>
    <row r="42" spans="1:14" ht="17.100000000000001" customHeight="1" x14ac:dyDescent="0.2">
      <c r="A42" s="82">
        <v>2</v>
      </c>
      <c r="B42" s="95" t="s">
        <v>66</v>
      </c>
      <c r="C42" s="235" t="s">
        <v>67</v>
      </c>
      <c r="D42" s="236"/>
      <c r="E42" s="236"/>
      <c r="F42" s="96">
        <f>'IO05 05.01 Pol'!AE11</f>
        <v>0</v>
      </c>
      <c r="G42" s="97">
        <f>'IO05 05.01 Pol'!AF11</f>
        <v>438564</v>
      </c>
      <c r="H42" s="97">
        <f t="shared" si="1"/>
        <v>92098.44</v>
      </c>
      <c r="I42" s="97">
        <f t="shared" si="2"/>
        <v>530662.43999999994</v>
      </c>
      <c r="J42" s="200">
        <f t="shared" si="3"/>
        <v>0.38488131013117044</v>
      </c>
      <c r="K42" s="3"/>
      <c r="L42" s="218">
        <v>87000</v>
      </c>
      <c r="M42" s="202">
        <f>G42-L42</f>
        <v>351564</v>
      </c>
      <c r="N42" s="211"/>
    </row>
    <row r="43" spans="1:14" ht="17.100000000000001" customHeight="1" x14ac:dyDescent="0.2">
      <c r="A43" s="82">
        <v>3</v>
      </c>
      <c r="B43" s="98" t="s">
        <v>68</v>
      </c>
      <c r="C43" s="237" t="s">
        <v>67</v>
      </c>
      <c r="D43" s="238"/>
      <c r="E43" s="238"/>
      <c r="F43" s="99">
        <f>'IO05 05.01 Pol'!AE11</f>
        <v>0</v>
      </c>
      <c r="G43" s="94">
        <f>'IO05 05.01 Pol'!AF11</f>
        <v>438564</v>
      </c>
      <c r="H43" s="94">
        <f t="shared" si="1"/>
        <v>92098.44</v>
      </c>
      <c r="I43" s="94">
        <f t="shared" si="2"/>
        <v>530662.43999999994</v>
      </c>
      <c r="J43" s="199">
        <f t="shared" si="3"/>
        <v>0.38488131013117044</v>
      </c>
      <c r="K43" s="3"/>
      <c r="L43" s="217"/>
      <c r="M43" s="201"/>
    </row>
    <row r="44" spans="1:14" ht="17.100000000000001" customHeight="1" x14ac:dyDescent="0.2">
      <c r="A44" s="82">
        <v>2</v>
      </c>
      <c r="B44" s="95" t="s">
        <v>69</v>
      </c>
      <c r="C44" s="235" t="s">
        <v>70</v>
      </c>
      <c r="D44" s="236"/>
      <c r="E44" s="236"/>
      <c r="F44" s="96">
        <f>'IO06 06.01 Pol'!AE11</f>
        <v>0</v>
      </c>
      <c r="G44" s="97">
        <f>'IO06 06.01 Pol'!AF11</f>
        <v>141460</v>
      </c>
      <c r="H44" s="97">
        <f t="shared" si="1"/>
        <v>29706.6</v>
      </c>
      <c r="I44" s="97">
        <f t="shared" si="2"/>
        <v>171166.6</v>
      </c>
      <c r="J44" s="200">
        <f t="shared" si="3"/>
        <v>0.12414450372387013</v>
      </c>
      <c r="K44" s="3"/>
      <c r="L44" s="217"/>
      <c r="M44" s="202">
        <f>G44</f>
        <v>141460</v>
      </c>
      <c r="N44" s="211"/>
    </row>
    <row r="45" spans="1:14" ht="17.100000000000001" customHeight="1" x14ac:dyDescent="0.2">
      <c r="A45" s="82">
        <v>3</v>
      </c>
      <c r="B45" s="98" t="s">
        <v>71</v>
      </c>
      <c r="C45" s="237" t="s">
        <v>70</v>
      </c>
      <c r="D45" s="238"/>
      <c r="E45" s="238"/>
      <c r="F45" s="99">
        <f>'IO06 06.01 Pol'!AE11</f>
        <v>0</v>
      </c>
      <c r="G45" s="94">
        <f>'IO06 06.01 Pol'!AF11</f>
        <v>141460</v>
      </c>
      <c r="H45" s="94">
        <f t="shared" si="1"/>
        <v>29706.6</v>
      </c>
      <c r="I45" s="94">
        <f t="shared" si="2"/>
        <v>171166.6</v>
      </c>
      <c r="J45" s="199">
        <f t="shared" si="3"/>
        <v>0.12414450372387013</v>
      </c>
      <c r="K45" s="3"/>
      <c r="L45" s="217"/>
      <c r="M45" s="201"/>
    </row>
    <row r="46" spans="1:14" ht="17.100000000000001" customHeight="1" x14ac:dyDescent="0.2">
      <c r="A46" s="82">
        <v>2</v>
      </c>
      <c r="B46" s="95" t="s">
        <v>72</v>
      </c>
      <c r="C46" s="235" t="s">
        <v>73</v>
      </c>
      <c r="D46" s="236"/>
      <c r="E46" s="236"/>
      <c r="F46" s="96">
        <f>'IO07 07.01 Pol'!AE11</f>
        <v>0</v>
      </c>
      <c r="G46" s="97">
        <f>'IO07 07.01 Pol'!AF11</f>
        <v>211241.16</v>
      </c>
      <c r="H46" s="97">
        <f t="shared" si="1"/>
        <v>44360.643600000003</v>
      </c>
      <c r="I46" s="97">
        <f t="shared" si="2"/>
        <v>255601.80360000001</v>
      </c>
      <c r="J46" s="200">
        <f t="shared" si="3"/>
        <v>0.18538405891598081</v>
      </c>
      <c r="K46" s="3"/>
      <c r="L46" s="217">
        <f t="shared" si="4"/>
        <v>211241.16</v>
      </c>
      <c r="M46" s="201"/>
    </row>
    <row r="47" spans="1:14" ht="17.100000000000001" customHeight="1" x14ac:dyDescent="0.2">
      <c r="A47" s="82">
        <v>3</v>
      </c>
      <c r="B47" s="98" t="s">
        <v>74</v>
      </c>
      <c r="C47" s="237" t="s">
        <v>73</v>
      </c>
      <c r="D47" s="238"/>
      <c r="E47" s="238"/>
      <c r="F47" s="99">
        <f>'IO07 07.01 Pol'!AE11</f>
        <v>0</v>
      </c>
      <c r="G47" s="94">
        <f>'IO07 07.01 Pol'!AF11</f>
        <v>211241.16</v>
      </c>
      <c r="H47" s="94">
        <f t="shared" si="1"/>
        <v>44360.643600000003</v>
      </c>
      <c r="I47" s="94">
        <f t="shared" si="2"/>
        <v>255601.80360000001</v>
      </c>
      <c r="J47" s="199">
        <f t="shared" si="3"/>
        <v>0.18538405891598081</v>
      </c>
      <c r="K47" s="3"/>
      <c r="L47" s="217"/>
      <c r="M47" s="201"/>
    </row>
    <row r="48" spans="1:14" ht="17.100000000000001" customHeight="1" x14ac:dyDescent="0.2">
      <c r="A48" s="82">
        <v>2</v>
      </c>
      <c r="B48" s="95" t="s">
        <v>75</v>
      </c>
      <c r="C48" s="235" t="s">
        <v>76</v>
      </c>
      <c r="D48" s="236"/>
      <c r="E48" s="236"/>
      <c r="F48" s="96">
        <f>'IO08 08.01 Pol'!AE11</f>
        <v>0</v>
      </c>
      <c r="G48" s="97">
        <f>'IO08 08.01 Pol'!AF11</f>
        <v>2819129.2</v>
      </c>
      <c r="H48" s="97">
        <f t="shared" si="1"/>
        <v>592017.13199999998</v>
      </c>
      <c r="I48" s="97">
        <f t="shared" si="2"/>
        <v>3411146.3320000004</v>
      </c>
      <c r="J48" s="200">
        <f t="shared" si="3"/>
        <v>2.4740519968010113</v>
      </c>
      <c r="K48" s="3"/>
      <c r="L48" s="217"/>
      <c r="M48" s="212">
        <f>G48</f>
        <v>2819129.2</v>
      </c>
      <c r="N48" s="211"/>
    </row>
    <row r="49" spans="1:14" ht="17.100000000000001" customHeight="1" x14ac:dyDescent="0.2">
      <c r="A49" s="82">
        <v>3</v>
      </c>
      <c r="B49" s="98" t="s">
        <v>77</v>
      </c>
      <c r="C49" s="237" t="s">
        <v>76</v>
      </c>
      <c r="D49" s="238"/>
      <c r="E49" s="238"/>
      <c r="F49" s="99">
        <f>'IO08 08.01 Pol'!AE11</f>
        <v>0</v>
      </c>
      <c r="G49" s="94">
        <f>'IO08 08.01 Pol'!AF11</f>
        <v>2819129.2</v>
      </c>
      <c r="H49" s="94">
        <f t="shared" si="1"/>
        <v>592017.13199999998</v>
      </c>
      <c r="I49" s="94">
        <f t="shared" si="2"/>
        <v>3411146.3320000004</v>
      </c>
      <c r="J49" s="199">
        <f t="shared" si="3"/>
        <v>2.4740519968010113</v>
      </c>
      <c r="K49" s="3"/>
      <c r="L49" s="217"/>
      <c r="M49" s="201"/>
    </row>
    <row r="50" spans="1:14" ht="17.100000000000001" customHeight="1" x14ac:dyDescent="0.2">
      <c r="A50" s="82">
        <v>2</v>
      </c>
      <c r="B50" s="95" t="s">
        <v>78</v>
      </c>
      <c r="C50" s="235" t="s">
        <v>79</v>
      </c>
      <c r="D50" s="236"/>
      <c r="E50" s="236"/>
      <c r="F50" s="96">
        <f>'IO09 09.01 Pol'!AE11</f>
        <v>0</v>
      </c>
      <c r="G50" s="97">
        <f>'IO09 09.01 Pol'!AF11</f>
        <v>798890</v>
      </c>
      <c r="H50" s="97">
        <f t="shared" si="1"/>
        <v>167766.9</v>
      </c>
      <c r="I50" s="97">
        <f t="shared" si="2"/>
        <v>966656.9</v>
      </c>
      <c r="J50" s="200">
        <f t="shared" si="3"/>
        <v>0.70110138965052038</v>
      </c>
      <c r="K50" s="3"/>
      <c r="L50" s="217">
        <f t="shared" si="4"/>
        <v>798890</v>
      </c>
      <c r="M50" s="201"/>
    </row>
    <row r="51" spans="1:14" ht="17.100000000000001" customHeight="1" x14ac:dyDescent="0.2">
      <c r="A51" s="82">
        <v>3</v>
      </c>
      <c r="B51" s="98" t="s">
        <v>80</v>
      </c>
      <c r="C51" s="237" t="s">
        <v>79</v>
      </c>
      <c r="D51" s="238"/>
      <c r="E51" s="238"/>
      <c r="F51" s="99">
        <f>'IO09 09.01 Pol'!AE11</f>
        <v>0</v>
      </c>
      <c r="G51" s="94">
        <f>'IO09 09.01 Pol'!AF11</f>
        <v>798890</v>
      </c>
      <c r="H51" s="94">
        <f t="shared" si="1"/>
        <v>167766.9</v>
      </c>
      <c r="I51" s="94">
        <f t="shared" si="2"/>
        <v>966656.9</v>
      </c>
      <c r="J51" s="199">
        <f t="shared" si="3"/>
        <v>0.70110138965052038</v>
      </c>
      <c r="K51" s="3"/>
      <c r="L51" s="217"/>
      <c r="M51" s="201"/>
    </row>
    <row r="52" spans="1:14" ht="17.100000000000001" customHeight="1" x14ac:dyDescent="0.2">
      <c r="A52" s="82">
        <v>2</v>
      </c>
      <c r="B52" s="95" t="s">
        <v>81</v>
      </c>
      <c r="C52" s="235" t="s">
        <v>82</v>
      </c>
      <c r="D52" s="236"/>
      <c r="E52" s="236"/>
      <c r="F52" s="96">
        <f>'IO10 10.01 Pol'!AE11</f>
        <v>0</v>
      </c>
      <c r="G52" s="97">
        <f>'IO10 10.01 Pol'!AF11</f>
        <v>350893</v>
      </c>
      <c r="H52" s="97">
        <f t="shared" si="1"/>
        <v>73687.53</v>
      </c>
      <c r="I52" s="97">
        <f t="shared" si="2"/>
        <v>424580.53</v>
      </c>
      <c r="J52" s="200">
        <f t="shared" si="3"/>
        <v>0.30794173155082682</v>
      </c>
      <c r="K52" s="3"/>
      <c r="L52" s="217">
        <f t="shared" si="4"/>
        <v>350893</v>
      </c>
      <c r="M52" s="201"/>
    </row>
    <row r="53" spans="1:14" ht="17.100000000000001" customHeight="1" x14ac:dyDescent="0.2">
      <c r="A53" s="82">
        <v>3</v>
      </c>
      <c r="B53" s="98" t="s">
        <v>83</v>
      </c>
      <c r="C53" s="237" t="s">
        <v>82</v>
      </c>
      <c r="D53" s="238"/>
      <c r="E53" s="238"/>
      <c r="F53" s="99">
        <f>'IO10 10.01 Pol'!AE11</f>
        <v>0</v>
      </c>
      <c r="G53" s="94">
        <f>'IO10 10.01 Pol'!AF11</f>
        <v>350893</v>
      </c>
      <c r="H53" s="94">
        <f t="shared" si="1"/>
        <v>73687.53</v>
      </c>
      <c r="I53" s="94">
        <f t="shared" si="2"/>
        <v>424580.53</v>
      </c>
      <c r="J53" s="199">
        <f t="shared" si="3"/>
        <v>0.30794173155082682</v>
      </c>
      <c r="K53" s="3"/>
      <c r="L53" s="217"/>
      <c r="M53" s="201"/>
    </row>
    <row r="54" spans="1:14" ht="17.100000000000001" customHeight="1" x14ac:dyDescent="0.2">
      <c r="A54" s="82">
        <v>2</v>
      </c>
      <c r="B54" s="95" t="s">
        <v>84</v>
      </c>
      <c r="C54" s="235" t="s">
        <v>85</v>
      </c>
      <c r="D54" s="236"/>
      <c r="E54" s="236"/>
      <c r="F54" s="96">
        <f>'IO11 11.01 Pol'!AE11</f>
        <v>0</v>
      </c>
      <c r="G54" s="97">
        <f>'IO11 11.01 Pol'!AF11</f>
        <v>63677</v>
      </c>
      <c r="H54" s="97">
        <f t="shared" si="1"/>
        <v>13372.17</v>
      </c>
      <c r="I54" s="97">
        <f t="shared" si="2"/>
        <v>77049.17</v>
      </c>
      <c r="J54" s="200">
        <f t="shared" si="3"/>
        <v>5.58825785637274E-2</v>
      </c>
      <c r="K54" s="3"/>
      <c r="L54" s="217">
        <f t="shared" si="4"/>
        <v>63677</v>
      </c>
      <c r="M54" s="201"/>
    </row>
    <row r="55" spans="1:14" ht="17.100000000000001" customHeight="1" x14ac:dyDescent="0.2">
      <c r="A55" s="82">
        <v>3</v>
      </c>
      <c r="B55" s="98" t="s">
        <v>86</v>
      </c>
      <c r="C55" s="237" t="s">
        <v>85</v>
      </c>
      <c r="D55" s="238"/>
      <c r="E55" s="238"/>
      <c r="F55" s="99">
        <f>'IO11 11.01 Pol'!AE11</f>
        <v>0</v>
      </c>
      <c r="G55" s="94">
        <f>'IO11 11.01 Pol'!AF11</f>
        <v>63677</v>
      </c>
      <c r="H55" s="94">
        <f t="shared" si="1"/>
        <v>13372.17</v>
      </c>
      <c r="I55" s="94">
        <f t="shared" si="2"/>
        <v>77049.17</v>
      </c>
      <c r="J55" s="199">
        <f t="shared" si="3"/>
        <v>5.58825785637274E-2</v>
      </c>
      <c r="K55" s="3"/>
      <c r="L55" s="217"/>
      <c r="M55" s="201"/>
    </row>
    <row r="56" spans="1:14" ht="17.100000000000001" customHeight="1" x14ac:dyDescent="0.2">
      <c r="A56" s="82">
        <v>2</v>
      </c>
      <c r="B56" s="95" t="s">
        <v>87</v>
      </c>
      <c r="C56" s="235" t="s">
        <v>88</v>
      </c>
      <c r="D56" s="236"/>
      <c r="E56" s="236"/>
      <c r="F56" s="96">
        <f>'IO12 12.01 Pol'!AE11</f>
        <v>0</v>
      </c>
      <c r="G56" s="97">
        <f>'IO12 12.01 Pol'!AF11</f>
        <v>750684</v>
      </c>
      <c r="H56" s="97">
        <f t="shared" si="1"/>
        <v>157643.64000000001</v>
      </c>
      <c r="I56" s="97">
        <f t="shared" si="2"/>
        <v>908327.64</v>
      </c>
      <c r="J56" s="200">
        <f t="shared" si="3"/>
        <v>0.65879607403824203</v>
      </c>
      <c r="K56" s="3"/>
      <c r="L56" s="217">
        <f t="shared" si="4"/>
        <v>750684</v>
      </c>
      <c r="M56" s="201"/>
    </row>
    <row r="57" spans="1:14" ht="17.100000000000001" customHeight="1" x14ac:dyDescent="0.2">
      <c r="A57" s="82">
        <v>3</v>
      </c>
      <c r="B57" s="98" t="s">
        <v>89</v>
      </c>
      <c r="C57" s="237" t="s">
        <v>88</v>
      </c>
      <c r="D57" s="238"/>
      <c r="E57" s="238"/>
      <c r="F57" s="99">
        <f>'IO12 12.01 Pol'!AE11</f>
        <v>0</v>
      </c>
      <c r="G57" s="94">
        <f>'IO12 12.01 Pol'!AF11</f>
        <v>750684</v>
      </c>
      <c r="H57" s="94">
        <f t="shared" si="1"/>
        <v>157643.64000000001</v>
      </c>
      <c r="I57" s="94">
        <f t="shared" si="2"/>
        <v>908327.64</v>
      </c>
      <c r="J57" s="199">
        <f t="shared" si="3"/>
        <v>0.65879607403824203</v>
      </c>
      <c r="K57" s="3"/>
      <c r="L57" s="217"/>
      <c r="M57" s="201"/>
    </row>
    <row r="58" spans="1:14" ht="17.100000000000001" customHeight="1" x14ac:dyDescent="0.2">
      <c r="A58" s="82">
        <v>2</v>
      </c>
      <c r="B58" s="95" t="s">
        <v>90</v>
      </c>
      <c r="C58" s="235" t="s">
        <v>91</v>
      </c>
      <c r="D58" s="236"/>
      <c r="E58" s="236"/>
      <c r="F58" s="96">
        <f>'SO01-02 01.01R Pol'!AE3181</f>
        <v>0</v>
      </c>
      <c r="G58" s="97">
        <f>'SO01-02 01.01R Pol'!AF3181</f>
        <v>107594655.36999999</v>
      </c>
      <c r="H58" s="97">
        <f t="shared" si="1"/>
        <v>22594877.627700001</v>
      </c>
      <c r="I58" s="97">
        <f t="shared" si="2"/>
        <v>130189532.99769999</v>
      </c>
      <c r="J58" s="200">
        <f t="shared" si="3"/>
        <v>94.424466946483008</v>
      </c>
      <c r="K58" s="3"/>
      <c r="L58" s="217">
        <f>L150</f>
        <v>92526592.399999991</v>
      </c>
      <c r="M58" s="201">
        <f>M150+0.03</f>
        <v>15068063</v>
      </c>
      <c r="N58" s="211"/>
    </row>
    <row r="59" spans="1:14" ht="17.100000000000001" customHeight="1" x14ac:dyDescent="0.2">
      <c r="A59" s="82">
        <v>3</v>
      </c>
      <c r="B59" s="98" t="s">
        <v>92</v>
      </c>
      <c r="C59" s="237" t="s">
        <v>93</v>
      </c>
      <c r="D59" s="238"/>
      <c r="E59" s="238"/>
      <c r="F59" s="99">
        <f>'SO01-02 01.01R Pol'!AE3181</f>
        <v>0</v>
      </c>
      <c r="G59" s="94">
        <f>I150</f>
        <v>107594655.37</v>
      </c>
      <c r="H59" s="94">
        <f t="shared" si="1"/>
        <v>22594877.627700001</v>
      </c>
      <c r="I59" s="94">
        <f t="shared" si="2"/>
        <v>130189532.99770001</v>
      </c>
      <c r="J59" s="199">
        <f t="shared" si="3"/>
        <v>94.424466946483022</v>
      </c>
      <c r="K59" s="3"/>
      <c r="L59" s="217"/>
      <c r="M59" s="201"/>
    </row>
    <row r="60" spans="1:14" ht="17.100000000000001" customHeight="1" x14ac:dyDescent="0.2">
      <c r="A60" s="82">
        <v>2</v>
      </c>
      <c r="B60" s="95" t="s">
        <v>94</v>
      </c>
      <c r="C60" s="235" t="s">
        <v>95</v>
      </c>
      <c r="D60" s="236"/>
      <c r="E60" s="236"/>
      <c r="F60" s="96">
        <f>'VRN VRN Naklady'!AE30</f>
        <v>0</v>
      </c>
      <c r="G60" s="97">
        <f>G61</f>
        <v>8074184.21</v>
      </c>
      <c r="H60" s="97">
        <f t="shared" si="1"/>
        <v>1695578.6841</v>
      </c>
      <c r="I60" s="97">
        <f t="shared" si="2"/>
        <v>9769762.8940999992</v>
      </c>
      <c r="J60" s="200">
        <f t="shared" si="3"/>
        <v>7.0858588415492596</v>
      </c>
      <c r="K60" s="3"/>
      <c r="L60" s="218">
        <f>G60-M60</f>
        <v>8074184.21</v>
      </c>
      <c r="M60" s="202">
        <v>0</v>
      </c>
      <c r="N60" s="211"/>
    </row>
    <row r="61" spans="1:14" ht="17.100000000000001" customHeight="1" thickBot="1" x14ac:dyDescent="0.25">
      <c r="A61" s="82">
        <v>3</v>
      </c>
      <c r="B61" s="98" t="s">
        <v>94</v>
      </c>
      <c r="C61" s="237" t="s">
        <v>96</v>
      </c>
      <c r="D61" s="238"/>
      <c r="E61" s="238"/>
      <c r="F61" s="99">
        <f>'VRN VRN Naklady'!AE30</f>
        <v>0</v>
      </c>
      <c r="G61" s="94">
        <f>'VRN VRN Naklady'!G30</f>
        <v>8074184.21</v>
      </c>
      <c r="H61" s="94">
        <f t="shared" si="1"/>
        <v>1695578.6841</v>
      </c>
      <c r="I61" s="94">
        <f t="shared" si="2"/>
        <v>9769762.8940999992</v>
      </c>
      <c r="J61" s="199">
        <f t="shared" si="3"/>
        <v>7.0858588415492596</v>
      </c>
      <c r="K61" s="3"/>
      <c r="L61" s="219"/>
      <c r="M61" s="207"/>
    </row>
    <row r="62" spans="1:14" ht="17.100000000000001" customHeight="1" thickBot="1" x14ac:dyDescent="0.25">
      <c r="A62" s="82"/>
      <c r="B62" s="239" t="s">
        <v>97</v>
      </c>
      <c r="C62" s="240"/>
      <c r="D62" s="240"/>
      <c r="E62" s="241"/>
      <c r="F62" s="305">
        <f>SUMIF(A33:A61,"=1",F33:F61)</f>
        <v>0</v>
      </c>
      <c r="G62" s="306">
        <f>(SUM(G34:G61))/2</f>
        <v>122022039.94</v>
      </c>
      <c r="H62" s="306">
        <f>SUMIF(A33:A61,"=1",H33:H61)</f>
        <v>23929049.703299999</v>
      </c>
      <c r="I62" s="306">
        <f>SUMIF(A33:A61,"=1",I33:I61)</f>
        <v>137876905.43329999</v>
      </c>
      <c r="J62" s="307">
        <f>SUMIF(A33:A61,"=1",J33:J61)</f>
        <v>100</v>
      </c>
      <c r="K62" s="3"/>
      <c r="L62" s="308">
        <f>SUM(L34:L61)-0.77</f>
        <v>103641822.99999999</v>
      </c>
      <c r="M62" s="309">
        <f>SUM(M34:M61)+0.8</f>
        <v>18380217</v>
      </c>
      <c r="N62" s="197"/>
    </row>
    <row r="63" spans="1:14" ht="17.100000000000001" customHeight="1" thickBot="1" x14ac:dyDescent="0.25">
      <c r="F63" s="310" t="s">
        <v>3110</v>
      </c>
      <c r="G63" s="311">
        <f>I63+L63</f>
        <v>147646668.39999998</v>
      </c>
      <c r="H63" s="312" t="s">
        <v>216</v>
      </c>
      <c r="I63" s="313">
        <f>L63*0.21</f>
        <v>25624628.399999995</v>
      </c>
      <c r="J63" s="314"/>
      <c r="K63" s="204"/>
      <c r="L63" s="300">
        <f>L62+M62</f>
        <v>122022039.99999999</v>
      </c>
      <c r="M63" s="301"/>
    </row>
    <row r="64" spans="1:14" ht="20.100000000000001" customHeight="1" x14ac:dyDescent="0.2">
      <c r="I64" s="31"/>
      <c r="J64" s="31"/>
      <c r="K64" s="4"/>
      <c r="L64" s="4"/>
      <c r="M64" s="4"/>
    </row>
    <row r="65" spans="9:13" ht="20.100000000000001" customHeight="1" x14ac:dyDescent="0.2">
      <c r="I65" s="31"/>
      <c r="J65" s="302"/>
      <c r="K65" s="4"/>
      <c r="L65" s="303"/>
      <c r="M65" s="303"/>
    </row>
    <row r="66" spans="9:13" ht="20.100000000000001" customHeight="1" x14ac:dyDescent="0.2">
      <c r="I66" s="31"/>
      <c r="J66" s="31"/>
      <c r="K66" s="4"/>
      <c r="L66" s="303"/>
      <c r="M66" s="303"/>
    </row>
    <row r="67" spans="9:13" ht="20.100000000000001" customHeight="1" x14ac:dyDescent="0.2">
      <c r="I67" s="31"/>
      <c r="J67" s="31"/>
      <c r="K67" s="4"/>
      <c r="L67" s="304"/>
      <c r="M67" s="304"/>
    </row>
    <row r="68" spans="9:13" ht="20.100000000000001" customHeight="1" x14ac:dyDescent="0.2"/>
    <row r="98" spans="1:21" ht="15.75" x14ac:dyDescent="0.25">
      <c r="B98" s="107" t="s">
        <v>99</v>
      </c>
    </row>
    <row r="99" spans="1:21" ht="13.5" thickBot="1" x14ac:dyDescent="0.25"/>
    <row r="100" spans="1:21" ht="25.5" customHeight="1" x14ac:dyDescent="0.2">
      <c r="A100" s="108"/>
      <c r="B100" s="111" t="s">
        <v>13</v>
      </c>
      <c r="C100" s="111" t="s">
        <v>3</v>
      </c>
      <c r="D100" s="112"/>
      <c r="E100" s="112"/>
      <c r="F100" s="113" t="s">
        <v>100</v>
      </c>
      <c r="G100" s="113"/>
      <c r="H100" s="113"/>
      <c r="I100" s="113" t="s">
        <v>25</v>
      </c>
      <c r="J100" s="113" t="s">
        <v>0</v>
      </c>
      <c r="L100" s="209" t="s">
        <v>3111</v>
      </c>
      <c r="M100" s="208" t="s">
        <v>3112</v>
      </c>
    </row>
    <row r="101" spans="1:21" ht="17.100000000000001" customHeight="1" x14ac:dyDescent="0.2">
      <c r="A101" s="109"/>
      <c r="B101" s="114" t="s">
        <v>101</v>
      </c>
      <c r="C101" s="231" t="s">
        <v>102</v>
      </c>
      <c r="D101" s="232"/>
      <c r="E101" s="232"/>
      <c r="F101" s="121" t="s">
        <v>20</v>
      </c>
      <c r="G101" s="115"/>
      <c r="H101" s="115"/>
      <c r="I101" s="115">
        <f>'SO01-02 01.01R Pol'!G8</f>
        <v>1077486.73</v>
      </c>
      <c r="J101" s="119">
        <f>IF(I150=0,"",I101/I150*100)</f>
        <v>1.0014314617159221</v>
      </c>
      <c r="L101" s="205">
        <f>I101</f>
        <v>1077486.73</v>
      </c>
      <c r="M101" s="201"/>
    </row>
    <row r="102" spans="1:21" ht="17.100000000000001" customHeight="1" x14ac:dyDescent="0.2">
      <c r="A102" s="109"/>
      <c r="B102" s="114" t="s">
        <v>103</v>
      </c>
      <c r="C102" s="231" t="s">
        <v>104</v>
      </c>
      <c r="D102" s="232"/>
      <c r="E102" s="232"/>
      <c r="F102" s="121" t="s">
        <v>20</v>
      </c>
      <c r="G102" s="115"/>
      <c r="H102" s="115"/>
      <c r="I102" s="115">
        <f>'SO01-02 01.01R Pol'!G65</f>
        <v>121500</v>
      </c>
      <c r="J102" s="119">
        <f>IF(I150=0,"",I102/I150*100)</f>
        <v>0.11292382468458292</v>
      </c>
      <c r="L102" s="205">
        <f t="shared" ref="L102:L149" si="5">I102</f>
        <v>121500</v>
      </c>
      <c r="M102" s="201"/>
    </row>
    <row r="103" spans="1:21" ht="17.100000000000001" customHeight="1" x14ac:dyDescent="0.2">
      <c r="A103" s="109"/>
      <c r="B103" s="114" t="s">
        <v>105</v>
      </c>
      <c r="C103" s="231" t="s">
        <v>106</v>
      </c>
      <c r="D103" s="232"/>
      <c r="E103" s="232"/>
      <c r="F103" s="121" t="s">
        <v>20</v>
      </c>
      <c r="G103" s="115"/>
      <c r="H103" s="115"/>
      <c r="I103" s="115"/>
      <c r="J103" s="119"/>
      <c r="L103" s="205"/>
      <c r="M103" s="201"/>
    </row>
    <row r="104" spans="1:21" ht="17.100000000000001" customHeight="1" x14ac:dyDescent="0.2">
      <c r="A104" s="109"/>
      <c r="B104" s="114" t="s">
        <v>107</v>
      </c>
      <c r="C104" s="231" t="s">
        <v>108</v>
      </c>
      <c r="D104" s="232"/>
      <c r="E104" s="232"/>
      <c r="F104" s="121" t="s">
        <v>20</v>
      </c>
      <c r="G104" s="115"/>
      <c r="H104" s="115"/>
      <c r="I104" s="115">
        <f>'SO01-02 01.01R Pol'!G70</f>
        <v>1489241.59</v>
      </c>
      <c r="J104" s="119">
        <f>IF(I150=0,"",I104/I150*100)</f>
        <v>1.3841222734333296</v>
      </c>
      <c r="L104" s="205">
        <f t="shared" si="5"/>
        <v>1489241.59</v>
      </c>
      <c r="M104" s="201"/>
    </row>
    <row r="105" spans="1:21" ht="17.100000000000001" customHeight="1" x14ac:dyDescent="0.2">
      <c r="A105" s="109"/>
      <c r="B105" s="114" t="s">
        <v>109</v>
      </c>
      <c r="C105" s="231" t="s">
        <v>110</v>
      </c>
      <c r="D105" s="232"/>
      <c r="E105" s="232"/>
      <c r="F105" s="121" t="s">
        <v>20</v>
      </c>
      <c r="G105" s="115"/>
      <c r="H105" s="115"/>
      <c r="I105" s="115">
        <f>'SO01-02 01.01R Pol'!G199</f>
        <v>2904800</v>
      </c>
      <c r="J105" s="119">
        <f>IF(I150=0,"",I105/I150*100)</f>
        <v>2.6997623534467201</v>
      </c>
      <c r="L105" s="205">
        <f t="shared" si="5"/>
        <v>2904800</v>
      </c>
      <c r="M105" s="201"/>
    </row>
    <row r="106" spans="1:21" ht="17.100000000000001" customHeight="1" x14ac:dyDescent="0.2">
      <c r="A106" s="109"/>
      <c r="B106" s="114" t="s">
        <v>111</v>
      </c>
      <c r="C106" s="231" t="s">
        <v>112</v>
      </c>
      <c r="D106" s="232"/>
      <c r="E106" s="232"/>
      <c r="F106" s="121" t="s">
        <v>20</v>
      </c>
      <c r="G106" s="115"/>
      <c r="H106" s="115"/>
      <c r="I106" s="115">
        <f>'SO01-02 01.01R Pol'!G208</f>
        <v>8293807.870000001</v>
      </c>
      <c r="J106" s="119">
        <f>IF(I150=0,"",I106/I150*100)</f>
        <v>7.708382764440282</v>
      </c>
      <c r="L106" s="205">
        <f t="shared" si="5"/>
        <v>8293807.870000001</v>
      </c>
      <c r="M106" s="201"/>
    </row>
    <row r="107" spans="1:21" ht="17.100000000000001" customHeight="1" x14ac:dyDescent="0.2">
      <c r="A107" s="109"/>
      <c r="B107" s="114" t="s">
        <v>113</v>
      </c>
      <c r="C107" s="231" t="s">
        <v>114</v>
      </c>
      <c r="D107" s="232"/>
      <c r="E107" s="232"/>
      <c r="F107" s="121" t="s">
        <v>20</v>
      </c>
      <c r="G107" s="115"/>
      <c r="H107" s="115"/>
      <c r="I107" s="115">
        <f>'SO01-02 01.01R Pol'!G738</f>
        <v>162387.9</v>
      </c>
      <c r="J107" s="119">
        <f>IF(I150=0,"",I107/I150*100)</f>
        <v>0.15092561934565912</v>
      </c>
      <c r="L107" s="205"/>
      <c r="M107" s="203">
        <f>I107</f>
        <v>162387.9</v>
      </c>
      <c r="N107" s="211"/>
    </row>
    <row r="108" spans="1:21" ht="17.100000000000001" customHeight="1" x14ac:dyDescent="0.2">
      <c r="A108" s="109"/>
      <c r="B108" s="114" t="s">
        <v>115</v>
      </c>
      <c r="C108" s="231" t="s">
        <v>116</v>
      </c>
      <c r="D108" s="232"/>
      <c r="E108" s="232"/>
      <c r="F108" s="121" t="s">
        <v>20</v>
      </c>
      <c r="G108" s="115"/>
      <c r="H108" s="115"/>
      <c r="I108" s="115">
        <f>'SO01-02 01.01R Pol'!G770</f>
        <v>970777.15</v>
      </c>
      <c r="J108" s="119">
        <f>IF(I150=0,"",I108/I150*100)</f>
        <v>0.90225406332838742</v>
      </c>
      <c r="L108" s="205">
        <f t="shared" si="5"/>
        <v>970777.15</v>
      </c>
      <c r="M108" s="201"/>
    </row>
    <row r="109" spans="1:21" ht="17.100000000000001" customHeight="1" x14ac:dyDescent="0.2">
      <c r="A109" s="109"/>
      <c r="B109" s="114" t="s">
        <v>117</v>
      </c>
      <c r="C109" s="231" t="s">
        <v>118</v>
      </c>
      <c r="D109" s="232"/>
      <c r="E109" s="232"/>
      <c r="F109" s="121" t="s">
        <v>20</v>
      </c>
      <c r="G109" s="115"/>
      <c r="H109" s="115"/>
      <c r="I109" s="115">
        <f>'SO01-02 01.01R Pol'!G796</f>
        <v>7567963.4900000002</v>
      </c>
      <c r="J109" s="119">
        <f>IF(I150=0,"",I109/I150*100)</f>
        <v>7.0337726943546039</v>
      </c>
      <c r="L109" s="205">
        <f t="shared" si="5"/>
        <v>7567963.4900000002</v>
      </c>
      <c r="M109" s="201"/>
    </row>
    <row r="110" spans="1:21" ht="17.100000000000001" customHeight="1" x14ac:dyDescent="0.2">
      <c r="A110" s="109"/>
      <c r="B110" s="114" t="s">
        <v>119</v>
      </c>
      <c r="C110" s="231" t="s">
        <v>120</v>
      </c>
      <c r="D110" s="232"/>
      <c r="E110" s="232"/>
      <c r="F110" s="121" t="s">
        <v>20</v>
      </c>
      <c r="G110" s="115"/>
      <c r="H110" s="115"/>
      <c r="I110" s="115">
        <f>'SO01-02 01.01R Pol'!G1046</f>
        <v>234505.75000000003</v>
      </c>
      <c r="J110" s="119">
        <f>IF(I150=0,"",I110/I150*100)</f>
        <v>0.21795297284384063</v>
      </c>
      <c r="L110" s="205">
        <f t="shared" si="5"/>
        <v>234505.75000000003</v>
      </c>
      <c r="M110" s="201"/>
    </row>
    <row r="111" spans="1:21" ht="17.25" customHeight="1" x14ac:dyDescent="0.2">
      <c r="A111" s="109"/>
      <c r="B111" s="114" t="s">
        <v>121</v>
      </c>
      <c r="C111" s="231" t="s">
        <v>122</v>
      </c>
      <c r="D111" s="232"/>
      <c r="E111" s="232"/>
      <c r="F111" s="121" t="s">
        <v>20</v>
      </c>
      <c r="G111" s="115"/>
      <c r="H111" s="115"/>
      <c r="I111" s="115">
        <f>'SO01-02 01.01R Pol'!G1085</f>
        <v>592917.56999999995</v>
      </c>
      <c r="J111" s="119">
        <f>IF(I150=0,"",I111/I150*100)</f>
        <v>0.55106600598427091</v>
      </c>
      <c r="L111" s="214">
        <f>I111</f>
        <v>592917.56999999995</v>
      </c>
      <c r="M111" s="203"/>
      <c r="N111" s="266"/>
      <c r="O111" s="267"/>
      <c r="P111" s="267"/>
      <c r="Q111" s="267"/>
      <c r="R111" s="267"/>
      <c r="S111" s="267"/>
      <c r="T111" s="267"/>
      <c r="U111" s="267"/>
    </row>
    <row r="112" spans="1:21" ht="17.100000000000001" customHeight="1" x14ac:dyDescent="0.2">
      <c r="A112" s="109"/>
      <c r="B112" s="114" t="s">
        <v>123</v>
      </c>
      <c r="C112" s="231" t="s">
        <v>124</v>
      </c>
      <c r="D112" s="232"/>
      <c r="E112" s="232"/>
      <c r="F112" s="121" t="s">
        <v>20</v>
      </c>
      <c r="G112" s="115"/>
      <c r="H112" s="115"/>
      <c r="I112" s="115">
        <f>'SO01-02 01.01R Pol'!G1109</f>
        <v>920126.37999999989</v>
      </c>
      <c r="J112" s="119">
        <f>IF(I150=0,"",I112/I150*100)</f>
        <v>0.85517851870600747</v>
      </c>
      <c r="L112" s="205">
        <f t="shared" si="5"/>
        <v>920126.37999999989</v>
      </c>
      <c r="M112" s="201"/>
      <c r="N112" s="133"/>
    </row>
    <row r="113" spans="1:15" ht="17.100000000000001" customHeight="1" x14ac:dyDescent="0.2">
      <c r="A113" s="109"/>
      <c r="B113" s="114" t="s">
        <v>125</v>
      </c>
      <c r="C113" s="231" t="s">
        <v>126</v>
      </c>
      <c r="D113" s="232"/>
      <c r="E113" s="232"/>
      <c r="F113" s="121" t="s">
        <v>20</v>
      </c>
      <c r="G113" s="115"/>
      <c r="H113" s="115"/>
      <c r="I113" s="115">
        <f>'SO01-02 01.01R Pol'!G1407</f>
        <v>3994150.2800000003</v>
      </c>
      <c r="J113" s="119">
        <f>IF(I150=0,"",I113/I150*100)</f>
        <v>3.712219966934962</v>
      </c>
      <c r="L113" s="205">
        <f t="shared" si="5"/>
        <v>3994150.2800000003</v>
      </c>
      <c r="M113" s="201"/>
    </row>
    <row r="114" spans="1:15" ht="17.100000000000001" customHeight="1" x14ac:dyDescent="0.2">
      <c r="A114" s="109"/>
      <c r="B114" s="114" t="s">
        <v>127</v>
      </c>
      <c r="C114" s="231" t="s">
        <v>128</v>
      </c>
      <c r="D114" s="232"/>
      <c r="E114" s="232"/>
      <c r="F114" s="121" t="s">
        <v>20</v>
      </c>
      <c r="G114" s="115"/>
      <c r="H114" s="115"/>
      <c r="I114" s="115">
        <f>'SO01-02 01.01R Pol'!G1480</f>
        <v>1425027.2600000002</v>
      </c>
      <c r="J114" s="119">
        <f>IF(I150=0,"",I114/I150*100)</f>
        <v>1.3244405636130996</v>
      </c>
      <c r="L114" s="205">
        <f t="shared" si="5"/>
        <v>1425027.2600000002</v>
      </c>
      <c r="M114" s="201"/>
    </row>
    <row r="115" spans="1:15" ht="17.100000000000001" customHeight="1" x14ac:dyDescent="0.2">
      <c r="A115" s="109"/>
      <c r="B115" s="114" t="s">
        <v>129</v>
      </c>
      <c r="C115" s="231" t="s">
        <v>130</v>
      </c>
      <c r="D115" s="232"/>
      <c r="E115" s="232"/>
      <c r="F115" s="121" t="s">
        <v>20</v>
      </c>
      <c r="G115" s="115"/>
      <c r="H115" s="115"/>
      <c r="I115" s="115">
        <f>'SO01-02 01.01R Pol'!G1509</f>
        <v>297301</v>
      </c>
      <c r="J115" s="119">
        <f>IF(I150=0,"",I115/I150*100)</f>
        <v>0.27631576956832254</v>
      </c>
      <c r="L115" s="205">
        <f t="shared" si="5"/>
        <v>297301</v>
      </c>
      <c r="M115" s="201"/>
    </row>
    <row r="116" spans="1:15" ht="17.100000000000001" customHeight="1" x14ac:dyDescent="0.2">
      <c r="A116" s="109"/>
      <c r="B116" s="114" t="s">
        <v>131</v>
      </c>
      <c r="C116" s="231" t="s">
        <v>132</v>
      </c>
      <c r="D116" s="232"/>
      <c r="E116" s="232"/>
      <c r="F116" s="121" t="s">
        <v>20</v>
      </c>
      <c r="G116" s="115"/>
      <c r="H116" s="115"/>
      <c r="I116" s="115"/>
      <c r="J116" s="119"/>
      <c r="L116" s="205"/>
      <c r="M116" s="201"/>
      <c r="O116" s="213"/>
    </row>
    <row r="117" spans="1:15" ht="17.100000000000001" customHeight="1" x14ac:dyDescent="0.2">
      <c r="A117" s="109"/>
      <c r="B117" s="114" t="s">
        <v>133</v>
      </c>
      <c r="C117" s="231" t="s">
        <v>134</v>
      </c>
      <c r="D117" s="232"/>
      <c r="E117" s="232"/>
      <c r="F117" s="121" t="s">
        <v>20</v>
      </c>
      <c r="G117" s="115"/>
      <c r="H117" s="115"/>
      <c r="I117" s="115">
        <f>'SO01-02 01.01R Pol'!G1629</f>
        <v>609633.79</v>
      </c>
      <c r="J117" s="119">
        <f>IF(I150=0,"",I117/I150*100)</f>
        <v>0.56660229813792462</v>
      </c>
      <c r="L117" s="205">
        <f t="shared" si="5"/>
        <v>609633.79</v>
      </c>
      <c r="M117" s="201"/>
    </row>
    <row r="118" spans="1:15" ht="23.25" customHeight="1" x14ac:dyDescent="0.2">
      <c r="A118" s="109"/>
      <c r="B118" s="114" t="s">
        <v>135</v>
      </c>
      <c r="C118" s="231" t="s">
        <v>136</v>
      </c>
      <c r="D118" s="232"/>
      <c r="E118" s="232"/>
      <c r="F118" s="121" t="s">
        <v>20</v>
      </c>
      <c r="G118" s="115"/>
      <c r="H118" s="115"/>
      <c r="I118" s="115">
        <f>'SO01-02 01.01R Pol'!G1676</f>
        <v>221118.59</v>
      </c>
      <c r="J118" s="119">
        <f>IF(I150=0,"",I118/I150*100)</f>
        <v>0.20551075630997673</v>
      </c>
      <c r="L118" s="205">
        <f t="shared" si="5"/>
        <v>221118.59</v>
      </c>
      <c r="M118" s="201"/>
    </row>
    <row r="119" spans="1:15" ht="17.100000000000001" customHeight="1" x14ac:dyDescent="0.2">
      <c r="A119" s="109"/>
      <c r="B119" s="114" t="s">
        <v>137</v>
      </c>
      <c r="C119" s="231" t="s">
        <v>138</v>
      </c>
      <c r="D119" s="232"/>
      <c r="E119" s="232"/>
      <c r="F119" s="121" t="s">
        <v>20</v>
      </c>
      <c r="G119" s="115"/>
      <c r="H119" s="115"/>
      <c r="I119" s="115">
        <f>'SO01-02 01.01R Pol'!G1698</f>
        <v>24186.020000000004</v>
      </c>
      <c r="J119" s="119">
        <f>IF(I150=0,"",I119/I150*100)</f>
        <v>2.2478830306977917E-2</v>
      </c>
      <c r="L119" s="205">
        <f t="shared" si="5"/>
        <v>24186.020000000004</v>
      </c>
      <c r="M119" s="201"/>
    </row>
    <row r="120" spans="1:15" ht="17.100000000000001" customHeight="1" x14ac:dyDescent="0.2">
      <c r="A120" s="109"/>
      <c r="B120" s="114" t="s">
        <v>139</v>
      </c>
      <c r="C120" s="231" t="s">
        <v>140</v>
      </c>
      <c r="D120" s="232"/>
      <c r="E120" s="232"/>
      <c r="F120" s="121" t="s">
        <v>20</v>
      </c>
      <c r="G120" s="115"/>
      <c r="H120" s="115"/>
      <c r="I120" s="115">
        <f>'SO01-02 01.01R Pol'!G1744</f>
        <v>16460.080000000002</v>
      </c>
      <c r="J120" s="119">
        <f>IF(I150=0,"",I120/I150*100)</f>
        <v>1.5298232001763045E-2</v>
      </c>
      <c r="L120" s="205">
        <f t="shared" si="5"/>
        <v>16460.080000000002</v>
      </c>
      <c r="M120" s="201"/>
    </row>
    <row r="121" spans="1:15" ht="17.100000000000001" customHeight="1" x14ac:dyDescent="0.2">
      <c r="A121" s="109"/>
      <c r="B121" s="114" t="s">
        <v>141</v>
      </c>
      <c r="C121" s="231" t="s">
        <v>142</v>
      </c>
      <c r="D121" s="232"/>
      <c r="E121" s="232"/>
      <c r="F121" s="121" t="s">
        <v>20</v>
      </c>
      <c r="G121" s="115"/>
      <c r="H121" s="115"/>
      <c r="I121" s="115">
        <f>'SO01-02 01.01R Pol'!G1748</f>
        <v>1744271.02</v>
      </c>
      <c r="J121" s="119">
        <f>IF(I150=0,"",I121/I150*100)</f>
        <v>1.6211502458014706</v>
      </c>
      <c r="L121" s="205">
        <f t="shared" si="5"/>
        <v>1744271.02</v>
      </c>
      <c r="M121" s="201"/>
    </row>
    <row r="122" spans="1:15" ht="17.100000000000001" customHeight="1" x14ac:dyDescent="0.2">
      <c r="A122" s="109"/>
      <c r="B122" s="114" t="s">
        <v>143</v>
      </c>
      <c r="C122" s="231" t="s">
        <v>144</v>
      </c>
      <c r="D122" s="232"/>
      <c r="E122" s="232"/>
      <c r="F122" s="121" t="s">
        <v>21</v>
      </c>
      <c r="G122" s="115"/>
      <c r="H122" s="115"/>
      <c r="I122" s="115">
        <f>'SO01-02 01.01R Pol'!G1761</f>
        <v>624425.74999999988</v>
      </c>
      <c r="J122" s="119">
        <f>IF(I150=0,"",I122/I150*100)</f>
        <v>0.58035015573283288</v>
      </c>
      <c r="L122" s="205">
        <f t="shared" si="5"/>
        <v>624425.74999999988</v>
      </c>
      <c r="M122" s="201"/>
    </row>
    <row r="123" spans="1:15" ht="17.100000000000001" customHeight="1" x14ac:dyDescent="0.2">
      <c r="A123" s="109"/>
      <c r="B123" s="114" t="s">
        <v>145</v>
      </c>
      <c r="C123" s="231" t="s">
        <v>146</v>
      </c>
      <c r="D123" s="232"/>
      <c r="E123" s="232"/>
      <c r="F123" s="121" t="s">
        <v>21</v>
      </c>
      <c r="G123" s="115"/>
      <c r="H123" s="115"/>
      <c r="I123" s="115">
        <f>'SO01-02 01.01R Pol'!G1974</f>
        <v>953863.23000000021</v>
      </c>
      <c r="J123" s="119">
        <f>IF(I150=0,"",I123/I150*100)</f>
        <v>0.88653402598839537</v>
      </c>
      <c r="L123" s="205">
        <f t="shared" si="5"/>
        <v>953863.23000000021</v>
      </c>
      <c r="M123" s="201"/>
    </row>
    <row r="124" spans="1:15" ht="17.100000000000001" customHeight="1" x14ac:dyDescent="0.2">
      <c r="A124" s="109"/>
      <c r="B124" s="114" t="s">
        <v>147</v>
      </c>
      <c r="C124" s="231" t="s">
        <v>148</v>
      </c>
      <c r="D124" s="232"/>
      <c r="E124" s="232"/>
      <c r="F124" s="121" t="s">
        <v>21</v>
      </c>
      <c r="G124" s="115"/>
      <c r="H124" s="115"/>
      <c r="I124" s="115">
        <f>'SO01-02 01.01R Pol'!G2043</f>
        <v>1807984.5</v>
      </c>
      <c r="J124" s="119">
        <f>IF(I150=0,"",I124/I150*100)</f>
        <v>1.6803664585221672</v>
      </c>
      <c r="L124" s="205">
        <f t="shared" si="5"/>
        <v>1807984.5</v>
      </c>
      <c r="M124" s="201"/>
    </row>
    <row r="125" spans="1:15" ht="17.100000000000001" customHeight="1" x14ac:dyDescent="0.2">
      <c r="A125" s="109"/>
      <c r="B125" s="114" t="s">
        <v>149</v>
      </c>
      <c r="C125" s="231" t="s">
        <v>150</v>
      </c>
      <c r="D125" s="232"/>
      <c r="E125" s="232"/>
      <c r="F125" s="121" t="s">
        <v>21</v>
      </c>
      <c r="G125" s="115"/>
      <c r="H125" s="115"/>
      <c r="I125" s="115">
        <f>'SO01-02 01.01R Pol'!G2189</f>
        <v>79255.070000000007</v>
      </c>
      <c r="J125" s="119">
        <f>IF(I150=0,"",I125/I150*100)</f>
        <v>7.3660787078554307E-2</v>
      </c>
      <c r="L125" s="205">
        <f t="shared" si="5"/>
        <v>79255.070000000007</v>
      </c>
      <c r="M125" s="201"/>
    </row>
    <row r="126" spans="1:15" ht="17.100000000000001" customHeight="1" x14ac:dyDescent="0.2">
      <c r="A126" s="109"/>
      <c r="B126" s="114" t="s">
        <v>151</v>
      </c>
      <c r="C126" s="231" t="s">
        <v>152</v>
      </c>
      <c r="D126" s="232"/>
      <c r="E126" s="232"/>
      <c r="F126" s="121" t="s">
        <v>21</v>
      </c>
      <c r="G126" s="115"/>
      <c r="H126" s="115"/>
      <c r="I126" s="115">
        <f>'SO01-02 01.01R Pol'!G2202</f>
        <v>5729507</v>
      </c>
      <c r="J126" s="119">
        <f>IF(I150=0,"",I126/I150*100)</f>
        <v>5.325085135778524</v>
      </c>
      <c r="L126" s="205">
        <f t="shared" si="5"/>
        <v>5729507</v>
      </c>
      <c r="M126" s="201"/>
    </row>
    <row r="127" spans="1:15" ht="17.100000000000001" customHeight="1" x14ac:dyDescent="0.2">
      <c r="A127" s="109"/>
      <c r="B127" s="114" t="s">
        <v>153</v>
      </c>
      <c r="C127" s="231" t="s">
        <v>154</v>
      </c>
      <c r="D127" s="232"/>
      <c r="E127" s="232"/>
      <c r="F127" s="121" t="s">
        <v>21</v>
      </c>
      <c r="G127" s="115"/>
      <c r="H127" s="115"/>
      <c r="I127" s="115">
        <f>'SO01-02 01.01R Pol'!G2204</f>
        <v>3023293</v>
      </c>
      <c r="J127" s="119">
        <f>IF(I150=0,"",I127/I150*100)</f>
        <v>2.8098914296471338</v>
      </c>
      <c r="L127" s="205">
        <f t="shared" si="5"/>
        <v>3023293</v>
      </c>
      <c r="M127" s="201"/>
    </row>
    <row r="128" spans="1:15" ht="17.100000000000001" customHeight="1" x14ac:dyDescent="0.2">
      <c r="A128" s="109"/>
      <c r="B128" s="114" t="s">
        <v>155</v>
      </c>
      <c r="C128" s="231" t="s">
        <v>156</v>
      </c>
      <c r="D128" s="232"/>
      <c r="E128" s="232"/>
      <c r="F128" s="121" t="s">
        <v>21</v>
      </c>
      <c r="G128" s="115"/>
      <c r="H128" s="115"/>
      <c r="I128" s="115">
        <f>'SO01-02 01.01R Pol'!G2206</f>
        <v>7427589</v>
      </c>
      <c r="J128" s="119">
        <f>IF(I150=0,"",I128/I150*100)</f>
        <v>6.9033066507418654</v>
      </c>
      <c r="L128" s="205">
        <f t="shared" si="5"/>
        <v>7427589</v>
      </c>
      <c r="M128" s="201"/>
    </row>
    <row r="129" spans="1:14" ht="17.100000000000001" customHeight="1" x14ac:dyDescent="0.2">
      <c r="A129" s="109"/>
      <c r="B129" s="114" t="s">
        <v>157</v>
      </c>
      <c r="C129" s="231" t="s">
        <v>158</v>
      </c>
      <c r="D129" s="232"/>
      <c r="E129" s="232"/>
      <c r="F129" s="121" t="s">
        <v>21</v>
      </c>
      <c r="G129" s="115"/>
      <c r="H129" s="115"/>
      <c r="I129" s="115">
        <f>'SO01-02 01.01R Pol'!G2209</f>
        <v>43207.979999999996</v>
      </c>
      <c r="J129" s="119">
        <f>IF(I150=0,"",I129/I150*100)</f>
        <v>4.0158109946460616E-2</v>
      </c>
      <c r="L129" s="205">
        <f t="shared" si="5"/>
        <v>43207.979999999996</v>
      </c>
      <c r="M129" s="201"/>
    </row>
    <row r="130" spans="1:14" ht="17.100000000000001" customHeight="1" x14ac:dyDescent="0.2">
      <c r="A130" s="109"/>
      <c r="B130" s="114" t="s">
        <v>159</v>
      </c>
      <c r="C130" s="231" t="s">
        <v>160</v>
      </c>
      <c r="D130" s="232"/>
      <c r="E130" s="232"/>
      <c r="F130" s="121" t="s">
        <v>21</v>
      </c>
      <c r="G130" s="115"/>
      <c r="H130" s="115"/>
      <c r="I130" s="115">
        <f>'SO01-02 01.01R Pol'!G2231</f>
        <v>219493.72999999998</v>
      </c>
      <c r="J130" s="119">
        <f>IF(I150=0,"",I130/I150*100)</f>
        <v>0.20400058836119489</v>
      </c>
      <c r="L130" s="205">
        <f t="shared" si="5"/>
        <v>219493.72999999998</v>
      </c>
      <c r="M130" s="201"/>
    </row>
    <row r="131" spans="1:14" ht="17.100000000000001" customHeight="1" x14ac:dyDescent="0.2">
      <c r="A131" s="109"/>
      <c r="B131" s="114" t="s">
        <v>161</v>
      </c>
      <c r="C131" s="231" t="s">
        <v>162</v>
      </c>
      <c r="D131" s="232"/>
      <c r="E131" s="232"/>
      <c r="F131" s="121" t="s">
        <v>21</v>
      </c>
      <c r="G131" s="115"/>
      <c r="H131" s="115"/>
      <c r="I131" s="115">
        <f>'SO01-02 01.01R Pol'!G2253</f>
        <v>1064902.3799999999</v>
      </c>
      <c r="J131" s="119">
        <f>IF(I150=0,"",I131/I150*100)</f>
        <v>0.98973538819189377</v>
      </c>
      <c r="L131" s="205">
        <f t="shared" si="5"/>
        <v>1064902.3799999999</v>
      </c>
      <c r="M131" s="201"/>
    </row>
    <row r="132" spans="1:14" ht="17.100000000000001" customHeight="1" x14ac:dyDescent="0.2">
      <c r="A132" s="109"/>
      <c r="B132" s="114" t="s">
        <v>163</v>
      </c>
      <c r="C132" s="231" t="s">
        <v>164</v>
      </c>
      <c r="D132" s="232"/>
      <c r="E132" s="232"/>
      <c r="F132" s="121" t="s">
        <v>21</v>
      </c>
      <c r="G132" s="115"/>
      <c r="H132" s="115"/>
      <c r="I132" s="115">
        <f>'SO01-02 01.01R Pol'!G2338</f>
        <v>3279333.32</v>
      </c>
      <c r="J132" s="119">
        <f>IF(I150=0,"",I132/I150*100)</f>
        <v>3.0478589375307923</v>
      </c>
      <c r="L132" s="205">
        <f t="shared" si="5"/>
        <v>3279333.32</v>
      </c>
      <c r="M132" s="201"/>
    </row>
    <row r="133" spans="1:14" ht="17.100000000000001" customHeight="1" x14ac:dyDescent="0.2">
      <c r="A133" s="109"/>
      <c r="B133" s="114" t="s">
        <v>165</v>
      </c>
      <c r="C133" s="231" t="s">
        <v>166</v>
      </c>
      <c r="D133" s="232"/>
      <c r="E133" s="232"/>
      <c r="F133" s="121" t="s">
        <v>21</v>
      </c>
      <c r="G133" s="115"/>
      <c r="H133" s="115"/>
      <c r="I133" s="115">
        <f>'SO01-02 01.01R Pol'!G2432</f>
        <v>4194272.11</v>
      </c>
      <c r="J133" s="119">
        <f>IF(I150=0,"",I133/I150*100)</f>
        <v>3.8982160364532983</v>
      </c>
      <c r="L133" s="205">
        <f t="shared" si="5"/>
        <v>4194272.11</v>
      </c>
      <c r="M133" s="201"/>
    </row>
    <row r="134" spans="1:14" ht="17.100000000000001" customHeight="1" x14ac:dyDescent="0.2">
      <c r="A134" s="109"/>
      <c r="B134" s="114" t="s">
        <v>167</v>
      </c>
      <c r="C134" s="231" t="s">
        <v>168</v>
      </c>
      <c r="D134" s="232"/>
      <c r="E134" s="232"/>
      <c r="F134" s="121" t="s">
        <v>21</v>
      </c>
      <c r="G134" s="115"/>
      <c r="H134" s="115"/>
      <c r="I134" s="115">
        <f>'SO01-02 01.01R Pol'!G2484</f>
        <v>978062.46</v>
      </c>
      <c r="J134" s="119">
        <f>IF(I150=0,"",I134/I150*100)</f>
        <v>0.90902513385688799</v>
      </c>
      <c r="L134" s="205">
        <f t="shared" si="5"/>
        <v>978062.46</v>
      </c>
      <c r="M134" s="201"/>
    </row>
    <row r="135" spans="1:14" ht="17.100000000000001" customHeight="1" x14ac:dyDescent="0.2">
      <c r="A135" s="109"/>
      <c r="B135" s="114" t="s">
        <v>169</v>
      </c>
      <c r="C135" s="231" t="s">
        <v>170</v>
      </c>
      <c r="D135" s="232"/>
      <c r="E135" s="232"/>
      <c r="F135" s="121" t="s">
        <v>21</v>
      </c>
      <c r="G135" s="115"/>
      <c r="H135" s="115"/>
      <c r="I135" s="115">
        <f>'SO01-02 01.01R Pol'!G2636</f>
        <v>1865568.36</v>
      </c>
      <c r="J135" s="119">
        <f>IF(I150=0,"",I135/I150*100)</f>
        <v>1.7338857154053078</v>
      </c>
      <c r="L135" s="205">
        <f t="shared" si="5"/>
        <v>1865568.36</v>
      </c>
      <c r="M135" s="201"/>
    </row>
    <row r="136" spans="1:14" ht="17.100000000000001" customHeight="1" x14ac:dyDescent="0.2">
      <c r="A136" s="109"/>
      <c r="B136" s="114" t="s">
        <v>171</v>
      </c>
      <c r="C136" s="231" t="s">
        <v>172</v>
      </c>
      <c r="D136" s="232"/>
      <c r="E136" s="232"/>
      <c r="F136" s="121" t="s">
        <v>21</v>
      </c>
      <c r="G136" s="115"/>
      <c r="H136" s="115"/>
      <c r="I136" s="115">
        <f>'SO01-02 01.01R Pol'!G2731</f>
        <v>689347.6399999999</v>
      </c>
      <c r="J136" s="119">
        <f>IF(I150=0,"",I136/I150*100)</f>
        <v>0.64068948186083108</v>
      </c>
      <c r="L136" s="205">
        <f t="shared" si="5"/>
        <v>689347.6399999999</v>
      </c>
      <c r="M136" s="201"/>
    </row>
    <row r="137" spans="1:14" ht="17.100000000000001" customHeight="1" x14ac:dyDescent="0.2">
      <c r="A137" s="109"/>
      <c r="B137" s="114" t="s">
        <v>173</v>
      </c>
      <c r="C137" s="231" t="s">
        <v>174</v>
      </c>
      <c r="D137" s="232"/>
      <c r="E137" s="232"/>
      <c r="F137" s="121" t="s">
        <v>21</v>
      </c>
      <c r="G137" s="115"/>
      <c r="H137" s="115"/>
      <c r="I137" s="115">
        <f>'SO01-02 01.01R Pol'!G2835</f>
        <v>19466.18</v>
      </c>
      <c r="J137" s="119">
        <f>IF(I150=0,"",I137/I150*100)</f>
        <v>1.8092144013156661E-2</v>
      </c>
      <c r="L137" s="205">
        <f t="shared" si="5"/>
        <v>19466.18</v>
      </c>
      <c r="M137" s="201"/>
    </row>
    <row r="138" spans="1:14" ht="17.100000000000001" customHeight="1" x14ac:dyDescent="0.2">
      <c r="A138" s="109"/>
      <c r="B138" s="114" t="s">
        <v>175</v>
      </c>
      <c r="C138" s="231" t="s">
        <v>176</v>
      </c>
      <c r="D138" s="232"/>
      <c r="E138" s="232"/>
      <c r="F138" s="121" t="s">
        <v>21</v>
      </c>
      <c r="G138" s="115"/>
      <c r="H138" s="115"/>
      <c r="I138" s="115">
        <f>'SO01-02 01.01R Pol'!G2853</f>
        <v>441229.6</v>
      </c>
      <c r="J138" s="119">
        <f>IF(I150=0,"",I138/I150*100)</f>
        <v>0.41008505346542101</v>
      </c>
      <c r="L138" s="205">
        <f t="shared" si="5"/>
        <v>441229.6</v>
      </c>
      <c r="M138" s="201"/>
    </row>
    <row r="139" spans="1:14" ht="17.100000000000001" customHeight="1" x14ac:dyDescent="0.2">
      <c r="A139" s="109"/>
      <c r="B139" s="114" t="s">
        <v>177</v>
      </c>
      <c r="C139" s="231" t="s">
        <v>178</v>
      </c>
      <c r="D139" s="232"/>
      <c r="E139" s="232"/>
      <c r="F139" s="121" t="s">
        <v>21</v>
      </c>
      <c r="G139" s="115"/>
      <c r="H139" s="115"/>
      <c r="I139" s="115">
        <f>'SO01-02 01.01R Pol'!G3094</f>
        <v>7199844</v>
      </c>
      <c r="J139" s="119">
        <f>IF(I150=0,"",I139/I150*100)</f>
        <v>6.6916372149164305</v>
      </c>
      <c r="L139" s="205"/>
      <c r="M139" s="203">
        <f>I139</f>
        <v>7199844</v>
      </c>
      <c r="N139" s="211"/>
    </row>
    <row r="140" spans="1:14" ht="17.100000000000001" customHeight="1" x14ac:dyDescent="0.2">
      <c r="A140" s="109"/>
      <c r="B140" s="114" t="s">
        <v>179</v>
      </c>
      <c r="C140" s="231" t="s">
        <v>180</v>
      </c>
      <c r="D140" s="232"/>
      <c r="E140" s="232"/>
      <c r="F140" s="121" t="s">
        <v>21</v>
      </c>
      <c r="G140" s="115"/>
      <c r="H140" s="115"/>
      <c r="I140" s="115">
        <f>'SO01-02 01.01R Pol'!G3097</f>
        <v>801681.68</v>
      </c>
      <c r="J140" s="119">
        <f>IF(I150=0,"",I140/I150*100)</f>
        <v>0.74509433321120921</v>
      </c>
      <c r="L140" s="214">
        <f>'SO01-02 01.01R Pol'!G3104+'SO01-02 01.01R Pol'!G3108+'SO01-02 01.01R Pol'!G3110+'SO01-02 01.01R Pol'!G3105</f>
        <v>340020</v>
      </c>
      <c r="M140" s="203">
        <f>I140-L140</f>
        <v>461661.68000000005</v>
      </c>
      <c r="N140" s="211"/>
    </row>
    <row r="141" spans="1:14" ht="17.100000000000001" customHeight="1" x14ac:dyDescent="0.2">
      <c r="A141" s="109"/>
      <c r="B141" s="114" t="s">
        <v>181</v>
      </c>
      <c r="C141" s="231" t="s">
        <v>182</v>
      </c>
      <c r="D141" s="232"/>
      <c r="E141" s="232"/>
      <c r="F141" s="121" t="s">
        <v>22</v>
      </c>
      <c r="G141" s="115"/>
      <c r="H141" s="115"/>
      <c r="I141" s="115">
        <f>'SO01-02 01.01R Pol'!G3123</f>
        <v>9300409</v>
      </c>
      <c r="J141" s="119">
        <f>IF(I150=0,"",I141/I150*100)</f>
        <v>8.6439321432997307</v>
      </c>
      <c r="L141" s="205">
        <f t="shared" si="5"/>
        <v>9300409</v>
      </c>
      <c r="M141" s="201"/>
    </row>
    <row r="142" spans="1:14" ht="17.100000000000001" customHeight="1" x14ac:dyDescent="0.2">
      <c r="A142" s="109"/>
      <c r="B142" s="114" t="s">
        <v>183</v>
      </c>
      <c r="C142" s="231" t="s">
        <v>184</v>
      </c>
      <c r="D142" s="232"/>
      <c r="E142" s="232"/>
      <c r="F142" s="121" t="s">
        <v>22</v>
      </c>
      <c r="G142" s="115"/>
      <c r="H142" s="115"/>
      <c r="I142" s="115">
        <f>'SO01-02 01.01R Pol'!G3125</f>
        <v>7572359</v>
      </c>
      <c r="J142" s="119">
        <f>IF(I150=0,"",I142/I150*100)</f>
        <v>7.0378579437425817</v>
      </c>
      <c r="L142" s="214">
        <f>'SO01-02 01.01R Pol'!F3127+1034819.61</f>
        <v>2531562.61</v>
      </c>
      <c r="M142" s="203">
        <f>I142-L142</f>
        <v>5040796.3900000006</v>
      </c>
      <c r="N142" s="211"/>
    </row>
    <row r="143" spans="1:14" ht="17.100000000000001" customHeight="1" x14ac:dyDescent="0.2">
      <c r="A143" s="109"/>
      <c r="B143" s="224" t="s">
        <v>185</v>
      </c>
      <c r="C143" s="233" t="s">
        <v>186</v>
      </c>
      <c r="D143" s="234"/>
      <c r="E143" s="234"/>
      <c r="F143" s="121" t="s">
        <v>22</v>
      </c>
      <c r="G143" s="115"/>
      <c r="H143" s="115"/>
      <c r="I143" s="115">
        <f>'SO01-02 01.01R Pol'!G3128</f>
        <v>1118873</v>
      </c>
      <c r="J143" s="119">
        <f>IF(I150=0,"",I143/I150*100)</f>
        <v>1.0398964485293281</v>
      </c>
      <c r="L143" s="205"/>
      <c r="M143" s="203">
        <f>I143</f>
        <v>1118873</v>
      </c>
    </row>
    <row r="144" spans="1:14" ht="17.100000000000001" customHeight="1" x14ac:dyDescent="0.2">
      <c r="A144" s="109"/>
      <c r="B144" s="114" t="s">
        <v>187</v>
      </c>
      <c r="C144" s="231" t="s">
        <v>188</v>
      </c>
      <c r="D144" s="232"/>
      <c r="E144" s="232"/>
      <c r="F144" s="121" t="s">
        <v>22</v>
      </c>
      <c r="G144" s="115"/>
      <c r="H144" s="115"/>
      <c r="I144" s="115">
        <f>'SO01-02 01.01R Pol'!G3130</f>
        <v>7515175</v>
      </c>
      <c r="J144" s="119">
        <f>IF(I150=0,"",I144/I150*100)</f>
        <v>6.9847103224194278</v>
      </c>
      <c r="L144" s="205">
        <f t="shared" si="5"/>
        <v>7515175</v>
      </c>
      <c r="M144" s="201"/>
    </row>
    <row r="145" spans="1:14" ht="17.100000000000001" customHeight="1" x14ac:dyDescent="0.2">
      <c r="A145" s="109"/>
      <c r="B145" s="114" t="s">
        <v>189</v>
      </c>
      <c r="C145" s="231" t="s">
        <v>190</v>
      </c>
      <c r="D145" s="232"/>
      <c r="E145" s="232"/>
      <c r="F145" s="121" t="s">
        <v>22</v>
      </c>
      <c r="G145" s="115"/>
      <c r="H145" s="115"/>
      <c r="I145" s="115">
        <f>'SO01-02 01.01R Pol'!G3132</f>
        <v>1810000</v>
      </c>
      <c r="J145" s="119">
        <f>IF(I150=0,"",I145/I150*100)</f>
        <v>1.6822396928320584</v>
      </c>
      <c r="L145" s="205">
        <f t="shared" si="5"/>
        <v>1810000</v>
      </c>
      <c r="M145" s="201"/>
    </row>
    <row r="146" spans="1:14" ht="17.100000000000001" customHeight="1" x14ac:dyDescent="0.2">
      <c r="A146" s="109"/>
      <c r="B146" s="114" t="s">
        <v>191</v>
      </c>
      <c r="C146" s="231" t="s">
        <v>192</v>
      </c>
      <c r="D146" s="232"/>
      <c r="E146" s="232"/>
      <c r="F146" s="121" t="s">
        <v>22</v>
      </c>
      <c r="G146" s="115"/>
      <c r="H146" s="115"/>
      <c r="I146" s="115">
        <f>'SO01-02 01.01R Pol'!G3135</f>
        <v>5144507</v>
      </c>
      <c r="J146" s="119">
        <f>IF(I150=0,"",I146/I150*100)</f>
        <v>4.7813778317416435</v>
      </c>
      <c r="L146" s="205">
        <f t="shared" si="5"/>
        <v>5144507</v>
      </c>
      <c r="M146" s="201"/>
    </row>
    <row r="147" spans="1:14" ht="20.25" customHeight="1" x14ac:dyDescent="0.2">
      <c r="A147" s="109"/>
      <c r="B147" s="114" t="s">
        <v>193</v>
      </c>
      <c r="C147" s="231" t="s">
        <v>194</v>
      </c>
      <c r="D147" s="232"/>
      <c r="E147" s="232"/>
      <c r="F147" s="121" t="s">
        <v>22</v>
      </c>
      <c r="G147" s="115"/>
      <c r="H147" s="115"/>
      <c r="I147" s="115">
        <f>'SO01-02 01.01R Pol'!G3137</f>
        <v>1084500</v>
      </c>
      <c r="J147" s="119">
        <f>IF(I150=0,"",I147/I150*100)</f>
        <v>1.0079496944068329</v>
      </c>
      <c r="L147" s="205"/>
      <c r="M147" s="215">
        <f>I147</f>
        <v>1084500</v>
      </c>
      <c r="N147" s="211"/>
    </row>
    <row r="148" spans="1:14" ht="17.100000000000001" customHeight="1" x14ac:dyDescent="0.2">
      <c r="A148" s="109"/>
      <c r="B148" s="114" t="s">
        <v>195</v>
      </c>
      <c r="C148" s="231" t="s">
        <v>196</v>
      </c>
      <c r="D148" s="232"/>
      <c r="E148" s="232"/>
      <c r="F148" s="121" t="s">
        <v>22</v>
      </c>
      <c r="G148" s="115"/>
      <c r="H148" s="115"/>
      <c r="I148" s="115">
        <f>'SO01-02 01.01R Pol'!G3139</f>
        <v>426420</v>
      </c>
      <c r="J148" s="119">
        <f>IF(I150=0,"",I148/I150*100)</f>
        <v>0.39632080100411399</v>
      </c>
      <c r="L148" s="205">
        <f t="shared" si="5"/>
        <v>426420</v>
      </c>
      <c r="M148" s="201"/>
    </row>
    <row r="149" spans="1:14" ht="17.100000000000001" customHeight="1" thickBot="1" x14ac:dyDescent="0.25">
      <c r="A149" s="109"/>
      <c r="B149" s="114" t="s">
        <v>197</v>
      </c>
      <c r="C149" s="231" t="s">
        <v>198</v>
      </c>
      <c r="D149" s="232"/>
      <c r="E149" s="232"/>
      <c r="F149" s="121" t="s">
        <v>199</v>
      </c>
      <c r="G149" s="115"/>
      <c r="H149" s="115"/>
      <c r="I149" s="115">
        <f>'SO01-02 01.01R Pol'!G3151</f>
        <v>512422.91</v>
      </c>
      <c r="J149" s="119">
        <f>IF(I150=0,"",I149/I150*100)</f>
        <v>0.47625312636381745</v>
      </c>
      <c r="L149" s="206">
        <f t="shared" si="5"/>
        <v>512422.91</v>
      </c>
      <c r="M149" s="207"/>
    </row>
    <row r="150" spans="1:14" ht="17.100000000000001" customHeight="1" thickBot="1" x14ac:dyDescent="0.25">
      <c r="A150" s="110"/>
      <c r="B150" s="116" t="s">
        <v>1</v>
      </c>
      <c r="C150" s="116"/>
      <c r="D150" s="117"/>
      <c r="E150" s="117"/>
      <c r="F150" s="122"/>
      <c r="G150" s="118"/>
      <c r="H150" s="118"/>
      <c r="I150" s="118">
        <f>SUM(I101:I149)</f>
        <v>107594655.37</v>
      </c>
      <c r="J150" s="120">
        <f>SUM(J101:J149)</f>
        <v>100</v>
      </c>
      <c r="L150" s="222">
        <f>SUM(L101:L149)</f>
        <v>92526592.399999991</v>
      </c>
      <c r="M150" s="223">
        <f>SUM(M101:M149)</f>
        <v>15068062.970000001</v>
      </c>
    </row>
    <row r="151" spans="1:14" ht="17.100000000000001" customHeight="1" thickBot="1" x14ac:dyDescent="0.25">
      <c r="F151" s="80"/>
      <c r="G151" s="79"/>
      <c r="H151" s="80"/>
      <c r="I151" s="79"/>
      <c r="J151" s="81"/>
      <c r="L151" s="229">
        <f>L150+M150</f>
        <v>107594655.36999999</v>
      </c>
      <c r="M151" s="230"/>
    </row>
    <row r="152" spans="1:14" x14ac:dyDescent="0.2">
      <c r="F152" s="80"/>
      <c r="G152" s="79"/>
      <c r="H152" s="80"/>
      <c r="I152" s="79"/>
      <c r="J152" s="81"/>
    </row>
    <row r="153" spans="1:14" x14ac:dyDescent="0.2">
      <c r="F153" s="80"/>
      <c r="G153" s="79"/>
      <c r="H153" s="80"/>
      <c r="I153" s="79"/>
      <c r="J153" s="81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18">
    <mergeCell ref="L67:M67"/>
    <mergeCell ref="N111:U111"/>
    <mergeCell ref="G16:H16"/>
    <mergeCell ref="G17:H17"/>
    <mergeCell ref="E16:F16"/>
    <mergeCell ref="E13:G13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C33:E33"/>
    <mergeCell ref="C34:E34"/>
    <mergeCell ref="C35:E35"/>
    <mergeCell ref="C36:E36"/>
    <mergeCell ref="C37:E37"/>
    <mergeCell ref="C43:E43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C44:E44"/>
    <mergeCell ref="C45:E45"/>
    <mergeCell ref="C46:E46"/>
    <mergeCell ref="C47:E47"/>
    <mergeCell ref="C38:E38"/>
    <mergeCell ref="C39:E39"/>
    <mergeCell ref="C40:E40"/>
    <mergeCell ref="C41:E41"/>
    <mergeCell ref="C42:E42"/>
    <mergeCell ref="C53:E53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101:E101"/>
    <mergeCell ref="C102:E102"/>
    <mergeCell ref="C103:E103"/>
    <mergeCell ref="C104:E104"/>
    <mergeCell ref="C105:E105"/>
    <mergeCell ref="C58:E58"/>
    <mergeCell ref="C59:E59"/>
    <mergeCell ref="C60:E60"/>
    <mergeCell ref="C61:E61"/>
    <mergeCell ref="B62:E62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L151:M151"/>
    <mergeCell ref="L63:M63"/>
    <mergeCell ref="C146:E146"/>
    <mergeCell ref="C147:E147"/>
    <mergeCell ref="C148:E148"/>
    <mergeCell ref="C149:E149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</mergeCells>
  <phoneticPr fontId="0" type="noConversion"/>
  <pageMargins left="0.39370078740157483" right="0.19685039370078741" top="0.59055118110236227" bottom="0.39370078740157483" header="0" footer="0.19685039370078741"/>
  <pageSetup paperSize="9" scale="75" fitToHeight="9999" orientation="portrait" horizontalDpi="300" verticalDpi="300" r:id="rId2"/>
  <headerFooter alignWithMargins="0">
    <oddHeader>&amp;RVERZE IV. bez potrubní pošty</oddHeader>
    <oddFooter>&amp;L&amp;9Zpracováno programem &amp;"Arial CE,tučné"BUILDpower S,  © RTS, a.s.&amp;R&amp;9Stránka &amp;P z &amp;N</oddFooter>
  </headerFooter>
  <rowBreaks count="1" manualBreakCount="1">
    <brk id="30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277" t="s">
        <v>4</v>
      </c>
      <c r="B1" s="277"/>
      <c r="C1" s="278"/>
      <c r="D1" s="277"/>
      <c r="E1" s="277"/>
      <c r="F1" s="277"/>
      <c r="G1" s="277"/>
    </row>
    <row r="2" spans="1:7" ht="24.95" customHeight="1" x14ac:dyDescent="0.2">
      <c r="A2" s="63" t="s">
        <v>5</v>
      </c>
      <c r="B2" s="62"/>
      <c r="C2" s="279"/>
      <c r="D2" s="279"/>
      <c r="E2" s="279"/>
      <c r="F2" s="279"/>
      <c r="G2" s="280"/>
    </row>
    <row r="3" spans="1:7" ht="24.95" customHeight="1" x14ac:dyDescent="0.2">
      <c r="A3" s="63" t="s">
        <v>6</v>
      </c>
      <c r="B3" s="62"/>
      <c r="C3" s="279"/>
      <c r="D3" s="279"/>
      <c r="E3" s="279"/>
      <c r="F3" s="279"/>
      <c r="G3" s="280"/>
    </row>
    <row r="4" spans="1:7" ht="24.95" customHeight="1" x14ac:dyDescent="0.2">
      <c r="A4" s="63" t="s">
        <v>7</v>
      </c>
      <c r="B4" s="62"/>
      <c r="C4" s="279"/>
      <c r="D4" s="279"/>
      <c r="E4" s="279"/>
      <c r="F4" s="279"/>
      <c r="G4" s="280"/>
    </row>
    <row r="5" spans="1:7" x14ac:dyDescent="0.2">
      <c r="B5" s="6"/>
      <c r="C5" s="7"/>
      <c r="D5" s="8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C38" sqref="C38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202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94</v>
      </c>
      <c r="C3" s="282" t="s">
        <v>95</v>
      </c>
      <c r="D3" s="283"/>
      <c r="E3" s="283"/>
      <c r="F3" s="283"/>
      <c r="G3" s="284"/>
      <c r="AC3" s="78" t="s">
        <v>205</v>
      </c>
      <c r="AG3" t="s">
        <v>206</v>
      </c>
    </row>
    <row r="4" spans="1:60" ht="24.95" customHeight="1" x14ac:dyDescent="0.2">
      <c r="A4" s="126" t="s">
        <v>7</v>
      </c>
      <c r="B4" s="127" t="s">
        <v>94</v>
      </c>
      <c r="C4" s="285" t="s">
        <v>96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  <c r="X6" s="288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200</v>
      </c>
      <c r="C8" s="169" t="s">
        <v>23</v>
      </c>
      <c r="D8" s="150"/>
      <c r="E8" s="151"/>
      <c r="F8" s="152"/>
      <c r="G8" s="152">
        <f>SUMIF(AG9:AG15,"&lt;&gt;NOR",G9:G15)</f>
        <v>6228184.21</v>
      </c>
      <c r="H8" s="152"/>
      <c r="I8" s="152">
        <f>SUM(I9:I15)</f>
        <v>0</v>
      </c>
      <c r="J8" s="152"/>
      <c r="K8" s="152">
        <f>SUM(K9:K15)</f>
        <v>6228184.21</v>
      </c>
      <c r="L8" s="152"/>
      <c r="M8" s="152">
        <f>SUM(M9:M15)</f>
        <v>7536102.8940999992</v>
      </c>
      <c r="N8" s="152"/>
      <c r="O8" s="152">
        <f>SUM(O9:O15)</f>
        <v>0</v>
      </c>
      <c r="P8" s="152"/>
      <c r="Q8" s="152">
        <f>SUM(Q9:Q15)</f>
        <v>0</v>
      </c>
      <c r="R8" s="152"/>
      <c r="S8" s="152"/>
      <c r="T8" s="153"/>
      <c r="U8" s="147"/>
      <c r="V8" s="147">
        <f>SUM(V9:V15)</f>
        <v>0</v>
      </c>
      <c r="W8" s="147"/>
    </row>
    <row r="9" spans="1:60" outlineLevel="1" x14ac:dyDescent="0.2">
      <c r="A9" s="161">
        <v>1</v>
      </c>
      <c r="B9" s="162" t="s">
        <v>230</v>
      </c>
      <c r="C9" s="225" t="s">
        <v>231</v>
      </c>
      <c r="D9" s="163" t="s">
        <v>232</v>
      </c>
      <c r="E9" s="164">
        <v>1</v>
      </c>
      <c r="F9" s="165">
        <v>60000</v>
      </c>
      <c r="G9" s="166">
        <f t="shared" ref="G9:G15" si="0">ROUND(E9*F9,2)</f>
        <v>60000</v>
      </c>
      <c r="H9" s="165">
        <v>0</v>
      </c>
      <c r="I9" s="166">
        <f t="shared" ref="I9:I15" si="1">ROUND(E9*H9,2)</f>
        <v>0</v>
      </c>
      <c r="J9" s="165">
        <v>60000</v>
      </c>
      <c r="K9" s="166">
        <f t="shared" ref="K9:K15" si="2">ROUND(E9*J9,2)</f>
        <v>60000</v>
      </c>
      <c r="L9" s="166">
        <v>21</v>
      </c>
      <c r="M9" s="166">
        <f t="shared" ref="M9:M15" si="3">G9*(1+L9/100)</f>
        <v>72600</v>
      </c>
      <c r="N9" s="166">
        <v>0</v>
      </c>
      <c r="O9" s="166">
        <f t="shared" ref="O9:O15" si="4">ROUND(E9*N9,2)</f>
        <v>0</v>
      </c>
      <c r="P9" s="166">
        <v>0</v>
      </c>
      <c r="Q9" s="166">
        <f t="shared" ref="Q9:Q15" si="5">ROUND(E9*P9,2)</f>
        <v>0</v>
      </c>
      <c r="R9" s="166"/>
      <c r="S9" s="166" t="s">
        <v>233</v>
      </c>
      <c r="T9" s="167" t="s">
        <v>234</v>
      </c>
      <c r="U9" s="144">
        <v>0</v>
      </c>
      <c r="V9" s="144">
        <f t="shared" ref="V9:V15" si="6"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outlineLevel="1" x14ac:dyDescent="0.2">
      <c r="A10" s="161">
        <v>2</v>
      </c>
      <c r="B10" s="162" t="s">
        <v>235</v>
      </c>
      <c r="C10" s="225" t="s">
        <v>236</v>
      </c>
      <c r="D10" s="163" t="s">
        <v>232</v>
      </c>
      <c r="E10" s="164">
        <v>1</v>
      </c>
      <c r="F10" s="165">
        <v>15000</v>
      </c>
      <c r="G10" s="166">
        <f t="shared" si="0"/>
        <v>15000</v>
      </c>
      <c r="H10" s="165">
        <v>0</v>
      </c>
      <c r="I10" s="166">
        <f t="shared" si="1"/>
        <v>0</v>
      </c>
      <c r="J10" s="165">
        <v>15000</v>
      </c>
      <c r="K10" s="166">
        <f t="shared" si="2"/>
        <v>15000</v>
      </c>
      <c r="L10" s="166">
        <v>21</v>
      </c>
      <c r="M10" s="166">
        <f t="shared" si="3"/>
        <v>18150</v>
      </c>
      <c r="N10" s="166">
        <v>0</v>
      </c>
      <c r="O10" s="166">
        <f t="shared" si="4"/>
        <v>0</v>
      </c>
      <c r="P10" s="166">
        <v>0</v>
      </c>
      <c r="Q10" s="166">
        <f t="shared" si="5"/>
        <v>0</v>
      </c>
      <c r="R10" s="166"/>
      <c r="S10" s="166" t="s">
        <v>233</v>
      </c>
      <c r="T10" s="167" t="s">
        <v>234</v>
      </c>
      <c r="U10" s="144">
        <v>0</v>
      </c>
      <c r="V10" s="144">
        <f t="shared" si="6"/>
        <v>0</v>
      </c>
      <c r="W10" s="144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</row>
    <row r="11" spans="1:60" outlineLevel="1" x14ac:dyDescent="0.2">
      <c r="A11" s="161">
        <v>3</v>
      </c>
      <c r="B11" s="162" t="s">
        <v>237</v>
      </c>
      <c r="C11" s="225" t="s">
        <v>238</v>
      </c>
      <c r="D11" s="163" t="s">
        <v>232</v>
      </c>
      <c r="E11" s="164">
        <v>1</v>
      </c>
      <c r="F11" s="165">
        <v>1367374.27</v>
      </c>
      <c r="G11" s="166">
        <f t="shared" si="0"/>
        <v>1367374.27</v>
      </c>
      <c r="H11" s="165">
        <v>0</v>
      </c>
      <c r="I11" s="166">
        <f t="shared" si="1"/>
        <v>0</v>
      </c>
      <c r="J11" s="165">
        <v>1367374.27</v>
      </c>
      <c r="K11" s="166">
        <f t="shared" si="2"/>
        <v>1367374.27</v>
      </c>
      <c r="L11" s="166">
        <v>21</v>
      </c>
      <c r="M11" s="166">
        <f t="shared" si="3"/>
        <v>1654522.8666999999</v>
      </c>
      <c r="N11" s="166">
        <v>0</v>
      </c>
      <c r="O11" s="166">
        <f t="shared" si="4"/>
        <v>0</v>
      </c>
      <c r="P11" s="166">
        <v>0</v>
      </c>
      <c r="Q11" s="166">
        <f t="shared" si="5"/>
        <v>0</v>
      </c>
      <c r="R11" s="166"/>
      <c r="S11" s="166" t="s">
        <v>233</v>
      </c>
      <c r="T11" s="167" t="s">
        <v>234</v>
      </c>
      <c r="U11" s="144">
        <v>0</v>
      </c>
      <c r="V11" s="144">
        <f t="shared" si="6"/>
        <v>0</v>
      </c>
      <c r="W11" s="144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</row>
    <row r="12" spans="1:60" outlineLevel="1" x14ac:dyDescent="0.2">
      <c r="A12" s="161">
        <v>4</v>
      </c>
      <c r="B12" s="162" t="s">
        <v>239</v>
      </c>
      <c r="C12" s="225" t="s">
        <v>240</v>
      </c>
      <c r="D12" s="163" t="s">
        <v>232</v>
      </c>
      <c r="E12" s="164">
        <v>1</v>
      </c>
      <c r="F12" s="165">
        <v>911582.85000000009</v>
      </c>
      <c r="G12" s="166">
        <f t="shared" si="0"/>
        <v>911582.85</v>
      </c>
      <c r="H12" s="165">
        <v>0</v>
      </c>
      <c r="I12" s="166">
        <f t="shared" si="1"/>
        <v>0</v>
      </c>
      <c r="J12" s="165">
        <v>911582.85000000009</v>
      </c>
      <c r="K12" s="166">
        <f t="shared" si="2"/>
        <v>911582.85</v>
      </c>
      <c r="L12" s="166">
        <v>21</v>
      </c>
      <c r="M12" s="166">
        <f t="shared" si="3"/>
        <v>1103015.2485</v>
      </c>
      <c r="N12" s="166">
        <v>0</v>
      </c>
      <c r="O12" s="166">
        <f t="shared" si="4"/>
        <v>0</v>
      </c>
      <c r="P12" s="166">
        <v>0</v>
      </c>
      <c r="Q12" s="166">
        <f t="shared" si="5"/>
        <v>0</v>
      </c>
      <c r="R12" s="166"/>
      <c r="S12" s="166" t="s">
        <v>233</v>
      </c>
      <c r="T12" s="167" t="s">
        <v>234</v>
      </c>
      <c r="U12" s="144">
        <v>0</v>
      </c>
      <c r="V12" s="144">
        <f t="shared" si="6"/>
        <v>0</v>
      </c>
      <c r="W12" s="144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</row>
    <row r="13" spans="1:60" outlineLevel="1" x14ac:dyDescent="0.2">
      <c r="A13" s="161">
        <v>5</v>
      </c>
      <c r="B13" s="162" t="s">
        <v>241</v>
      </c>
      <c r="C13" s="225" t="s">
        <v>242</v>
      </c>
      <c r="D13" s="163" t="s">
        <v>232</v>
      </c>
      <c r="E13" s="164">
        <v>1</v>
      </c>
      <c r="F13" s="165">
        <v>455791.42000000004</v>
      </c>
      <c r="G13" s="166">
        <f t="shared" si="0"/>
        <v>455791.42</v>
      </c>
      <c r="H13" s="165">
        <v>0</v>
      </c>
      <c r="I13" s="166">
        <f t="shared" si="1"/>
        <v>0</v>
      </c>
      <c r="J13" s="165">
        <v>455791.42000000004</v>
      </c>
      <c r="K13" s="166">
        <f t="shared" si="2"/>
        <v>455791.42</v>
      </c>
      <c r="L13" s="166">
        <v>21</v>
      </c>
      <c r="M13" s="166">
        <f t="shared" si="3"/>
        <v>551507.61819999991</v>
      </c>
      <c r="N13" s="166">
        <v>0</v>
      </c>
      <c r="O13" s="166">
        <f t="shared" si="4"/>
        <v>0</v>
      </c>
      <c r="P13" s="166">
        <v>0</v>
      </c>
      <c r="Q13" s="166">
        <f t="shared" si="5"/>
        <v>0</v>
      </c>
      <c r="R13" s="166"/>
      <c r="S13" s="166" t="s">
        <v>233</v>
      </c>
      <c r="T13" s="167" t="s">
        <v>234</v>
      </c>
      <c r="U13" s="144">
        <v>0</v>
      </c>
      <c r="V13" s="144">
        <f t="shared" si="6"/>
        <v>0</v>
      </c>
      <c r="W13" s="144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</row>
    <row r="14" spans="1:60" outlineLevel="1" x14ac:dyDescent="0.2">
      <c r="A14" s="161">
        <v>6</v>
      </c>
      <c r="B14" s="162" t="s">
        <v>243</v>
      </c>
      <c r="C14" s="225" t="s">
        <v>244</v>
      </c>
      <c r="D14" s="163" t="s">
        <v>232</v>
      </c>
      <c r="E14" s="164">
        <v>1</v>
      </c>
      <c r="F14" s="165">
        <v>1139478.56</v>
      </c>
      <c r="G14" s="166">
        <f t="shared" si="0"/>
        <v>1139478.56</v>
      </c>
      <c r="H14" s="165">
        <v>0</v>
      </c>
      <c r="I14" s="166">
        <f t="shared" si="1"/>
        <v>0</v>
      </c>
      <c r="J14" s="165">
        <v>1139478.56</v>
      </c>
      <c r="K14" s="166">
        <f t="shared" si="2"/>
        <v>1139478.56</v>
      </c>
      <c r="L14" s="166">
        <v>21</v>
      </c>
      <c r="M14" s="166">
        <f t="shared" si="3"/>
        <v>1378769.0575999999</v>
      </c>
      <c r="N14" s="166">
        <v>0</v>
      </c>
      <c r="O14" s="166">
        <f t="shared" si="4"/>
        <v>0</v>
      </c>
      <c r="P14" s="166">
        <v>0</v>
      </c>
      <c r="Q14" s="166">
        <f t="shared" si="5"/>
        <v>0</v>
      </c>
      <c r="R14" s="166"/>
      <c r="S14" s="166" t="s">
        <v>233</v>
      </c>
      <c r="T14" s="167" t="s">
        <v>234</v>
      </c>
      <c r="U14" s="144">
        <v>0</v>
      </c>
      <c r="V14" s="144">
        <f t="shared" si="6"/>
        <v>0</v>
      </c>
      <c r="W14" s="144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</row>
    <row r="15" spans="1:60" outlineLevel="1" x14ac:dyDescent="0.2">
      <c r="A15" s="161">
        <v>7</v>
      </c>
      <c r="B15" s="162" t="s">
        <v>245</v>
      </c>
      <c r="C15" s="225" t="s">
        <v>246</v>
      </c>
      <c r="D15" s="163" t="s">
        <v>232</v>
      </c>
      <c r="E15" s="164">
        <v>1</v>
      </c>
      <c r="F15" s="165">
        <v>2278957.1100000003</v>
      </c>
      <c r="G15" s="166">
        <f t="shared" si="0"/>
        <v>2278957.11</v>
      </c>
      <c r="H15" s="165">
        <v>0</v>
      </c>
      <c r="I15" s="166">
        <f t="shared" si="1"/>
        <v>0</v>
      </c>
      <c r="J15" s="165">
        <v>2278957.1100000003</v>
      </c>
      <c r="K15" s="166">
        <f t="shared" si="2"/>
        <v>2278957.11</v>
      </c>
      <c r="L15" s="166">
        <v>21</v>
      </c>
      <c r="M15" s="166">
        <f t="shared" si="3"/>
        <v>2757538.1030999999</v>
      </c>
      <c r="N15" s="166">
        <v>0</v>
      </c>
      <c r="O15" s="166">
        <f t="shared" si="4"/>
        <v>0</v>
      </c>
      <c r="P15" s="166">
        <v>0</v>
      </c>
      <c r="Q15" s="166">
        <f t="shared" si="5"/>
        <v>0</v>
      </c>
      <c r="R15" s="166"/>
      <c r="S15" s="166" t="s">
        <v>233</v>
      </c>
      <c r="T15" s="167" t="s">
        <v>234</v>
      </c>
      <c r="U15" s="144">
        <v>0</v>
      </c>
      <c r="V15" s="144">
        <f t="shared" si="6"/>
        <v>0</v>
      </c>
      <c r="W15" s="144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</row>
    <row r="16" spans="1:60" x14ac:dyDescent="0.2">
      <c r="A16" s="148" t="s">
        <v>228</v>
      </c>
      <c r="B16" s="149" t="s">
        <v>201</v>
      </c>
      <c r="C16" s="169" t="s">
        <v>24</v>
      </c>
      <c r="D16" s="150"/>
      <c r="E16" s="151"/>
      <c r="F16" s="152"/>
      <c r="G16" s="152">
        <f>SUMIF(AG17:AG28,"&lt;&gt;NOR",G17:G28)</f>
        <v>1846000</v>
      </c>
      <c r="H16" s="152"/>
      <c r="I16" s="152">
        <f>SUM(I17:I28)</f>
        <v>0</v>
      </c>
      <c r="J16" s="152"/>
      <c r="K16" s="152">
        <f>SUM(K17:K28)</f>
        <v>1846000</v>
      </c>
      <c r="L16" s="152"/>
      <c r="M16" s="152">
        <f>SUM(M17:M28)</f>
        <v>2233660</v>
      </c>
      <c r="N16" s="152"/>
      <c r="O16" s="152">
        <f>SUM(O17:O28)</f>
        <v>0</v>
      </c>
      <c r="P16" s="152"/>
      <c r="Q16" s="152">
        <f>SUM(Q17:Q28)</f>
        <v>0</v>
      </c>
      <c r="R16" s="152"/>
      <c r="S16" s="152"/>
      <c r="T16" s="153"/>
      <c r="U16" s="147"/>
      <c r="V16" s="147">
        <f>SUM(V17:V28)</f>
        <v>0</v>
      </c>
      <c r="W16" s="147"/>
    </row>
    <row r="17" spans="1:60" ht="22.5" outlineLevel="1" x14ac:dyDescent="0.2">
      <c r="A17" s="161">
        <v>8</v>
      </c>
      <c r="B17" s="162" t="s">
        <v>247</v>
      </c>
      <c r="C17" s="225" t="s">
        <v>248</v>
      </c>
      <c r="D17" s="163" t="s">
        <v>249</v>
      </c>
      <c r="E17" s="164">
        <v>1</v>
      </c>
      <c r="F17" s="165">
        <v>200000</v>
      </c>
      <c r="G17" s="166">
        <f t="shared" ref="G17:G28" si="7">ROUND(E17*F17,2)</f>
        <v>200000</v>
      </c>
      <c r="H17" s="165">
        <v>0</v>
      </c>
      <c r="I17" s="166">
        <f t="shared" ref="I17:I28" si="8">ROUND(E17*H17,2)</f>
        <v>0</v>
      </c>
      <c r="J17" s="165">
        <v>200000</v>
      </c>
      <c r="K17" s="166">
        <f t="shared" ref="K17:K28" si="9">ROUND(E17*J17,2)</f>
        <v>200000</v>
      </c>
      <c r="L17" s="166">
        <v>21</v>
      </c>
      <c r="M17" s="166">
        <f t="shared" ref="M17:M28" si="10">G17*(1+L17/100)</f>
        <v>242000</v>
      </c>
      <c r="N17" s="166">
        <v>0</v>
      </c>
      <c r="O17" s="166">
        <f t="shared" ref="O17:O28" si="11">ROUND(E17*N17,2)</f>
        <v>0</v>
      </c>
      <c r="P17" s="166">
        <v>0</v>
      </c>
      <c r="Q17" s="166">
        <f t="shared" ref="Q17:Q28" si="12">ROUND(E17*P17,2)</f>
        <v>0</v>
      </c>
      <c r="R17" s="166"/>
      <c r="S17" s="166" t="s">
        <v>250</v>
      </c>
      <c r="T17" s="167" t="s">
        <v>234</v>
      </c>
      <c r="U17" s="144">
        <v>0</v>
      </c>
      <c r="V17" s="144">
        <f t="shared" ref="V17:V28" si="13">ROUND(E17*U17,2)</f>
        <v>0</v>
      </c>
      <c r="W17" s="144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</row>
    <row r="18" spans="1:60" outlineLevel="1" x14ac:dyDescent="0.2">
      <c r="A18" s="161">
        <v>9</v>
      </c>
      <c r="B18" s="162" t="s">
        <v>252</v>
      </c>
      <c r="C18" s="225" t="s">
        <v>253</v>
      </c>
      <c r="D18" s="163" t="s">
        <v>232</v>
      </c>
      <c r="E18" s="164">
        <v>1</v>
      </c>
      <c r="F18" s="165">
        <v>100000</v>
      </c>
      <c r="G18" s="166">
        <f t="shared" si="7"/>
        <v>100000</v>
      </c>
      <c r="H18" s="165">
        <v>0</v>
      </c>
      <c r="I18" s="166">
        <f t="shared" si="8"/>
        <v>0</v>
      </c>
      <c r="J18" s="165">
        <v>100000</v>
      </c>
      <c r="K18" s="166">
        <f t="shared" si="9"/>
        <v>100000</v>
      </c>
      <c r="L18" s="166">
        <v>21</v>
      </c>
      <c r="M18" s="166">
        <f t="shared" si="10"/>
        <v>121000</v>
      </c>
      <c r="N18" s="166">
        <v>0</v>
      </c>
      <c r="O18" s="166">
        <f t="shared" si="11"/>
        <v>0</v>
      </c>
      <c r="P18" s="166">
        <v>0</v>
      </c>
      <c r="Q18" s="166">
        <f t="shared" si="12"/>
        <v>0</v>
      </c>
      <c r="R18" s="166"/>
      <c r="S18" s="166" t="s">
        <v>233</v>
      </c>
      <c r="T18" s="167" t="s">
        <v>234</v>
      </c>
      <c r="U18" s="144">
        <v>0</v>
      </c>
      <c r="V18" s="144">
        <f t="shared" si="13"/>
        <v>0</v>
      </c>
      <c r="W18" s="144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</row>
    <row r="19" spans="1:60" outlineLevel="1" x14ac:dyDescent="0.2">
      <c r="A19" s="161">
        <v>10</v>
      </c>
      <c r="B19" s="162" t="s">
        <v>254</v>
      </c>
      <c r="C19" s="170" t="s">
        <v>255</v>
      </c>
      <c r="D19" s="163" t="s">
        <v>232</v>
      </c>
      <c r="E19" s="164">
        <v>1</v>
      </c>
      <c r="F19" s="165">
        <v>150000</v>
      </c>
      <c r="G19" s="166">
        <f t="shared" si="7"/>
        <v>150000</v>
      </c>
      <c r="H19" s="165">
        <v>0</v>
      </c>
      <c r="I19" s="166">
        <f t="shared" si="8"/>
        <v>0</v>
      </c>
      <c r="J19" s="165">
        <v>150000</v>
      </c>
      <c r="K19" s="166">
        <f t="shared" si="9"/>
        <v>150000</v>
      </c>
      <c r="L19" s="166">
        <v>21</v>
      </c>
      <c r="M19" s="166">
        <f t="shared" si="10"/>
        <v>181500</v>
      </c>
      <c r="N19" s="166">
        <v>0</v>
      </c>
      <c r="O19" s="166">
        <f t="shared" si="11"/>
        <v>0</v>
      </c>
      <c r="P19" s="166">
        <v>0</v>
      </c>
      <c r="Q19" s="166">
        <f t="shared" si="12"/>
        <v>0</v>
      </c>
      <c r="R19" s="166"/>
      <c r="S19" s="166" t="s">
        <v>233</v>
      </c>
      <c r="T19" s="167" t="s">
        <v>234</v>
      </c>
      <c r="U19" s="144">
        <v>0</v>
      </c>
      <c r="V19" s="144">
        <f t="shared" si="13"/>
        <v>0</v>
      </c>
      <c r="W19" s="144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</row>
    <row r="20" spans="1:60" outlineLevel="1" x14ac:dyDescent="0.2">
      <c r="A20" s="161">
        <v>11</v>
      </c>
      <c r="B20" s="162" t="s">
        <v>256</v>
      </c>
      <c r="C20" s="170" t="s">
        <v>257</v>
      </c>
      <c r="D20" s="163" t="s">
        <v>232</v>
      </c>
      <c r="E20" s="164">
        <v>1</v>
      </c>
      <c r="F20" s="165">
        <v>60000</v>
      </c>
      <c r="G20" s="166">
        <f t="shared" si="7"/>
        <v>60000</v>
      </c>
      <c r="H20" s="165">
        <v>0</v>
      </c>
      <c r="I20" s="166">
        <f t="shared" si="8"/>
        <v>0</v>
      </c>
      <c r="J20" s="165">
        <v>60000</v>
      </c>
      <c r="K20" s="166">
        <f t="shared" si="9"/>
        <v>60000</v>
      </c>
      <c r="L20" s="166">
        <v>21</v>
      </c>
      <c r="M20" s="166">
        <f t="shared" si="10"/>
        <v>72600</v>
      </c>
      <c r="N20" s="166">
        <v>0</v>
      </c>
      <c r="O20" s="166">
        <f t="shared" si="11"/>
        <v>0</v>
      </c>
      <c r="P20" s="166">
        <v>0</v>
      </c>
      <c r="Q20" s="166">
        <f t="shared" si="12"/>
        <v>0</v>
      </c>
      <c r="R20" s="166"/>
      <c r="S20" s="166" t="s">
        <v>233</v>
      </c>
      <c r="T20" s="167" t="s">
        <v>234</v>
      </c>
      <c r="U20" s="144">
        <v>0</v>
      </c>
      <c r="V20" s="144">
        <f t="shared" si="13"/>
        <v>0</v>
      </c>
      <c r="W20" s="144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</row>
    <row r="21" spans="1:60" outlineLevel="1" x14ac:dyDescent="0.2">
      <c r="A21" s="161">
        <v>12</v>
      </c>
      <c r="B21" s="162" t="s">
        <v>258</v>
      </c>
      <c r="C21" s="170" t="s">
        <v>259</v>
      </c>
      <c r="D21" s="163" t="s">
        <v>232</v>
      </c>
      <c r="E21" s="164">
        <v>1</v>
      </c>
      <c r="F21" s="165">
        <v>60000</v>
      </c>
      <c r="G21" s="166">
        <f t="shared" si="7"/>
        <v>60000</v>
      </c>
      <c r="H21" s="165">
        <v>0</v>
      </c>
      <c r="I21" s="166">
        <f t="shared" si="8"/>
        <v>0</v>
      </c>
      <c r="J21" s="165">
        <v>60000</v>
      </c>
      <c r="K21" s="166">
        <f t="shared" si="9"/>
        <v>60000</v>
      </c>
      <c r="L21" s="166">
        <v>21</v>
      </c>
      <c r="M21" s="166">
        <f t="shared" si="10"/>
        <v>72600</v>
      </c>
      <c r="N21" s="166">
        <v>0</v>
      </c>
      <c r="O21" s="166">
        <f t="shared" si="11"/>
        <v>0</v>
      </c>
      <c r="P21" s="166">
        <v>0</v>
      </c>
      <c r="Q21" s="166">
        <f t="shared" si="12"/>
        <v>0</v>
      </c>
      <c r="R21" s="166"/>
      <c r="S21" s="166" t="s">
        <v>233</v>
      </c>
      <c r="T21" s="167" t="s">
        <v>234</v>
      </c>
      <c r="U21" s="144">
        <v>0</v>
      </c>
      <c r="V21" s="144">
        <f t="shared" si="13"/>
        <v>0</v>
      </c>
      <c r="W21" s="144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</row>
    <row r="22" spans="1:60" outlineLevel="1" x14ac:dyDescent="0.2">
      <c r="A22" s="161">
        <v>13</v>
      </c>
      <c r="B22" s="162" t="s">
        <v>260</v>
      </c>
      <c r="C22" s="225" t="s">
        <v>261</v>
      </c>
      <c r="D22" s="163" t="s">
        <v>232</v>
      </c>
      <c r="E22" s="164">
        <v>1</v>
      </c>
      <c r="F22" s="165">
        <v>90000</v>
      </c>
      <c r="G22" s="166">
        <f t="shared" si="7"/>
        <v>90000</v>
      </c>
      <c r="H22" s="165">
        <v>0</v>
      </c>
      <c r="I22" s="166">
        <f t="shared" si="8"/>
        <v>0</v>
      </c>
      <c r="J22" s="165">
        <v>90000</v>
      </c>
      <c r="K22" s="166">
        <f t="shared" si="9"/>
        <v>90000</v>
      </c>
      <c r="L22" s="166">
        <v>21</v>
      </c>
      <c r="M22" s="166">
        <f t="shared" si="10"/>
        <v>108900</v>
      </c>
      <c r="N22" s="166">
        <v>0</v>
      </c>
      <c r="O22" s="166">
        <f t="shared" si="11"/>
        <v>0</v>
      </c>
      <c r="P22" s="166">
        <v>0</v>
      </c>
      <c r="Q22" s="166">
        <f t="shared" si="12"/>
        <v>0</v>
      </c>
      <c r="R22" s="166"/>
      <c r="S22" s="166" t="s">
        <v>233</v>
      </c>
      <c r="T22" s="167" t="s">
        <v>234</v>
      </c>
      <c r="U22" s="144">
        <v>0</v>
      </c>
      <c r="V22" s="144">
        <f t="shared" si="13"/>
        <v>0</v>
      </c>
      <c r="W22" s="144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</row>
    <row r="23" spans="1:60" outlineLevel="1" x14ac:dyDescent="0.2">
      <c r="A23" s="161">
        <v>14</v>
      </c>
      <c r="B23" s="162" t="s">
        <v>262</v>
      </c>
      <c r="C23" s="210" t="s">
        <v>263</v>
      </c>
      <c r="D23" s="163" t="s">
        <v>232</v>
      </c>
      <c r="E23" s="164">
        <v>1</v>
      </c>
      <c r="F23" s="165">
        <v>150000</v>
      </c>
      <c r="G23" s="166">
        <f t="shared" si="7"/>
        <v>150000</v>
      </c>
      <c r="H23" s="165">
        <v>0</v>
      </c>
      <c r="I23" s="166">
        <f t="shared" si="8"/>
        <v>0</v>
      </c>
      <c r="J23" s="165">
        <v>150000</v>
      </c>
      <c r="K23" s="166">
        <f t="shared" si="9"/>
        <v>150000</v>
      </c>
      <c r="L23" s="166">
        <v>21</v>
      </c>
      <c r="M23" s="166">
        <f t="shared" si="10"/>
        <v>181500</v>
      </c>
      <c r="N23" s="166">
        <v>0</v>
      </c>
      <c r="O23" s="166">
        <f t="shared" si="11"/>
        <v>0</v>
      </c>
      <c r="P23" s="166">
        <v>0</v>
      </c>
      <c r="Q23" s="166">
        <f t="shared" si="12"/>
        <v>0</v>
      </c>
      <c r="R23" s="166"/>
      <c r="S23" s="166" t="s">
        <v>233</v>
      </c>
      <c r="T23" s="167" t="s">
        <v>234</v>
      </c>
      <c r="U23" s="144">
        <v>0</v>
      </c>
      <c r="V23" s="144">
        <f t="shared" si="13"/>
        <v>0</v>
      </c>
      <c r="W23" s="144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</row>
    <row r="24" spans="1:60" outlineLevel="1" x14ac:dyDescent="0.2">
      <c r="A24" s="161">
        <v>15</v>
      </c>
      <c r="B24" s="162" t="s">
        <v>264</v>
      </c>
      <c r="C24" s="225" t="s">
        <v>265</v>
      </c>
      <c r="D24" s="163" t="s">
        <v>232</v>
      </c>
      <c r="E24" s="164">
        <v>1</v>
      </c>
      <c r="F24" s="165">
        <v>90000</v>
      </c>
      <c r="G24" s="166">
        <f t="shared" si="7"/>
        <v>90000</v>
      </c>
      <c r="H24" s="165">
        <v>0</v>
      </c>
      <c r="I24" s="166">
        <f t="shared" si="8"/>
        <v>0</v>
      </c>
      <c r="J24" s="165">
        <v>90000</v>
      </c>
      <c r="K24" s="166">
        <f t="shared" si="9"/>
        <v>90000</v>
      </c>
      <c r="L24" s="166">
        <v>21</v>
      </c>
      <c r="M24" s="166">
        <f t="shared" si="10"/>
        <v>108900</v>
      </c>
      <c r="N24" s="166">
        <v>0</v>
      </c>
      <c r="O24" s="166">
        <f t="shared" si="11"/>
        <v>0</v>
      </c>
      <c r="P24" s="166">
        <v>0</v>
      </c>
      <c r="Q24" s="166">
        <f t="shared" si="12"/>
        <v>0</v>
      </c>
      <c r="R24" s="166"/>
      <c r="S24" s="166" t="s">
        <v>233</v>
      </c>
      <c r="T24" s="167" t="s">
        <v>234</v>
      </c>
      <c r="U24" s="144">
        <v>0</v>
      </c>
      <c r="V24" s="144">
        <f t="shared" si="13"/>
        <v>0</v>
      </c>
      <c r="W24" s="144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</row>
    <row r="25" spans="1:60" outlineLevel="1" x14ac:dyDescent="0.2">
      <c r="A25" s="161">
        <v>16</v>
      </c>
      <c r="B25" s="162" t="s">
        <v>266</v>
      </c>
      <c r="C25" s="170" t="s">
        <v>267</v>
      </c>
      <c r="D25" s="163" t="s">
        <v>232</v>
      </c>
      <c r="E25" s="164">
        <v>1</v>
      </c>
      <c r="F25" s="165">
        <v>10000</v>
      </c>
      <c r="G25" s="166">
        <f t="shared" si="7"/>
        <v>10000</v>
      </c>
      <c r="H25" s="165">
        <v>0</v>
      </c>
      <c r="I25" s="166">
        <f t="shared" si="8"/>
        <v>0</v>
      </c>
      <c r="J25" s="165">
        <v>10000</v>
      </c>
      <c r="K25" s="166">
        <f t="shared" si="9"/>
        <v>10000</v>
      </c>
      <c r="L25" s="166">
        <v>21</v>
      </c>
      <c r="M25" s="166">
        <f t="shared" si="10"/>
        <v>12100</v>
      </c>
      <c r="N25" s="166">
        <v>0</v>
      </c>
      <c r="O25" s="166">
        <f t="shared" si="11"/>
        <v>0</v>
      </c>
      <c r="P25" s="166">
        <v>0</v>
      </c>
      <c r="Q25" s="166">
        <f t="shared" si="12"/>
        <v>0</v>
      </c>
      <c r="R25" s="166"/>
      <c r="S25" s="166" t="s">
        <v>233</v>
      </c>
      <c r="T25" s="167" t="s">
        <v>234</v>
      </c>
      <c r="U25" s="144">
        <v>0</v>
      </c>
      <c r="V25" s="144">
        <f t="shared" si="13"/>
        <v>0</v>
      </c>
      <c r="W25" s="144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</row>
    <row r="26" spans="1:60" outlineLevel="1" x14ac:dyDescent="0.2">
      <c r="A26" s="161">
        <v>17</v>
      </c>
      <c r="B26" s="162" t="s">
        <v>268</v>
      </c>
      <c r="C26" s="225" t="s">
        <v>269</v>
      </c>
      <c r="D26" s="163" t="s">
        <v>232</v>
      </c>
      <c r="E26" s="164">
        <v>1</v>
      </c>
      <c r="F26" s="165">
        <v>900000</v>
      </c>
      <c r="G26" s="166">
        <f t="shared" si="7"/>
        <v>900000</v>
      </c>
      <c r="H26" s="165">
        <v>0</v>
      </c>
      <c r="I26" s="166">
        <f t="shared" si="8"/>
        <v>0</v>
      </c>
      <c r="J26" s="165">
        <v>900000</v>
      </c>
      <c r="K26" s="166">
        <f t="shared" si="9"/>
        <v>900000</v>
      </c>
      <c r="L26" s="166">
        <v>21</v>
      </c>
      <c r="M26" s="166">
        <f t="shared" si="10"/>
        <v>1089000</v>
      </c>
      <c r="N26" s="166">
        <v>0</v>
      </c>
      <c r="O26" s="166">
        <f t="shared" si="11"/>
        <v>0</v>
      </c>
      <c r="P26" s="166">
        <v>0</v>
      </c>
      <c r="Q26" s="166">
        <f t="shared" si="12"/>
        <v>0</v>
      </c>
      <c r="R26" s="166"/>
      <c r="S26" s="166" t="s">
        <v>233</v>
      </c>
      <c r="T26" s="167" t="s">
        <v>234</v>
      </c>
      <c r="U26" s="144">
        <v>0</v>
      </c>
      <c r="V26" s="144">
        <f t="shared" si="13"/>
        <v>0</v>
      </c>
      <c r="W26" s="144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</row>
    <row r="27" spans="1:60" outlineLevel="1" x14ac:dyDescent="0.2">
      <c r="A27" s="161">
        <v>18</v>
      </c>
      <c r="B27" s="162" t="s">
        <v>270</v>
      </c>
      <c r="C27" s="225" t="s">
        <v>271</v>
      </c>
      <c r="D27" s="163" t="s">
        <v>232</v>
      </c>
      <c r="E27" s="164">
        <v>1</v>
      </c>
      <c r="F27" s="165">
        <v>21000</v>
      </c>
      <c r="G27" s="166">
        <f t="shared" si="7"/>
        <v>21000</v>
      </c>
      <c r="H27" s="165">
        <v>0</v>
      </c>
      <c r="I27" s="166">
        <f t="shared" si="8"/>
        <v>0</v>
      </c>
      <c r="J27" s="165">
        <v>21000</v>
      </c>
      <c r="K27" s="166">
        <f t="shared" si="9"/>
        <v>21000</v>
      </c>
      <c r="L27" s="166">
        <v>21</v>
      </c>
      <c r="M27" s="166">
        <f t="shared" si="10"/>
        <v>25410</v>
      </c>
      <c r="N27" s="166">
        <v>0</v>
      </c>
      <c r="O27" s="166">
        <f t="shared" si="11"/>
        <v>0</v>
      </c>
      <c r="P27" s="166">
        <v>0</v>
      </c>
      <c r="Q27" s="166">
        <f t="shared" si="12"/>
        <v>0</v>
      </c>
      <c r="R27" s="166"/>
      <c r="S27" s="166" t="s">
        <v>233</v>
      </c>
      <c r="T27" s="167" t="s">
        <v>234</v>
      </c>
      <c r="U27" s="144">
        <v>0</v>
      </c>
      <c r="V27" s="144">
        <f t="shared" si="13"/>
        <v>0</v>
      </c>
      <c r="W27" s="144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</row>
    <row r="28" spans="1:60" outlineLevel="1" x14ac:dyDescent="0.2">
      <c r="A28" s="154">
        <v>19</v>
      </c>
      <c r="B28" s="155" t="s">
        <v>272</v>
      </c>
      <c r="C28" s="171" t="s">
        <v>273</v>
      </c>
      <c r="D28" s="156" t="s">
        <v>232</v>
      </c>
      <c r="E28" s="157">
        <v>1</v>
      </c>
      <c r="F28" s="158">
        <v>15000</v>
      </c>
      <c r="G28" s="159">
        <f t="shared" si="7"/>
        <v>15000</v>
      </c>
      <c r="H28" s="158">
        <v>0</v>
      </c>
      <c r="I28" s="159">
        <f t="shared" si="8"/>
        <v>0</v>
      </c>
      <c r="J28" s="158">
        <v>15000</v>
      </c>
      <c r="K28" s="159">
        <f t="shared" si="9"/>
        <v>15000</v>
      </c>
      <c r="L28" s="159">
        <v>21</v>
      </c>
      <c r="M28" s="159">
        <f t="shared" si="10"/>
        <v>18150</v>
      </c>
      <c r="N28" s="159">
        <v>0</v>
      </c>
      <c r="O28" s="159">
        <f t="shared" si="11"/>
        <v>0</v>
      </c>
      <c r="P28" s="159">
        <v>0</v>
      </c>
      <c r="Q28" s="159">
        <f t="shared" si="12"/>
        <v>0</v>
      </c>
      <c r="R28" s="159"/>
      <c r="S28" s="159" t="s">
        <v>233</v>
      </c>
      <c r="T28" s="160" t="s">
        <v>234</v>
      </c>
      <c r="U28" s="144">
        <v>0</v>
      </c>
      <c r="V28" s="144">
        <f t="shared" si="13"/>
        <v>0</v>
      </c>
      <c r="W28" s="144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</row>
    <row r="29" spans="1:60" x14ac:dyDescent="0.2">
      <c r="A29" s="5"/>
      <c r="B29" s="6"/>
      <c r="C29" s="172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60" x14ac:dyDescent="0.2">
      <c r="A30" s="136"/>
      <c r="B30" s="137" t="s">
        <v>25</v>
      </c>
      <c r="C30" s="173"/>
      <c r="D30" s="138"/>
      <c r="E30" s="139"/>
      <c r="F30" s="139"/>
      <c r="G30" s="168">
        <f>G8+G16</f>
        <v>8074184.21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274</v>
      </c>
    </row>
    <row r="31" spans="1:60" x14ac:dyDescent="0.2">
      <c r="C31" s="174"/>
      <c r="D31" s="124"/>
      <c r="AG31" t="s">
        <v>275</v>
      </c>
    </row>
    <row r="32" spans="1:60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5">
    <mergeCell ref="A1:G1"/>
    <mergeCell ref="C2:G2"/>
    <mergeCell ref="C3:G3"/>
    <mergeCell ref="C4:G4"/>
    <mergeCell ref="X6:AP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X1085" sqref="X1085:Z1086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4.570312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90</v>
      </c>
      <c r="C3" s="282" t="s">
        <v>91</v>
      </c>
      <c r="D3" s="283"/>
      <c r="E3" s="283"/>
      <c r="F3" s="283"/>
      <c r="G3" s="284"/>
      <c r="AC3" s="78" t="s">
        <v>204</v>
      </c>
      <c r="AG3" t="s">
        <v>206</v>
      </c>
    </row>
    <row r="4" spans="1:60" ht="24.95" customHeight="1" x14ac:dyDescent="0.2">
      <c r="A4" s="126" t="s">
        <v>7</v>
      </c>
      <c r="B4" s="127" t="s">
        <v>92</v>
      </c>
      <c r="C4" s="285" t="s">
        <v>93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101</v>
      </c>
      <c r="C8" s="169" t="s">
        <v>102</v>
      </c>
      <c r="D8" s="150"/>
      <c r="E8" s="151"/>
      <c r="F8" s="152"/>
      <c r="G8" s="152">
        <f>SUMIF(AG9:AG64,"&lt;&gt;NOR",G9:G64)</f>
        <v>1077486.73</v>
      </c>
      <c r="H8" s="152"/>
      <c r="I8" s="152">
        <f>SUM(I9:I64)</f>
        <v>0</v>
      </c>
      <c r="J8" s="152"/>
      <c r="K8" s="152">
        <f>SUM(K9:K64)</f>
        <v>1077486.73</v>
      </c>
      <c r="L8" s="152"/>
      <c r="M8" s="152">
        <f>SUM(M9:M64)</f>
        <v>1303758.9432999997</v>
      </c>
      <c r="N8" s="152"/>
      <c r="O8" s="152">
        <f>SUM(O9:O64)</f>
        <v>0</v>
      </c>
      <c r="P8" s="152"/>
      <c r="Q8" s="152">
        <f>SUM(Q9:Q64)</f>
        <v>302.74</v>
      </c>
      <c r="R8" s="152"/>
      <c r="S8" s="152"/>
      <c r="T8" s="153"/>
      <c r="U8" s="147"/>
      <c r="V8" s="147">
        <f>SUM(V9:V64)</f>
        <v>1301.31</v>
      </c>
      <c r="W8" s="147"/>
      <c r="AG8" t="s">
        <v>229</v>
      </c>
    </row>
    <row r="9" spans="1:60" ht="22.5" outlineLevel="1" x14ac:dyDescent="0.2">
      <c r="A9" s="154">
        <v>1</v>
      </c>
      <c r="B9" s="155" t="s">
        <v>277</v>
      </c>
      <c r="C9" s="171" t="s">
        <v>278</v>
      </c>
      <c r="D9" s="156" t="s">
        <v>279</v>
      </c>
      <c r="E9" s="157">
        <v>242</v>
      </c>
      <c r="F9" s="158">
        <v>31.3</v>
      </c>
      <c r="G9" s="159">
        <f>ROUND(E9*F9,2)</f>
        <v>7574.6</v>
      </c>
      <c r="H9" s="158">
        <v>0</v>
      </c>
      <c r="I9" s="159">
        <f>ROUND(E9*H9,2)</f>
        <v>0</v>
      </c>
      <c r="J9" s="158">
        <v>31.3</v>
      </c>
      <c r="K9" s="159">
        <f>ROUND(E9*J9,2)</f>
        <v>7574.6</v>
      </c>
      <c r="L9" s="159">
        <v>21</v>
      </c>
      <c r="M9" s="159">
        <f>G9*(1+L9/100)</f>
        <v>9165.2659999999996</v>
      </c>
      <c r="N9" s="159">
        <v>0</v>
      </c>
      <c r="O9" s="159">
        <f>ROUND(E9*N9,2)</f>
        <v>0</v>
      </c>
      <c r="P9" s="159">
        <v>0.55000000000000004</v>
      </c>
      <c r="Q9" s="159">
        <f>ROUND(E9*P9,2)</f>
        <v>133.1</v>
      </c>
      <c r="R9" s="159" t="s">
        <v>280</v>
      </c>
      <c r="S9" s="159" t="s">
        <v>233</v>
      </c>
      <c r="T9" s="160" t="s">
        <v>233</v>
      </c>
      <c r="U9" s="144">
        <v>6.3E-2</v>
      </c>
      <c r="V9" s="144">
        <f>ROUND(E9*U9,2)</f>
        <v>15.25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outlineLevel="1" x14ac:dyDescent="0.2">
      <c r="A10" s="142"/>
      <c r="B10" s="143"/>
      <c r="C10" s="189" t="s">
        <v>281</v>
      </c>
      <c r="D10" s="175"/>
      <c r="E10" s="176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33"/>
      <c r="Y10" s="133"/>
      <c r="Z10" s="133"/>
      <c r="AA10" s="133"/>
      <c r="AB10" s="133"/>
      <c r="AC10" s="133"/>
      <c r="AD10" s="133"/>
      <c r="AE10" s="133"/>
      <c r="AF10" s="133"/>
      <c r="AG10" s="133" t="s">
        <v>282</v>
      </c>
      <c r="AH10" s="133">
        <v>0</v>
      </c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</row>
    <row r="11" spans="1:60" outlineLevel="1" x14ac:dyDescent="0.2">
      <c r="A11" s="142"/>
      <c r="B11" s="143"/>
      <c r="C11" s="189" t="s">
        <v>283</v>
      </c>
      <c r="D11" s="175"/>
      <c r="E11" s="176">
        <v>242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33"/>
      <c r="Y11" s="133"/>
      <c r="Z11" s="133"/>
      <c r="AA11" s="133"/>
      <c r="AB11" s="133"/>
      <c r="AC11" s="133"/>
      <c r="AD11" s="133"/>
      <c r="AE11" s="133"/>
      <c r="AF11" s="133"/>
      <c r="AG11" s="133" t="s">
        <v>282</v>
      </c>
      <c r="AH11" s="133">
        <v>0</v>
      </c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</row>
    <row r="12" spans="1:60" ht="22.5" outlineLevel="1" x14ac:dyDescent="0.2">
      <c r="A12" s="154">
        <v>2</v>
      </c>
      <c r="B12" s="155" t="s">
        <v>284</v>
      </c>
      <c r="C12" s="171" t="s">
        <v>285</v>
      </c>
      <c r="D12" s="156" t="s">
        <v>279</v>
      </c>
      <c r="E12" s="157">
        <v>242</v>
      </c>
      <c r="F12" s="158">
        <v>41.300000000000004</v>
      </c>
      <c r="G12" s="159">
        <f>ROUND(E12*F12,2)</f>
        <v>9994.6</v>
      </c>
      <c r="H12" s="158">
        <v>0</v>
      </c>
      <c r="I12" s="159">
        <f>ROUND(E12*H12,2)</f>
        <v>0</v>
      </c>
      <c r="J12" s="158">
        <v>41.300000000000004</v>
      </c>
      <c r="K12" s="159">
        <f>ROUND(E12*J12,2)</f>
        <v>9994.6</v>
      </c>
      <c r="L12" s="159">
        <v>21</v>
      </c>
      <c r="M12" s="159">
        <f>G12*(1+L12/100)</f>
        <v>12093.466</v>
      </c>
      <c r="N12" s="159">
        <v>0</v>
      </c>
      <c r="O12" s="159">
        <f>ROUND(E12*N12,2)</f>
        <v>0</v>
      </c>
      <c r="P12" s="159">
        <v>0.22</v>
      </c>
      <c r="Q12" s="159">
        <f>ROUND(E12*P12,2)</f>
        <v>53.24</v>
      </c>
      <c r="R12" s="159" t="s">
        <v>280</v>
      </c>
      <c r="S12" s="159" t="s">
        <v>233</v>
      </c>
      <c r="T12" s="160" t="s">
        <v>233</v>
      </c>
      <c r="U12" s="144">
        <v>7.0000000000000007E-2</v>
      </c>
      <c r="V12" s="144">
        <f>ROUND(E12*U12,2)</f>
        <v>16.940000000000001</v>
      </c>
      <c r="W12" s="144"/>
      <c r="X12" s="133"/>
      <c r="Y12" s="133"/>
      <c r="Z12" s="133"/>
      <c r="AA12" s="133"/>
      <c r="AB12" s="133"/>
      <c r="AC12" s="133"/>
      <c r="AD12" s="133"/>
      <c r="AE12" s="133"/>
      <c r="AF12" s="133"/>
      <c r="AG12" s="133" t="s">
        <v>251</v>
      </c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</row>
    <row r="13" spans="1:60" outlineLevel="1" x14ac:dyDescent="0.2">
      <c r="A13" s="142"/>
      <c r="B13" s="143"/>
      <c r="C13" s="189" t="s">
        <v>286</v>
      </c>
      <c r="D13" s="175"/>
      <c r="E13" s="176">
        <v>242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33"/>
      <c r="Y13" s="133"/>
      <c r="Z13" s="133"/>
      <c r="AA13" s="133"/>
      <c r="AB13" s="133"/>
      <c r="AC13" s="133"/>
      <c r="AD13" s="133"/>
      <c r="AE13" s="133"/>
      <c r="AF13" s="133"/>
      <c r="AG13" s="133" t="s">
        <v>282</v>
      </c>
      <c r="AH13" s="133">
        <v>5</v>
      </c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</row>
    <row r="14" spans="1:60" ht="22.5" outlineLevel="1" x14ac:dyDescent="0.2">
      <c r="A14" s="154">
        <v>3</v>
      </c>
      <c r="B14" s="155" t="s">
        <v>287</v>
      </c>
      <c r="C14" s="171" t="s">
        <v>288</v>
      </c>
      <c r="D14" s="156" t="s">
        <v>279</v>
      </c>
      <c r="E14" s="157">
        <v>242</v>
      </c>
      <c r="F14" s="158">
        <v>39</v>
      </c>
      <c r="G14" s="159">
        <f>ROUND(E14*F14,2)</f>
        <v>9438</v>
      </c>
      <c r="H14" s="158">
        <v>0</v>
      </c>
      <c r="I14" s="159">
        <f>ROUND(E14*H14,2)</f>
        <v>0</v>
      </c>
      <c r="J14" s="158">
        <v>39</v>
      </c>
      <c r="K14" s="159">
        <f>ROUND(E14*J14,2)</f>
        <v>9438</v>
      </c>
      <c r="L14" s="159">
        <v>21</v>
      </c>
      <c r="M14" s="159">
        <f>G14*(1+L14/100)</f>
        <v>11419.98</v>
      </c>
      <c r="N14" s="159">
        <v>0</v>
      </c>
      <c r="O14" s="159">
        <f>ROUND(E14*N14,2)</f>
        <v>0</v>
      </c>
      <c r="P14" s="159">
        <v>0.38314000000000004</v>
      </c>
      <c r="Q14" s="159">
        <f>ROUND(E14*P14,2)</f>
        <v>92.72</v>
      </c>
      <c r="R14" s="159" t="s">
        <v>280</v>
      </c>
      <c r="S14" s="159" t="s">
        <v>233</v>
      </c>
      <c r="T14" s="160" t="s">
        <v>233</v>
      </c>
      <c r="U14" s="144">
        <v>1.7000000000000001E-2</v>
      </c>
      <c r="V14" s="144">
        <f>ROUND(E14*U14,2)</f>
        <v>4.1100000000000003</v>
      </c>
      <c r="W14" s="144"/>
      <c r="X14" s="133"/>
      <c r="Y14" s="133"/>
      <c r="Z14" s="133"/>
      <c r="AA14" s="133"/>
      <c r="AB14" s="133"/>
      <c r="AC14" s="133"/>
      <c r="AD14" s="133"/>
      <c r="AE14" s="133"/>
      <c r="AF14" s="133"/>
      <c r="AG14" s="133" t="s">
        <v>251</v>
      </c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</row>
    <row r="15" spans="1:60" outlineLevel="1" x14ac:dyDescent="0.2">
      <c r="A15" s="142"/>
      <c r="B15" s="143"/>
      <c r="C15" s="189" t="s">
        <v>286</v>
      </c>
      <c r="D15" s="175"/>
      <c r="E15" s="176">
        <v>242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33"/>
      <c r="Y15" s="133"/>
      <c r="Z15" s="133"/>
      <c r="AA15" s="133"/>
      <c r="AB15" s="133"/>
      <c r="AC15" s="133"/>
      <c r="AD15" s="133"/>
      <c r="AE15" s="133"/>
      <c r="AF15" s="133"/>
      <c r="AG15" s="133" t="s">
        <v>282</v>
      </c>
      <c r="AH15" s="133">
        <v>5</v>
      </c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</row>
    <row r="16" spans="1:60" outlineLevel="1" x14ac:dyDescent="0.2">
      <c r="A16" s="154">
        <v>4</v>
      </c>
      <c r="B16" s="155" t="s">
        <v>289</v>
      </c>
      <c r="C16" s="171" t="s">
        <v>290</v>
      </c>
      <c r="D16" s="156" t="s">
        <v>291</v>
      </c>
      <c r="E16" s="157">
        <v>87.7</v>
      </c>
      <c r="F16" s="158">
        <v>83.9</v>
      </c>
      <c r="G16" s="159">
        <f>ROUND(E16*F16,2)</f>
        <v>7358.03</v>
      </c>
      <c r="H16" s="158">
        <v>0</v>
      </c>
      <c r="I16" s="159">
        <f>ROUND(E16*H16,2)</f>
        <v>0</v>
      </c>
      <c r="J16" s="158">
        <v>83.9</v>
      </c>
      <c r="K16" s="159">
        <f>ROUND(E16*J16,2)</f>
        <v>7358.03</v>
      </c>
      <c r="L16" s="159">
        <v>21</v>
      </c>
      <c r="M16" s="159">
        <f>G16*(1+L16/100)</f>
        <v>8903.2163</v>
      </c>
      <c r="N16" s="159">
        <v>0</v>
      </c>
      <c r="O16" s="159">
        <f>ROUND(E16*N16,2)</f>
        <v>0</v>
      </c>
      <c r="P16" s="159">
        <v>0.27</v>
      </c>
      <c r="Q16" s="159">
        <f>ROUND(E16*P16,2)</f>
        <v>23.68</v>
      </c>
      <c r="R16" s="159" t="s">
        <v>280</v>
      </c>
      <c r="S16" s="159" t="s">
        <v>233</v>
      </c>
      <c r="T16" s="160" t="s">
        <v>233</v>
      </c>
      <c r="U16" s="144">
        <v>0.12300000000000001</v>
      </c>
      <c r="V16" s="144">
        <f>ROUND(E16*U16,2)</f>
        <v>10.79</v>
      </c>
      <c r="W16" s="144"/>
      <c r="X16" s="133"/>
      <c r="Y16" s="133"/>
      <c r="Z16" s="133"/>
      <c r="AA16" s="133"/>
      <c r="AB16" s="133"/>
      <c r="AC16" s="133"/>
      <c r="AD16" s="133"/>
      <c r="AE16" s="133"/>
      <c r="AF16" s="133"/>
      <c r="AG16" s="133" t="s">
        <v>251</v>
      </c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</row>
    <row r="17" spans="1:60" outlineLevel="1" x14ac:dyDescent="0.2">
      <c r="A17" s="142"/>
      <c r="B17" s="143"/>
      <c r="C17" s="292" t="s">
        <v>292</v>
      </c>
      <c r="D17" s="293"/>
      <c r="E17" s="293"/>
      <c r="F17" s="293"/>
      <c r="G17" s="293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33"/>
      <c r="Y17" s="133"/>
      <c r="Z17" s="133"/>
      <c r="AA17" s="133"/>
      <c r="AB17" s="133"/>
      <c r="AC17" s="133"/>
      <c r="AD17" s="133"/>
      <c r="AE17" s="133"/>
      <c r="AF17" s="133"/>
      <c r="AG17" s="133" t="s">
        <v>293</v>
      </c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87" t="str">
        <f>C17</f>
        <v>s vybouráním lože, s přemístěním hmot na skládku na vzdálenost do 3 m nebo naložením na dopravní prostředek</v>
      </c>
      <c r="BB17" s="133"/>
      <c r="BC17" s="133"/>
      <c r="BD17" s="133"/>
      <c r="BE17" s="133"/>
      <c r="BF17" s="133"/>
      <c r="BG17" s="133"/>
      <c r="BH17" s="133"/>
    </row>
    <row r="18" spans="1:60" outlineLevel="1" x14ac:dyDescent="0.2">
      <c r="A18" s="142"/>
      <c r="B18" s="143"/>
      <c r="C18" s="189" t="s">
        <v>294</v>
      </c>
      <c r="D18" s="175"/>
      <c r="E18" s="176">
        <v>87.7</v>
      </c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33"/>
      <c r="Y18" s="133"/>
      <c r="Z18" s="133"/>
      <c r="AA18" s="133"/>
      <c r="AB18" s="133"/>
      <c r="AC18" s="133"/>
      <c r="AD18" s="133"/>
      <c r="AE18" s="133"/>
      <c r="AF18" s="133"/>
      <c r="AG18" s="133" t="s">
        <v>282</v>
      </c>
      <c r="AH18" s="133">
        <v>0</v>
      </c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</row>
    <row r="19" spans="1:60" outlineLevel="1" x14ac:dyDescent="0.2">
      <c r="A19" s="154">
        <v>5</v>
      </c>
      <c r="B19" s="155" t="s">
        <v>295</v>
      </c>
      <c r="C19" s="171" t="s">
        <v>296</v>
      </c>
      <c r="D19" s="156" t="s">
        <v>297</v>
      </c>
      <c r="E19" s="157">
        <v>158.80000000000001</v>
      </c>
      <c r="F19" s="158">
        <v>81.100000000000009</v>
      </c>
      <c r="G19" s="159">
        <f>ROUND(E19*F19,2)</f>
        <v>12878.68</v>
      </c>
      <c r="H19" s="158">
        <v>0</v>
      </c>
      <c r="I19" s="159">
        <f>ROUND(E19*H19,2)</f>
        <v>0</v>
      </c>
      <c r="J19" s="158">
        <v>81.100000000000009</v>
      </c>
      <c r="K19" s="159">
        <f>ROUND(E19*J19,2)</f>
        <v>12878.68</v>
      </c>
      <c r="L19" s="159">
        <v>21</v>
      </c>
      <c r="M19" s="159">
        <f>G19*(1+L19/100)</f>
        <v>15583.202799999999</v>
      </c>
      <c r="N19" s="159">
        <v>0</v>
      </c>
      <c r="O19" s="159">
        <f>ROUND(E19*N19,2)</f>
        <v>0</v>
      </c>
      <c r="P19" s="159">
        <v>0</v>
      </c>
      <c r="Q19" s="159">
        <f>ROUND(E19*P19,2)</f>
        <v>0</v>
      </c>
      <c r="R19" s="159" t="s">
        <v>298</v>
      </c>
      <c r="S19" s="159" t="s">
        <v>233</v>
      </c>
      <c r="T19" s="160" t="s">
        <v>233</v>
      </c>
      <c r="U19" s="144">
        <v>1.34E-2</v>
      </c>
      <c r="V19" s="144">
        <f>ROUND(E19*U19,2)</f>
        <v>2.13</v>
      </c>
      <c r="W19" s="144"/>
      <c r="X19" s="133"/>
      <c r="Y19" s="133"/>
      <c r="Z19" s="133"/>
      <c r="AA19" s="133"/>
      <c r="AB19" s="133"/>
      <c r="AC19" s="133"/>
      <c r="AD19" s="133"/>
      <c r="AE19" s="133"/>
      <c r="AF19" s="133"/>
      <c r="AG19" s="133" t="s">
        <v>251</v>
      </c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</row>
    <row r="20" spans="1:60" outlineLevel="1" x14ac:dyDescent="0.2">
      <c r="A20" s="142"/>
      <c r="B20" s="143"/>
      <c r="C20" s="292" t="s">
        <v>299</v>
      </c>
      <c r="D20" s="293"/>
      <c r="E20" s="293"/>
      <c r="F20" s="293"/>
      <c r="G20" s="293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33"/>
      <c r="Y20" s="133"/>
      <c r="Z20" s="133"/>
      <c r="AA20" s="133"/>
      <c r="AB20" s="133"/>
      <c r="AC20" s="133"/>
      <c r="AD20" s="133"/>
      <c r="AE20" s="133"/>
      <c r="AF20" s="133"/>
      <c r="AG20" s="133" t="s">
        <v>293</v>
      </c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87" t="str">
        <f>C20</f>
        <v>nebo lesní půdy, s vodorovným přemístěním na hromady v místě upotřebení nebo na dočasné či trvalé skládky se složením</v>
      </c>
      <c r="BB20" s="133"/>
      <c r="BC20" s="133"/>
      <c r="BD20" s="133"/>
      <c r="BE20" s="133"/>
      <c r="BF20" s="133"/>
      <c r="BG20" s="133"/>
      <c r="BH20" s="133"/>
    </row>
    <row r="21" spans="1:60" outlineLevel="1" x14ac:dyDescent="0.2">
      <c r="A21" s="142"/>
      <c r="B21" s="143"/>
      <c r="C21" s="189" t="s">
        <v>300</v>
      </c>
      <c r="D21" s="175"/>
      <c r="E21" s="176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33"/>
      <c r="Y21" s="133"/>
      <c r="Z21" s="133"/>
      <c r="AA21" s="133"/>
      <c r="AB21" s="133"/>
      <c r="AC21" s="133"/>
      <c r="AD21" s="133"/>
      <c r="AE21" s="133"/>
      <c r="AF21" s="133"/>
      <c r="AG21" s="133" t="s">
        <v>282</v>
      </c>
      <c r="AH21" s="133">
        <v>0</v>
      </c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</row>
    <row r="22" spans="1:60" outlineLevel="1" x14ac:dyDescent="0.2">
      <c r="A22" s="142"/>
      <c r="B22" s="143"/>
      <c r="C22" s="189" t="s">
        <v>301</v>
      </c>
      <c r="D22" s="175"/>
      <c r="E22" s="176">
        <v>158.80000000000001</v>
      </c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33"/>
      <c r="Y22" s="133"/>
      <c r="Z22" s="133"/>
      <c r="AA22" s="133"/>
      <c r="AB22" s="133"/>
      <c r="AC22" s="133"/>
      <c r="AD22" s="133"/>
      <c r="AE22" s="133"/>
      <c r="AF22" s="133"/>
      <c r="AG22" s="133" t="s">
        <v>282</v>
      </c>
      <c r="AH22" s="133">
        <v>0</v>
      </c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</row>
    <row r="23" spans="1:60" outlineLevel="1" x14ac:dyDescent="0.2">
      <c r="A23" s="154">
        <v>6</v>
      </c>
      <c r="B23" s="155" t="s">
        <v>302</v>
      </c>
      <c r="C23" s="171" t="s">
        <v>303</v>
      </c>
      <c r="D23" s="156" t="s">
        <v>297</v>
      </c>
      <c r="E23" s="157">
        <v>1511.798</v>
      </c>
      <c r="F23" s="158">
        <v>107.5</v>
      </c>
      <c r="G23" s="159">
        <f>ROUND(E23*F23,2)</f>
        <v>162518.29</v>
      </c>
      <c r="H23" s="158">
        <v>0</v>
      </c>
      <c r="I23" s="159">
        <f>ROUND(E23*H23,2)</f>
        <v>0</v>
      </c>
      <c r="J23" s="158">
        <v>107.5</v>
      </c>
      <c r="K23" s="159">
        <f>ROUND(E23*J23,2)</f>
        <v>162518.29</v>
      </c>
      <c r="L23" s="159">
        <v>21</v>
      </c>
      <c r="M23" s="159">
        <f>G23*(1+L23/100)</f>
        <v>196647.13090000002</v>
      </c>
      <c r="N23" s="159">
        <v>0</v>
      </c>
      <c r="O23" s="159">
        <f>ROUND(E23*N23,2)</f>
        <v>0</v>
      </c>
      <c r="P23" s="159">
        <v>0</v>
      </c>
      <c r="Q23" s="159">
        <f>ROUND(E23*P23,2)</f>
        <v>0</v>
      </c>
      <c r="R23" s="159" t="s">
        <v>298</v>
      </c>
      <c r="S23" s="159" t="s">
        <v>233</v>
      </c>
      <c r="T23" s="160" t="s">
        <v>233</v>
      </c>
      <c r="U23" s="144">
        <v>0.11</v>
      </c>
      <c r="V23" s="144">
        <f>ROUND(E23*U23,2)</f>
        <v>166.3</v>
      </c>
      <c r="W23" s="144"/>
      <c r="X23" s="133"/>
      <c r="Y23" s="133"/>
      <c r="Z23" s="133"/>
      <c r="AA23" s="133"/>
      <c r="AB23" s="133"/>
      <c r="AC23" s="133"/>
      <c r="AD23" s="133"/>
      <c r="AE23" s="133"/>
      <c r="AF23" s="133"/>
      <c r="AG23" s="133" t="s">
        <v>251</v>
      </c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</row>
    <row r="24" spans="1:60" ht="33.75" outlineLevel="1" x14ac:dyDescent="0.2">
      <c r="A24" s="142"/>
      <c r="B24" s="143"/>
      <c r="C24" s="292" t="s">
        <v>304</v>
      </c>
      <c r="D24" s="293"/>
      <c r="E24" s="293"/>
      <c r="F24" s="293"/>
      <c r="G24" s="293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33"/>
      <c r="Y24" s="133"/>
      <c r="Z24" s="133"/>
      <c r="AA24" s="133"/>
      <c r="AB24" s="133"/>
      <c r="AC24" s="133"/>
      <c r="AD24" s="133"/>
      <c r="AE24" s="133"/>
      <c r="AF24" s="133"/>
      <c r="AG24" s="133" t="s">
        <v>293</v>
      </c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87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133"/>
      <c r="BC24" s="133"/>
      <c r="BD24" s="133"/>
      <c r="BE24" s="133"/>
      <c r="BF24" s="133"/>
      <c r="BG24" s="133"/>
      <c r="BH24" s="133"/>
    </row>
    <row r="25" spans="1:60" outlineLevel="1" x14ac:dyDescent="0.2">
      <c r="A25" s="142"/>
      <c r="B25" s="143"/>
      <c r="C25" s="189" t="s">
        <v>281</v>
      </c>
      <c r="D25" s="175"/>
      <c r="E25" s="176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33"/>
      <c r="Y25" s="133"/>
      <c r="Z25" s="133"/>
      <c r="AA25" s="133"/>
      <c r="AB25" s="133"/>
      <c r="AC25" s="133"/>
      <c r="AD25" s="133"/>
      <c r="AE25" s="133"/>
      <c r="AF25" s="133"/>
      <c r="AG25" s="133" t="s">
        <v>282</v>
      </c>
      <c r="AH25" s="133">
        <v>0</v>
      </c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</row>
    <row r="26" spans="1:60" outlineLevel="1" x14ac:dyDescent="0.2">
      <c r="A26" s="142"/>
      <c r="B26" s="143"/>
      <c r="C26" s="189" t="s">
        <v>305</v>
      </c>
      <c r="D26" s="175"/>
      <c r="E26" s="176">
        <v>1508.3240000000001</v>
      </c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33"/>
      <c r="Y26" s="133"/>
      <c r="Z26" s="133"/>
      <c r="AA26" s="133"/>
      <c r="AB26" s="133"/>
      <c r="AC26" s="133"/>
      <c r="AD26" s="133"/>
      <c r="AE26" s="133"/>
      <c r="AF26" s="133"/>
      <c r="AG26" s="133" t="s">
        <v>282</v>
      </c>
      <c r="AH26" s="133">
        <v>0</v>
      </c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</row>
    <row r="27" spans="1:60" outlineLevel="1" x14ac:dyDescent="0.2">
      <c r="A27" s="142"/>
      <c r="B27" s="143"/>
      <c r="C27" s="189" t="s">
        <v>306</v>
      </c>
      <c r="D27" s="175"/>
      <c r="E27" s="176">
        <v>3.4740000000000002</v>
      </c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33"/>
      <c r="Y27" s="133"/>
      <c r="Z27" s="133"/>
      <c r="AA27" s="133"/>
      <c r="AB27" s="133"/>
      <c r="AC27" s="133"/>
      <c r="AD27" s="133"/>
      <c r="AE27" s="133"/>
      <c r="AF27" s="133"/>
      <c r="AG27" s="133" t="s">
        <v>282</v>
      </c>
      <c r="AH27" s="133">
        <v>0</v>
      </c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</row>
    <row r="28" spans="1:60" outlineLevel="1" x14ac:dyDescent="0.2">
      <c r="A28" s="154">
        <v>7</v>
      </c>
      <c r="B28" s="155" t="s">
        <v>307</v>
      </c>
      <c r="C28" s="171" t="s">
        <v>308</v>
      </c>
      <c r="D28" s="156" t="s">
        <v>297</v>
      </c>
      <c r="E28" s="157">
        <v>755.899</v>
      </c>
      <c r="F28" s="158">
        <v>20.5</v>
      </c>
      <c r="G28" s="159">
        <f>ROUND(E28*F28,2)</f>
        <v>15495.93</v>
      </c>
      <c r="H28" s="158">
        <v>0</v>
      </c>
      <c r="I28" s="159">
        <f>ROUND(E28*H28,2)</f>
        <v>0</v>
      </c>
      <c r="J28" s="158">
        <v>20.5</v>
      </c>
      <c r="K28" s="159">
        <f>ROUND(E28*J28,2)</f>
        <v>15495.93</v>
      </c>
      <c r="L28" s="159">
        <v>21</v>
      </c>
      <c r="M28" s="159">
        <f>G28*(1+L28/100)</f>
        <v>18750.0753</v>
      </c>
      <c r="N28" s="159">
        <v>0</v>
      </c>
      <c r="O28" s="159">
        <f>ROUND(E28*N28,2)</f>
        <v>0</v>
      </c>
      <c r="P28" s="159">
        <v>0</v>
      </c>
      <c r="Q28" s="159">
        <f>ROUND(E28*P28,2)</f>
        <v>0</v>
      </c>
      <c r="R28" s="159" t="s">
        <v>298</v>
      </c>
      <c r="S28" s="159" t="s">
        <v>233</v>
      </c>
      <c r="T28" s="160" t="s">
        <v>233</v>
      </c>
      <c r="U28" s="144">
        <v>4.3100000000000006E-2</v>
      </c>
      <c r="V28" s="144">
        <f>ROUND(E28*U28,2)</f>
        <v>32.58</v>
      </c>
      <c r="W28" s="144"/>
      <c r="X28" s="133"/>
      <c r="Y28" s="133"/>
      <c r="Z28" s="133"/>
      <c r="AA28" s="133"/>
      <c r="AB28" s="133"/>
      <c r="AC28" s="133"/>
      <c r="AD28" s="133"/>
      <c r="AE28" s="133"/>
      <c r="AF28" s="133"/>
      <c r="AG28" s="133" t="s">
        <v>251</v>
      </c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</row>
    <row r="29" spans="1:60" ht="33.75" outlineLevel="1" x14ac:dyDescent="0.2">
      <c r="A29" s="142"/>
      <c r="B29" s="143"/>
      <c r="C29" s="292" t="s">
        <v>304</v>
      </c>
      <c r="D29" s="293"/>
      <c r="E29" s="293"/>
      <c r="F29" s="293"/>
      <c r="G29" s="293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33"/>
      <c r="Y29" s="133"/>
      <c r="Z29" s="133"/>
      <c r="AA29" s="133"/>
      <c r="AB29" s="133"/>
      <c r="AC29" s="133"/>
      <c r="AD29" s="133"/>
      <c r="AE29" s="133"/>
      <c r="AF29" s="133"/>
      <c r="AG29" s="133" t="s">
        <v>293</v>
      </c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87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133"/>
      <c r="BC29" s="133"/>
      <c r="BD29" s="133"/>
      <c r="BE29" s="133"/>
      <c r="BF29" s="133"/>
      <c r="BG29" s="133"/>
      <c r="BH29" s="133"/>
    </row>
    <row r="30" spans="1:60" outlineLevel="1" x14ac:dyDescent="0.2">
      <c r="A30" s="142"/>
      <c r="B30" s="143"/>
      <c r="C30" s="189" t="s">
        <v>309</v>
      </c>
      <c r="D30" s="175"/>
      <c r="E30" s="176">
        <v>755.899</v>
      </c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33"/>
      <c r="Y30" s="133"/>
      <c r="Z30" s="133"/>
      <c r="AA30" s="133"/>
      <c r="AB30" s="133"/>
      <c r="AC30" s="133"/>
      <c r="AD30" s="133"/>
      <c r="AE30" s="133"/>
      <c r="AF30" s="133"/>
      <c r="AG30" s="133" t="s">
        <v>282</v>
      </c>
      <c r="AH30" s="133">
        <v>5</v>
      </c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</row>
    <row r="31" spans="1:60" outlineLevel="1" x14ac:dyDescent="0.2">
      <c r="A31" s="154">
        <v>8</v>
      </c>
      <c r="B31" s="155" t="s">
        <v>310</v>
      </c>
      <c r="C31" s="171" t="s">
        <v>311</v>
      </c>
      <c r="D31" s="156" t="s">
        <v>297</v>
      </c>
      <c r="E31" s="157">
        <v>2385.3780000000002</v>
      </c>
      <c r="F31" s="158">
        <v>94.800000000000011</v>
      </c>
      <c r="G31" s="159">
        <f>ROUND(E31*F31,2)</f>
        <v>226133.83</v>
      </c>
      <c r="H31" s="158">
        <v>0</v>
      </c>
      <c r="I31" s="159">
        <f>ROUND(E31*H31,2)</f>
        <v>0</v>
      </c>
      <c r="J31" s="158">
        <v>94.800000000000011</v>
      </c>
      <c r="K31" s="159">
        <f>ROUND(E31*J31,2)</f>
        <v>226133.83</v>
      </c>
      <c r="L31" s="159">
        <v>21</v>
      </c>
      <c r="M31" s="159">
        <f>G31*(1+L31/100)</f>
        <v>273621.93429999996</v>
      </c>
      <c r="N31" s="159">
        <v>0</v>
      </c>
      <c r="O31" s="159">
        <f>ROUND(E31*N31,2)</f>
        <v>0</v>
      </c>
      <c r="P31" s="159">
        <v>0</v>
      </c>
      <c r="Q31" s="159">
        <f>ROUND(E31*P31,2)</f>
        <v>0</v>
      </c>
      <c r="R31" s="159" t="s">
        <v>298</v>
      </c>
      <c r="S31" s="159" t="s">
        <v>233</v>
      </c>
      <c r="T31" s="160" t="s">
        <v>233</v>
      </c>
      <c r="U31" s="144">
        <v>1.1000000000000001E-2</v>
      </c>
      <c r="V31" s="144">
        <f>ROUND(E31*U31,2)</f>
        <v>26.24</v>
      </c>
      <c r="W31" s="144"/>
      <c r="X31" s="133"/>
      <c r="Y31" s="133"/>
      <c r="Z31" s="133"/>
      <c r="AA31" s="133"/>
      <c r="AB31" s="133"/>
      <c r="AC31" s="133"/>
      <c r="AD31" s="133"/>
      <c r="AE31" s="133"/>
      <c r="AF31" s="133"/>
      <c r="AG31" s="133" t="s">
        <v>251</v>
      </c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</row>
    <row r="32" spans="1:60" outlineLevel="1" x14ac:dyDescent="0.2">
      <c r="A32" s="142"/>
      <c r="B32" s="143"/>
      <c r="C32" s="292" t="s">
        <v>312</v>
      </c>
      <c r="D32" s="293"/>
      <c r="E32" s="293"/>
      <c r="F32" s="293"/>
      <c r="G32" s="29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33"/>
      <c r="Y32" s="133"/>
      <c r="Z32" s="133"/>
      <c r="AA32" s="133"/>
      <c r="AB32" s="133"/>
      <c r="AC32" s="133"/>
      <c r="AD32" s="133"/>
      <c r="AE32" s="133"/>
      <c r="AF32" s="133"/>
      <c r="AG32" s="133" t="s">
        <v>293</v>
      </c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</row>
    <row r="33" spans="1:60" outlineLevel="1" x14ac:dyDescent="0.2">
      <c r="A33" s="142"/>
      <c r="B33" s="143"/>
      <c r="C33" s="189" t="s">
        <v>313</v>
      </c>
      <c r="D33" s="175"/>
      <c r="E33" s="176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33"/>
      <c r="Y33" s="133"/>
      <c r="Z33" s="133"/>
      <c r="AA33" s="133"/>
      <c r="AB33" s="133"/>
      <c r="AC33" s="133"/>
      <c r="AD33" s="133"/>
      <c r="AE33" s="133"/>
      <c r="AF33" s="133"/>
      <c r="AG33" s="133" t="s">
        <v>282</v>
      </c>
      <c r="AH33" s="133">
        <v>0</v>
      </c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</row>
    <row r="34" spans="1:60" outlineLevel="1" x14ac:dyDescent="0.2">
      <c r="A34" s="142"/>
      <c r="B34" s="143"/>
      <c r="C34" s="189" t="s">
        <v>314</v>
      </c>
      <c r="D34" s="175"/>
      <c r="E34" s="176">
        <v>2148.2280000000001</v>
      </c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33"/>
      <c r="Y34" s="133"/>
      <c r="Z34" s="133"/>
      <c r="AA34" s="133"/>
      <c r="AB34" s="133"/>
      <c r="AC34" s="133"/>
      <c r="AD34" s="133"/>
      <c r="AE34" s="133"/>
      <c r="AF34" s="133"/>
      <c r="AG34" s="133" t="s">
        <v>282</v>
      </c>
      <c r="AH34" s="133">
        <v>5</v>
      </c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</row>
    <row r="35" spans="1:60" outlineLevel="1" x14ac:dyDescent="0.2">
      <c r="A35" s="142"/>
      <c r="B35" s="143"/>
      <c r="C35" s="189" t="s">
        <v>315</v>
      </c>
      <c r="D35" s="175"/>
      <c r="E35" s="176">
        <v>237.15</v>
      </c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33"/>
      <c r="Y35" s="133"/>
      <c r="Z35" s="133"/>
      <c r="AA35" s="133"/>
      <c r="AB35" s="133"/>
      <c r="AC35" s="133"/>
      <c r="AD35" s="133"/>
      <c r="AE35" s="133"/>
      <c r="AF35" s="133"/>
      <c r="AG35" s="133" t="s">
        <v>282</v>
      </c>
      <c r="AH35" s="133">
        <v>5</v>
      </c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</row>
    <row r="36" spans="1:60" ht="22.5" outlineLevel="1" x14ac:dyDescent="0.2">
      <c r="A36" s="154">
        <v>9</v>
      </c>
      <c r="B36" s="155" t="s">
        <v>316</v>
      </c>
      <c r="C36" s="171" t="s">
        <v>317</v>
      </c>
      <c r="D36" s="156" t="s">
        <v>297</v>
      </c>
      <c r="E36" s="157">
        <v>319.10900000000004</v>
      </c>
      <c r="F36" s="158">
        <v>261</v>
      </c>
      <c r="G36" s="159">
        <f>ROUND(E36*F36,2)</f>
        <v>83287.45</v>
      </c>
      <c r="H36" s="158">
        <v>0</v>
      </c>
      <c r="I36" s="159">
        <f>ROUND(E36*H36,2)</f>
        <v>0</v>
      </c>
      <c r="J36" s="158">
        <v>261</v>
      </c>
      <c r="K36" s="159">
        <f>ROUND(E36*J36,2)</f>
        <v>83287.45</v>
      </c>
      <c r="L36" s="159">
        <v>21</v>
      </c>
      <c r="M36" s="159">
        <f>G36*(1+L36/100)</f>
        <v>100777.81449999999</v>
      </c>
      <c r="N36" s="159">
        <v>0</v>
      </c>
      <c r="O36" s="159">
        <f>ROUND(E36*N36,2)</f>
        <v>0</v>
      </c>
      <c r="P36" s="159">
        <v>0</v>
      </c>
      <c r="Q36" s="159">
        <f>ROUND(E36*P36,2)</f>
        <v>0</v>
      </c>
      <c r="R36" s="159" t="s">
        <v>298</v>
      </c>
      <c r="S36" s="159" t="s">
        <v>233</v>
      </c>
      <c r="T36" s="160" t="s">
        <v>233</v>
      </c>
      <c r="U36" s="144">
        <v>1.1000000000000001E-2</v>
      </c>
      <c r="V36" s="144">
        <f>ROUND(E36*U36,2)</f>
        <v>3.51</v>
      </c>
      <c r="W36" s="144"/>
      <c r="X36" s="133"/>
      <c r="Y36" s="133"/>
      <c r="Z36" s="133"/>
      <c r="AA36" s="133"/>
      <c r="AB36" s="133"/>
      <c r="AC36" s="133"/>
      <c r="AD36" s="133"/>
      <c r="AE36" s="133"/>
      <c r="AF36" s="133"/>
      <c r="AG36" s="133" t="s">
        <v>251</v>
      </c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</row>
    <row r="37" spans="1:60" outlineLevel="1" x14ac:dyDescent="0.2">
      <c r="A37" s="142"/>
      <c r="B37" s="143"/>
      <c r="C37" s="292" t="s">
        <v>318</v>
      </c>
      <c r="D37" s="293"/>
      <c r="E37" s="293"/>
      <c r="F37" s="293"/>
      <c r="G37" s="293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33"/>
      <c r="Y37" s="133"/>
      <c r="Z37" s="133"/>
      <c r="AA37" s="133"/>
      <c r="AB37" s="133"/>
      <c r="AC37" s="133"/>
      <c r="AD37" s="133"/>
      <c r="AE37" s="133"/>
      <c r="AF37" s="133"/>
      <c r="AG37" s="133" t="s">
        <v>293</v>
      </c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87" t="str">
        <f>C37</f>
        <v>po suchu, bez ohledu na druh dopravního prostředku, bez naložení výkopku, avšak se složením bez rozhrnutí,</v>
      </c>
      <c r="BB37" s="133"/>
      <c r="BC37" s="133"/>
      <c r="BD37" s="133"/>
      <c r="BE37" s="133"/>
      <c r="BF37" s="133"/>
      <c r="BG37" s="133"/>
      <c r="BH37" s="133"/>
    </row>
    <row r="38" spans="1:60" outlineLevel="1" x14ac:dyDescent="0.2">
      <c r="A38" s="142"/>
      <c r="B38" s="143"/>
      <c r="C38" s="189" t="s">
        <v>319</v>
      </c>
      <c r="D38" s="175"/>
      <c r="E38" s="176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33"/>
      <c r="Y38" s="133"/>
      <c r="Z38" s="133"/>
      <c r="AA38" s="133"/>
      <c r="AB38" s="133"/>
      <c r="AC38" s="133"/>
      <c r="AD38" s="133"/>
      <c r="AE38" s="133"/>
      <c r="AF38" s="133"/>
      <c r="AG38" s="133" t="s">
        <v>282</v>
      </c>
      <c r="AH38" s="133">
        <v>0</v>
      </c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</row>
    <row r="39" spans="1:60" outlineLevel="1" x14ac:dyDescent="0.2">
      <c r="A39" s="142"/>
      <c r="B39" s="143"/>
      <c r="C39" s="189" t="s">
        <v>320</v>
      </c>
      <c r="D39" s="175"/>
      <c r="E39" s="176">
        <v>1511.798</v>
      </c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33"/>
      <c r="Y39" s="133"/>
      <c r="Z39" s="133"/>
      <c r="AA39" s="133"/>
      <c r="AB39" s="133"/>
      <c r="AC39" s="133"/>
      <c r="AD39" s="133"/>
      <c r="AE39" s="133"/>
      <c r="AF39" s="133"/>
      <c r="AG39" s="133" t="s">
        <v>282</v>
      </c>
      <c r="AH39" s="133">
        <v>5</v>
      </c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</row>
    <row r="40" spans="1:60" outlineLevel="1" x14ac:dyDescent="0.2">
      <c r="A40" s="142"/>
      <c r="B40" s="143"/>
      <c r="C40" s="189" t="s">
        <v>321</v>
      </c>
      <c r="D40" s="175"/>
      <c r="E40" s="176">
        <v>-1074.1139999999998</v>
      </c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33"/>
      <c r="Y40" s="133"/>
      <c r="Z40" s="133"/>
      <c r="AA40" s="133"/>
      <c r="AB40" s="133"/>
      <c r="AC40" s="133"/>
      <c r="AD40" s="133"/>
      <c r="AE40" s="133"/>
      <c r="AF40" s="133"/>
      <c r="AG40" s="133" t="s">
        <v>282</v>
      </c>
      <c r="AH40" s="133">
        <v>5</v>
      </c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</row>
    <row r="41" spans="1:60" outlineLevel="1" x14ac:dyDescent="0.2">
      <c r="A41" s="142"/>
      <c r="B41" s="143"/>
      <c r="C41" s="189" t="s">
        <v>322</v>
      </c>
      <c r="D41" s="175"/>
      <c r="E41" s="176">
        <v>-118.57499999999999</v>
      </c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33"/>
      <c r="Y41" s="133"/>
      <c r="Z41" s="133"/>
      <c r="AA41" s="133"/>
      <c r="AB41" s="133"/>
      <c r="AC41" s="133"/>
      <c r="AD41" s="133"/>
      <c r="AE41" s="133"/>
      <c r="AF41" s="133"/>
      <c r="AG41" s="133" t="s">
        <v>282</v>
      </c>
      <c r="AH41" s="133">
        <v>5</v>
      </c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</row>
    <row r="42" spans="1:60" ht="33.75" outlineLevel="1" x14ac:dyDescent="0.2">
      <c r="A42" s="154">
        <v>10</v>
      </c>
      <c r="B42" s="155" t="s">
        <v>323</v>
      </c>
      <c r="C42" s="171" t="s">
        <v>324</v>
      </c>
      <c r="D42" s="156" t="s">
        <v>297</v>
      </c>
      <c r="E42" s="157">
        <v>1595.5450000000001</v>
      </c>
      <c r="F42" s="158">
        <v>20.6</v>
      </c>
      <c r="G42" s="159">
        <f>ROUND(E42*F42,2)</f>
        <v>32868.230000000003</v>
      </c>
      <c r="H42" s="158">
        <v>0</v>
      </c>
      <c r="I42" s="159">
        <f>ROUND(E42*H42,2)</f>
        <v>0</v>
      </c>
      <c r="J42" s="158">
        <v>20.6</v>
      </c>
      <c r="K42" s="159">
        <f>ROUND(E42*J42,2)</f>
        <v>32868.230000000003</v>
      </c>
      <c r="L42" s="159">
        <v>21</v>
      </c>
      <c r="M42" s="159">
        <f>G42*(1+L42/100)</f>
        <v>39770.558300000004</v>
      </c>
      <c r="N42" s="159">
        <v>0</v>
      </c>
      <c r="O42" s="159">
        <f>ROUND(E42*N42,2)</f>
        <v>0</v>
      </c>
      <c r="P42" s="159">
        <v>0</v>
      </c>
      <c r="Q42" s="159">
        <f>ROUND(E42*P42,2)</f>
        <v>0</v>
      </c>
      <c r="R42" s="159" t="s">
        <v>298</v>
      </c>
      <c r="S42" s="159" t="s">
        <v>233</v>
      </c>
      <c r="T42" s="160" t="s">
        <v>233</v>
      </c>
      <c r="U42" s="144">
        <v>0</v>
      </c>
      <c r="V42" s="144">
        <f>ROUND(E42*U42,2)</f>
        <v>0</v>
      </c>
      <c r="W42" s="144"/>
      <c r="X42" s="133"/>
      <c r="Y42" s="133"/>
      <c r="Z42" s="133"/>
      <c r="AA42" s="133"/>
      <c r="AB42" s="133"/>
      <c r="AC42" s="133"/>
      <c r="AD42" s="133"/>
      <c r="AE42" s="133"/>
      <c r="AF42" s="133"/>
      <c r="AG42" s="133" t="s">
        <v>251</v>
      </c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</row>
    <row r="43" spans="1:60" outlineLevel="1" x14ac:dyDescent="0.2">
      <c r="A43" s="142"/>
      <c r="B43" s="143"/>
      <c r="C43" s="292" t="s">
        <v>318</v>
      </c>
      <c r="D43" s="293"/>
      <c r="E43" s="293"/>
      <c r="F43" s="293"/>
      <c r="G43" s="293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33"/>
      <c r="Y43" s="133"/>
      <c r="Z43" s="133"/>
      <c r="AA43" s="133"/>
      <c r="AB43" s="133"/>
      <c r="AC43" s="133"/>
      <c r="AD43" s="133"/>
      <c r="AE43" s="133"/>
      <c r="AF43" s="133"/>
      <c r="AG43" s="133" t="s">
        <v>293</v>
      </c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87" t="str">
        <f>C43</f>
        <v>po suchu, bez ohledu na druh dopravního prostředku, bez naložení výkopku, avšak se složením bez rozhrnutí,</v>
      </c>
      <c r="BB43" s="133"/>
      <c r="BC43" s="133"/>
      <c r="BD43" s="133"/>
      <c r="BE43" s="133"/>
      <c r="BF43" s="133"/>
      <c r="BG43" s="133"/>
      <c r="BH43" s="133"/>
    </row>
    <row r="44" spans="1:60" outlineLevel="1" x14ac:dyDescent="0.2">
      <c r="A44" s="142"/>
      <c r="B44" s="143"/>
      <c r="C44" s="189" t="s">
        <v>325</v>
      </c>
      <c r="D44" s="175"/>
      <c r="E44" s="176">
        <v>1595.5450000000001</v>
      </c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33"/>
      <c r="Y44" s="133"/>
      <c r="Z44" s="133"/>
      <c r="AA44" s="133"/>
      <c r="AB44" s="133"/>
      <c r="AC44" s="133"/>
      <c r="AD44" s="133"/>
      <c r="AE44" s="133"/>
      <c r="AF44" s="133"/>
      <c r="AG44" s="133" t="s">
        <v>282</v>
      </c>
      <c r="AH44" s="133">
        <v>5</v>
      </c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</row>
    <row r="45" spans="1:60" ht="22.5" outlineLevel="1" x14ac:dyDescent="0.2">
      <c r="A45" s="154">
        <v>11</v>
      </c>
      <c r="B45" s="155" t="s">
        <v>326</v>
      </c>
      <c r="C45" s="171" t="s">
        <v>327</v>
      </c>
      <c r="D45" s="156" t="s">
        <v>297</v>
      </c>
      <c r="E45" s="157">
        <v>1192.6890000000001</v>
      </c>
      <c r="F45" s="158">
        <v>221.5</v>
      </c>
      <c r="G45" s="159">
        <f>ROUND(E45*F45,2)</f>
        <v>264180.61</v>
      </c>
      <c r="H45" s="158">
        <v>0</v>
      </c>
      <c r="I45" s="159">
        <f>ROUND(E45*H45,2)</f>
        <v>0</v>
      </c>
      <c r="J45" s="158">
        <v>221.5</v>
      </c>
      <c r="K45" s="159">
        <f>ROUND(E45*J45,2)</f>
        <v>264180.61</v>
      </c>
      <c r="L45" s="159">
        <v>21</v>
      </c>
      <c r="M45" s="159">
        <f>G45*(1+L45/100)</f>
        <v>319658.53809999995</v>
      </c>
      <c r="N45" s="159">
        <v>0</v>
      </c>
      <c r="O45" s="159">
        <f>ROUND(E45*N45,2)</f>
        <v>0</v>
      </c>
      <c r="P45" s="159">
        <v>0</v>
      </c>
      <c r="Q45" s="159">
        <f>ROUND(E45*P45,2)</f>
        <v>0</v>
      </c>
      <c r="R45" s="159" t="s">
        <v>298</v>
      </c>
      <c r="S45" s="159" t="s">
        <v>233</v>
      </c>
      <c r="T45" s="160" t="s">
        <v>233</v>
      </c>
      <c r="U45" s="144">
        <v>0.65200000000000002</v>
      </c>
      <c r="V45" s="144">
        <f>ROUND(E45*U45,2)</f>
        <v>777.63</v>
      </c>
      <c r="W45" s="144"/>
      <c r="X45" s="133"/>
      <c r="Y45" s="133"/>
      <c r="Z45" s="133"/>
      <c r="AA45" s="133"/>
      <c r="AB45" s="133"/>
      <c r="AC45" s="133"/>
      <c r="AD45" s="133"/>
      <c r="AE45" s="133"/>
      <c r="AF45" s="133"/>
      <c r="AG45" s="133" t="s">
        <v>251</v>
      </c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</row>
    <row r="46" spans="1:60" outlineLevel="1" x14ac:dyDescent="0.2">
      <c r="A46" s="142"/>
      <c r="B46" s="143"/>
      <c r="C46" s="189" t="s">
        <v>328</v>
      </c>
      <c r="D46" s="175"/>
      <c r="E46" s="176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33"/>
      <c r="Y46" s="133"/>
      <c r="Z46" s="133"/>
      <c r="AA46" s="133"/>
      <c r="AB46" s="133"/>
      <c r="AC46" s="133"/>
      <c r="AD46" s="133"/>
      <c r="AE46" s="133"/>
      <c r="AF46" s="133"/>
      <c r="AG46" s="133" t="s">
        <v>282</v>
      </c>
      <c r="AH46" s="133">
        <v>0</v>
      </c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</row>
    <row r="47" spans="1:60" outlineLevel="1" x14ac:dyDescent="0.2">
      <c r="A47" s="142"/>
      <c r="B47" s="143"/>
      <c r="C47" s="189" t="s">
        <v>329</v>
      </c>
      <c r="D47" s="175"/>
      <c r="E47" s="176">
        <v>1074.114</v>
      </c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33"/>
      <c r="Y47" s="133"/>
      <c r="Z47" s="133"/>
      <c r="AA47" s="133"/>
      <c r="AB47" s="133"/>
      <c r="AC47" s="133"/>
      <c r="AD47" s="133"/>
      <c r="AE47" s="133"/>
      <c r="AF47" s="133"/>
      <c r="AG47" s="133" t="s">
        <v>282</v>
      </c>
      <c r="AH47" s="133">
        <v>5</v>
      </c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</row>
    <row r="48" spans="1:60" outlineLevel="1" x14ac:dyDescent="0.2">
      <c r="A48" s="142"/>
      <c r="B48" s="143"/>
      <c r="C48" s="189" t="s">
        <v>330</v>
      </c>
      <c r="D48" s="175"/>
      <c r="E48" s="176">
        <v>118.575</v>
      </c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33"/>
      <c r="Y48" s="133"/>
      <c r="Z48" s="133"/>
      <c r="AA48" s="133"/>
      <c r="AB48" s="133"/>
      <c r="AC48" s="133"/>
      <c r="AD48" s="133"/>
      <c r="AE48" s="133"/>
      <c r="AF48" s="133"/>
      <c r="AG48" s="133" t="s">
        <v>282</v>
      </c>
      <c r="AH48" s="133">
        <v>5</v>
      </c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</row>
    <row r="49" spans="1:60" ht="22.5" outlineLevel="1" x14ac:dyDescent="0.2">
      <c r="A49" s="154">
        <v>12</v>
      </c>
      <c r="B49" s="155" t="s">
        <v>331</v>
      </c>
      <c r="C49" s="171" t="s">
        <v>332</v>
      </c>
      <c r="D49" s="156" t="s">
        <v>297</v>
      </c>
      <c r="E49" s="157">
        <v>118.575</v>
      </c>
      <c r="F49" s="158">
        <v>71.5</v>
      </c>
      <c r="G49" s="159">
        <f>ROUND(E49*F49,2)</f>
        <v>8478.11</v>
      </c>
      <c r="H49" s="158">
        <v>0</v>
      </c>
      <c r="I49" s="159">
        <f>ROUND(E49*H49,2)</f>
        <v>0</v>
      </c>
      <c r="J49" s="158">
        <v>71.5</v>
      </c>
      <c r="K49" s="159">
        <f>ROUND(E49*J49,2)</f>
        <v>8478.11</v>
      </c>
      <c r="L49" s="159">
        <v>21</v>
      </c>
      <c r="M49" s="159">
        <f>G49*(1+L49/100)</f>
        <v>10258.5131</v>
      </c>
      <c r="N49" s="159">
        <v>0</v>
      </c>
      <c r="O49" s="159">
        <f>ROUND(E49*N49,2)</f>
        <v>0</v>
      </c>
      <c r="P49" s="159">
        <v>0</v>
      </c>
      <c r="Q49" s="159">
        <f>ROUND(E49*P49,2)</f>
        <v>0</v>
      </c>
      <c r="R49" s="159" t="s">
        <v>298</v>
      </c>
      <c r="S49" s="159" t="s">
        <v>233</v>
      </c>
      <c r="T49" s="160" t="s">
        <v>233</v>
      </c>
      <c r="U49" s="144">
        <v>3.6000000000000004E-2</v>
      </c>
      <c r="V49" s="144">
        <f>ROUND(E49*U49,2)</f>
        <v>4.2699999999999996</v>
      </c>
      <c r="W49" s="144"/>
      <c r="X49" s="133"/>
      <c r="Y49" s="133"/>
      <c r="Z49" s="133"/>
      <c r="AA49" s="133"/>
      <c r="AB49" s="133"/>
      <c r="AC49" s="133"/>
      <c r="AD49" s="133"/>
      <c r="AE49" s="133"/>
      <c r="AF49" s="133"/>
      <c r="AG49" s="133" t="s">
        <v>251</v>
      </c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</row>
    <row r="50" spans="1:60" outlineLevel="1" x14ac:dyDescent="0.2">
      <c r="A50" s="142"/>
      <c r="B50" s="143"/>
      <c r="C50" s="292" t="s">
        <v>333</v>
      </c>
      <c r="D50" s="293"/>
      <c r="E50" s="293"/>
      <c r="F50" s="293"/>
      <c r="G50" s="293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33"/>
      <c r="Y50" s="133"/>
      <c r="Z50" s="133"/>
      <c r="AA50" s="133"/>
      <c r="AB50" s="133"/>
      <c r="AC50" s="133"/>
      <c r="AD50" s="133"/>
      <c r="AE50" s="133"/>
      <c r="AF50" s="133"/>
      <c r="AG50" s="133" t="s">
        <v>293</v>
      </c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</row>
    <row r="51" spans="1:60" outlineLevel="1" x14ac:dyDescent="0.2">
      <c r="A51" s="142"/>
      <c r="B51" s="143"/>
      <c r="C51" s="189" t="s">
        <v>334</v>
      </c>
      <c r="D51" s="175"/>
      <c r="E51" s="176">
        <v>118.575</v>
      </c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33"/>
      <c r="Y51" s="133"/>
      <c r="Z51" s="133"/>
      <c r="AA51" s="133"/>
      <c r="AB51" s="133"/>
      <c r="AC51" s="133"/>
      <c r="AD51" s="133"/>
      <c r="AE51" s="133"/>
      <c r="AF51" s="133"/>
      <c r="AG51" s="133" t="s">
        <v>282</v>
      </c>
      <c r="AH51" s="133">
        <v>0</v>
      </c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</row>
    <row r="52" spans="1:60" ht="22.5" outlineLevel="1" x14ac:dyDescent="0.2">
      <c r="A52" s="154">
        <v>13</v>
      </c>
      <c r="B52" s="155" t="s">
        <v>335</v>
      </c>
      <c r="C52" s="171" t="s">
        <v>336</v>
      </c>
      <c r="D52" s="156" t="s">
        <v>297</v>
      </c>
      <c r="E52" s="157">
        <v>1511.798</v>
      </c>
      <c r="F52" s="158">
        <v>15.5</v>
      </c>
      <c r="G52" s="159">
        <f>ROUND(E52*F52,2)</f>
        <v>23432.87</v>
      </c>
      <c r="H52" s="158">
        <v>0</v>
      </c>
      <c r="I52" s="159">
        <f>ROUND(E52*H52,2)</f>
        <v>0</v>
      </c>
      <c r="J52" s="158">
        <v>15.5</v>
      </c>
      <c r="K52" s="159">
        <f>ROUND(E52*J52,2)</f>
        <v>23432.87</v>
      </c>
      <c r="L52" s="159">
        <v>21</v>
      </c>
      <c r="M52" s="159">
        <f>G52*(1+L52/100)</f>
        <v>28353.772699999998</v>
      </c>
      <c r="N52" s="159">
        <v>0</v>
      </c>
      <c r="O52" s="159">
        <f>ROUND(E52*N52,2)</f>
        <v>0</v>
      </c>
      <c r="P52" s="159">
        <v>0</v>
      </c>
      <c r="Q52" s="159">
        <f>ROUND(E52*P52,2)</f>
        <v>0</v>
      </c>
      <c r="R52" s="159" t="s">
        <v>298</v>
      </c>
      <c r="S52" s="159" t="s">
        <v>233</v>
      </c>
      <c r="T52" s="160" t="s">
        <v>233</v>
      </c>
      <c r="U52" s="144">
        <v>9.0000000000000011E-3</v>
      </c>
      <c r="V52" s="144">
        <f>ROUND(E52*U52,2)</f>
        <v>13.61</v>
      </c>
      <c r="W52" s="144"/>
      <c r="X52" s="133"/>
      <c r="Y52" s="133"/>
      <c r="Z52" s="133"/>
      <c r="AA52" s="133"/>
      <c r="AB52" s="133"/>
      <c r="AC52" s="133"/>
      <c r="AD52" s="133"/>
      <c r="AE52" s="133"/>
      <c r="AF52" s="133"/>
      <c r="AG52" s="133" t="s">
        <v>251</v>
      </c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</row>
    <row r="53" spans="1:60" outlineLevel="1" x14ac:dyDescent="0.2">
      <c r="A53" s="142"/>
      <c r="B53" s="143"/>
      <c r="C53" s="189" t="s">
        <v>337</v>
      </c>
      <c r="D53" s="175"/>
      <c r="E53" s="176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33"/>
      <c r="Y53" s="133"/>
      <c r="Z53" s="133"/>
      <c r="AA53" s="133"/>
      <c r="AB53" s="133"/>
      <c r="AC53" s="133"/>
      <c r="AD53" s="133"/>
      <c r="AE53" s="133"/>
      <c r="AF53" s="133"/>
      <c r="AG53" s="133" t="s">
        <v>282</v>
      </c>
      <c r="AH53" s="133">
        <v>0</v>
      </c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</row>
    <row r="54" spans="1:60" outlineLevel="1" x14ac:dyDescent="0.2">
      <c r="A54" s="142"/>
      <c r="B54" s="143"/>
      <c r="C54" s="189" t="s">
        <v>320</v>
      </c>
      <c r="D54" s="175"/>
      <c r="E54" s="176">
        <v>1511.798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33"/>
      <c r="Y54" s="133"/>
      <c r="Z54" s="133"/>
      <c r="AA54" s="133"/>
      <c r="AB54" s="133"/>
      <c r="AC54" s="133"/>
      <c r="AD54" s="133"/>
      <c r="AE54" s="133"/>
      <c r="AF54" s="133"/>
      <c r="AG54" s="133" t="s">
        <v>282</v>
      </c>
      <c r="AH54" s="133">
        <v>5</v>
      </c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</row>
    <row r="55" spans="1:60" ht="22.5" outlineLevel="1" x14ac:dyDescent="0.2">
      <c r="A55" s="154">
        <v>14</v>
      </c>
      <c r="B55" s="155" t="s">
        <v>338</v>
      </c>
      <c r="C55" s="171" t="s">
        <v>339</v>
      </c>
      <c r="D55" s="156" t="s">
        <v>297</v>
      </c>
      <c r="E55" s="157">
        <v>1074.114</v>
      </c>
      <c r="F55" s="158">
        <v>109</v>
      </c>
      <c r="G55" s="159">
        <f>ROUND(E55*F55,2)</f>
        <v>117078.43</v>
      </c>
      <c r="H55" s="158">
        <v>0</v>
      </c>
      <c r="I55" s="159">
        <f>ROUND(E55*H55,2)</f>
        <v>0</v>
      </c>
      <c r="J55" s="158">
        <v>109</v>
      </c>
      <c r="K55" s="159">
        <f>ROUND(E55*J55,2)</f>
        <v>117078.43</v>
      </c>
      <c r="L55" s="159">
        <v>21</v>
      </c>
      <c r="M55" s="159">
        <f>G55*(1+L55/100)</f>
        <v>141664.90029999998</v>
      </c>
      <c r="N55" s="159">
        <v>0</v>
      </c>
      <c r="O55" s="159">
        <f>ROUND(E55*N55,2)</f>
        <v>0</v>
      </c>
      <c r="P55" s="159">
        <v>0</v>
      </c>
      <c r="Q55" s="159">
        <f>ROUND(E55*P55,2)</f>
        <v>0</v>
      </c>
      <c r="R55" s="159" t="s">
        <v>298</v>
      </c>
      <c r="S55" s="159" t="s">
        <v>233</v>
      </c>
      <c r="T55" s="160" t="s">
        <v>233</v>
      </c>
      <c r="U55" s="144">
        <v>0.20200000000000001</v>
      </c>
      <c r="V55" s="144">
        <f>ROUND(E55*U55,2)</f>
        <v>216.97</v>
      </c>
      <c r="W55" s="144"/>
      <c r="X55" s="133"/>
      <c r="Y55" s="133"/>
      <c r="Z55" s="133"/>
      <c r="AA55" s="133"/>
      <c r="AB55" s="133"/>
      <c r="AC55" s="133"/>
      <c r="AD55" s="133"/>
      <c r="AE55" s="133"/>
      <c r="AF55" s="133"/>
      <c r="AG55" s="133" t="s">
        <v>251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</row>
    <row r="56" spans="1:60" outlineLevel="1" x14ac:dyDescent="0.2">
      <c r="A56" s="142"/>
      <c r="B56" s="143"/>
      <c r="C56" s="292" t="s">
        <v>340</v>
      </c>
      <c r="D56" s="293"/>
      <c r="E56" s="293"/>
      <c r="F56" s="293"/>
      <c r="G56" s="293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33"/>
      <c r="Y56" s="133"/>
      <c r="Z56" s="133"/>
      <c r="AA56" s="133"/>
      <c r="AB56" s="133"/>
      <c r="AC56" s="133"/>
      <c r="AD56" s="133"/>
      <c r="AE56" s="133"/>
      <c r="AF56" s="133"/>
      <c r="AG56" s="133" t="s">
        <v>293</v>
      </c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</row>
    <row r="57" spans="1:60" outlineLevel="1" x14ac:dyDescent="0.2">
      <c r="A57" s="142"/>
      <c r="B57" s="143"/>
      <c r="C57" s="294" t="s">
        <v>341</v>
      </c>
      <c r="D57" s="295"/>
      <c r="E57" s="295"/>
      <c r="F57" s="295"/>
      <c r="G57" s="295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33"/>
      <c r="Y57" s="133"/>
      <c r="Z57" s="133"/>
      <c r="AA57" s="133"/>
      <c r="AB57" s="133"/>
      <c r="AC57" s="133"/>
      <c r="AD57" s="133"/>
      <c r="AE57" s="133"/>
      <c r="AF57" s="133"/>
      <c r="AG57" s="133" t="s">
        <v>342</v>
      </c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</row>
    <row r="58" spans="1:60" outlineLevel="1" x14ac:dyDescent="0.2">
      <c r="A58" s="142"/>
      <c r="B58" s="143"/>
      <c r="C58" s="189" t="s">
        <v>281</v>
      </c>
      <c r="D58" s="175"/>
      <c r="E58" s="176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33"/>
      <c r="Y58" s="133"/>
      <c r="Z58" s="133"/>
      <c r="AA58" s="133"/>
      <c r="AB58" s="133"/>
      <c r="AC58" s="133"/>
      <c r="AD58" s="133"/>
      <c r="AE58" s="133"/>
      <c r="AF58" s="133"/>
      <c r="AG58" s="133" t="s">
        <v>282</v>
      </c>
      <c r="AH58" s="133">
        <v>0</v>
      </c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</row>
    <row r="59" spans="1:60" outlineLevel="1" x14ac:dyDescent="0.2">
      <c r="A59" s="142"/>
      <c r="B59" s="143"/>
      <c r="C59" s="189" t="s">
        <v>343</v>
      </c>
      <c r="D59" s="175"/>
      <c r="E59" s="176">
        <v>1074.114</v>
      </c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33"/>
      <c r="Y59" s="133"/>
      <c r="Z59" s="133"/>
      <c r="AA59" s="133"/>
      <c r="AB59" s="133"/>
      <c r="AC59" s="133"/>
      <c r="AD59" s="133"/>
      <c r="AE59" s="133"/>
      <c r="AF59" s="133"/>
      <c r="AG59" s="133" t="s">
        <v>282</v>
      </c>
      <c r="AH59" s="133">
        <v>0</v>
      </c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</row>
    <row r="60" spans="1:60" outlineLevel="1" x14ac:dyDescent="0.2">
      <c r="A60" s="154">
        <v>15</v>
      </c>
      <c r="B60" s="155" t="s">
        <v>344</v>
      </c>
      <c r="C60" s="171" t="s">
        <v>345</v>
      </c>
      <c r="D60" s="156" t="s">
        <v>279</v>
      </c>
      <c r="E60" s="157">
        <v>610</v>
      </c>
      <c r="F60" s="158">
        <v>11.9</v>
      </c>
      <c r="G60" s="159">
        <f>ROUND(E60*F60,2)</f>
        <v>7259</v>
      </c>
      <c r="H60" s="158">
        <v>0</v>
      </c>
      <c r="I60" s="159">
        <f>ROUND(E60*H60,2)</f>
        <v>0</v>
      </c>
      <c r="J60" s="158">
        <v>11.9</v>
      </c>
      <c r="K60" s="159">
        <f>ROUND(E60*J60,2)</f>
        <v>7259</v>
      </c>
      <c r="L60" s="159">
        <v>21</v>
      </c>
      <c r="M60" s="159">
        <f>G60*(1+L60/100)</f>
        <v>8783.39</v>
      </c>
      <c r="N60" s="159">
        <v>0</v>
      </c>
      <c r="O60" s="159">
        <f>ROUND(E60*N60,2)</f>
        <v>0</v>
      </c>
      <c r="P60" s="159">
        <v>0</v>
      </c>
      <c r="Q60" s="159">
        <f>ROUND(E60*P60,2)</f>
        <v>0</v>
      </c>
      <c r="R60" s="159" t="s">
        <v>298</v>
      </c>
      <c r="S60" s="159" t="s">
        <v>233</v>
      </c>
      <c r="T60" s="160" t="s">
        <v>233</v>
      </c>
      <c r="U60" s="144">
        <v>1.8000000000000002E-2</v>
      </c>
      <c r="V60" s="144">
        <f>ROUND(E60*U60,2)</f>
        <v>10.98</v>
      </c>
      <c r="W60" s="144"/>
      <c r="X60" s="133"/>
      <c r="Y60" s="133"/>
      <c r="Z60" s="133"/>
      <c r="AA60" s="133"/>
      <c r="AB60" s="133"/>
      <c r="AC60" s="133"/>
      <c r="AD60" s="133"/>
      <c r="AE60" s="133"/>
      <c r="AF60" s="133"/>
      <c r="AG60" s="133" t="s">
        <v>251</v>
      </c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</row>
    <row r="61" spans="1:60" outlineLevel="1" x14ac:dyDescent="0.2">
      <c r="A61" s="142"/>
      <c r="B61" s="143"/>
      <c r="C61" s="292" t="s">
        <v>346</v>
      </c>
      <c r="D61" s="293"/>
      <c r="E61" s="293"/>
      <c r="F61" s="293"/>
      <c r="G61" s="293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33"/>
      <c r="Y61" s="133"/>
      <c r="Z61" s="133"/>
      <c r="AA61" s="133"/>
      <c r="AB61" s="133"/>
      <c r="AC61" s="133"/>
      <c r="AD61" s="133"/>
      <c r="AE61" s="133"/>
      <c r="AF61" s="133"/>
      <c r="AG61" s="133" t="s">
        <v>293</v>
      </c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</row>
    <row r="62" spans="1:60" outlineLevel="1" x14ac:dyDescent="0.2">
      <c r="A62" s="142"/>
      <c r="B62" s="143"/>
      <c r="C62" s="189" t="s">
        <v>347</v>
      </c>
      <c r="D62" s="175"/>
      <c r="E62" s="176">
        <v>610</v>
      </c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33"/>
      <c r="Y62" s="133"/>
      <c r="Z62" s="133"/>
      <c r="AA62" s="133"/>
      <c r="AB62" s="133"/>
      <c r="AC62" s="133"/>
      <c r="AD62" s="133"/>
      <c r="AE62" s="133"/>
      <c r="AF62" s="133"/>
      <c r="AG62" s="133" t="s">
        <v>282</v>
      </c>
      <c r="AH62" s="133">
        <v>0</v>
      </c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</row>
    <row r="63" spans="1:60" outlineLevel="1" x14ac:dyDescent="0.2">
      <c r="A63" s="154">
        <v>16</v>
      </c>
      <c r="B63" s="155" t="s">
        <v>348</v>
      </c>
      <c r="C63" s="171" t="s">
        <v>349</v>
      </c>
      <c r="D63" s="156" t="s">
        <v>297</v>
      </c>
      <c r="E63" s="157">
        <v>319.10900000000004</v>
      </c>
      <c r="F63" s="158">
        <v>280.5</v>
      </c>
      <c r="G63" s="159">
        <f>ROUND(E63*F63,2)</f>
        <v>89510.07</v>
      </c>
      <c r="H63" s="158">
        <v>0</v>
      </c>
      <c r="I63" s="159">
        <f>ROUND(E63*H63,2)</f>
        <v>0</v>
      </c>
      <c r="J63" s="158">
        <v>280.5</v>
      </c>
      <c r="K63" s="159">
        <f>ROUND(E63*J63,2)</f>
        <v>89510.07</v>
      </c>
      <c r="L63" s="159">
        <v>21</v>
      </c>
      <c r="M63" s="159">
        <f>G63*(1+L63/100)</f>
        <v>108307.18470000001</v>
      </c>
      <c r="N63" s="159">
        <v>0</v>
      </c>
      <c r="O63" s="159">
        <f>ROUND(E63*N63,2)</f>
        <v>0</v>
      </c>
      <c r="P63" s="159">
        <v>0</v>
      </c>
      <c r="Q63" s="159">
        <f>ROUND(E63*P63,2)</f>
        <v>0</v>
      </c>
      <c r="R63" s="159" t="s">
        <v>298</v>
      </c>
      <c r="S63" s="159" t="s">
        <v>233</v>
      </c>
      <c r="T63" s="160" t="s">
        <v>233</v>
      </c>
      <c r="U63" s="144">
        <v>0</v>
      </c>
      <c r="V63" s="144">
        <f>ROUND(E63*U63,2)</f>
        <v>0</v>
      </c>
      <c r="W63" s="144"/>
      <c r="X63" s="133"/>
      <c r="Y63" s="133"/>
      <c r="Z63" s="133"/>
      <c r="AA63" s="133"/>
      <c r="AB63" s="133"/>
      <c r="AC63" s="133"/>
      <c r="AD63" s="133"/>
      <c r="AE63" s="133"/>
      <c r="AF63" s="133"/>
      <c r="AG63" s="133" t="s">
        <v>251</v>
      </c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</row>
    <row r="64" spans="1:60" outlineLevel="1" x14ac:dyDescent="0.2">
      <c r="A64" s="142"/>
      <c r="B64" s="143"/>
      <c r="C64" s="189" t="s">
        <v>350</v>
      </c>
      <c r="D64" s="175"/>
      <c r="E64" s="176">
        <v>319.10900000000004</v>
      </c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33"/>
      <c r="Y64" s="133"/>
      <c r="Z64" s="133"/>
      <c r="AA64" s="133"/>
      <c r="AB64" s="133"/>
      <c r="AC64" s="133"/>
      <c r="AD64" s="133"/>
      <c r="AE64" s="133"/>
      <c r="AF64" s="133"/>
      <c r="AG64" s="133" t="s">
        <v>282</v>
      </c>
      <c r="AH64" s="133">
        <v>5</v>
      </c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</row>
    <row r="65" spans="1:60" x14ac:dyDescent="0.2">
      <c r="A65" s="148" t="s">
        <v>228</v>
      </c>
      <c r="B65" s="149" t="s">
        <v>103</v>
      </c>
      <c r="C65" s="169" t="s">
        <v>104</v>
      </c>
      <c r="D65" s="150"/>
      <c r="E65" s="151"/>
      <c r="F65" s="152"/>
      <c r="G65" s="152">
        <f>SUMIF(AG66:AG69,"&lt;&gt;NOR",G66:G69)</f>
        <v>121500</v>
      </c>
      <c r="H65" s="152"/>
      <c r="I65" s="152">
        <f>SUM(I66:I69)</f>
        <v>121500</v>
      </c>
      <c r="J65" s="152"/>
      <c r="K65" s="152">
        <f>SUM(K66:K69)</f>
        <v>0</v>
      </c>
      <c r="L65" s="152"/>
      <c r="M65" s="152">
        <f>SUM(M66:M69)</f>
        <v>147015</v>
      </c>
      <c r="N65" s="152"/>
      <c r="O65" s="152">
        <f>SUM(O66:O69)</f>
        <v>4.32</v>
      </c>
      <c r="P65" s="152"/>
      <c r="Q65" s="152">
        <f>SUM(Q66:Q69)</f>
        <v>0</v>
      </c>
      <c r="R65" s="152"/>
      <c r="S65" s="152"/>
      <c r="T65" s="153"/>
      <c r="U65" s="147"/>
      <c r="V65" s="147">
        <f>SUM(V66:V69)</f>
        <v>0</v>
      </c>
      <c r="W65" s="147"/>
      <c r="AG65" t="s">
        <v>229</v>
      </c>
    </row>
    <row r="66" spans="1:60" ht="22.5" outlineLevel="1" x14ac:dyDescent="0.2">
      <c r="A66" s="154">
        <v>17</v>
      </c>
      <c r="B66" s="155" t="s">
        <v>351</v>
      </c>
      <c r="C66" s="171" t="s">
        <v>352</v>
      </c>
      <c r="D66" s="156" t="s">
        <v>353</v>
      </c>
      <c r="E66" s="157">
        <v>45</v>
      </c>
      <c r="F66" s="158">
        <v>2700</v>
      </c>
      <c r="G66" s="159">
        <f>ROUND(E66*F66,2)</f>
        <v>121500</v>
      </c>
      <c r="H66" s="158">
        <v>2700</v>
      </c>
      <c r="I66" s="159">
        <f>ROUND(E66*H66,2)</f>
        <v>121500</v>
      </c>
      <c r="J66" s="158">
        <v>0</v>
      </c>
      <c r="K66" s="159">
        <f>ROUND(E66*J66,2)</f>
        <v>0</v>
      </c>
      <c r="L66" s="159">
        <v>21</v>
      </c>
      <c r="M66" s="159">
        <f>G66*(1+L66/100)</f>
        <v>147015</v>
      </c>
      <c r="N66" s="159">
        <v>9.604E-2</v>
      </c>
      <c r="O66" s="159">
        <f>ROUND(E66*N66,2)</f>
        <v>4.32</v>
      </c>
      <c r="P66" s="159">
        <v>0</v>
      </c>
      <c r="Q66" s="159">
        <f>ROUND(E66*P66,2)</f>
        <v>0</v>
      </c>
      <c r="R66" s="159"/>
      <c r="S66" s="159" t="s">
        <v>250</v>
      </c>
      <c r="T66" s="160" t="s">
        <v>234</v>
      </c>
      <c r="U66" s="144">
        <v>0</v>
      </c>
      <c r="V66" s="144">
        <f>ROUND(E66*U66,2)</f>
        <v>0</v>
      </c>
      <c r="W66" s="144"/>
      <c r="X66" s="133"/>
      <c r="Y66" s="133"/>
      <c r="Z66" s="133"/>
      <c r="AA66" s="133"/>
      <c r="AB66" s="133"/>
      <c r="AC66" s="133"/>
      <c r="AD66" s="133"/>
      <c r="AE66" s="133"/>
      <c r="AF66" s="133"/>
      <c r="AG66" s="133" t="s">
        <v>354</v>
      </c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</row>
    <row r="67" spans="1:60" ht="22.5" outlineLevel="1" x14ac:dyDescent="0.2">
      <c r="A67" s="142"/>
      <c r="B67" s="143"/>
      <c r="C67" s="189" t="s">
        <v>355</v>
      </c>
      <c r="D67" s="175"/>
      <c r="E67" s="176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33"/>
      <c r="Y67" s="133"/>
      <c r="Z67" s="133"/>
      <c r="AA67" s="133"/>
      <c r="AB67" s="133"/>
      <c r="AC67" s="133"/>
      <c r="AD67" s="133"/>
      <c r="AE67" s="133"/>
      <c r="AF67" s="133"/>
      <c r="AG67" s="133" t="s">
        <v>282</v>
      </c>
      <c r="AH67" s="133">
        <v>0</v>
      </c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</row>
    <row r="68" spans="1:60" outlineLevel="1" x14ac:dyDescent="0.2">
      <c r="A68" s="142"/>
      <c r="B68" s="143"/>
      <c r="C68" s="189" t="s">
        <v>356</v>
      </c>
      <c r="D68" s="175"/>
      <c r="E68" s="176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33"/>
      <c r="Y68" s="133"/>
      <c r="Z68" s="133"/>
      <c r="AA68" s="133"/>
      <c r="AB68" s="133"/>
      <c r="AC68" s="133"/>
      <c r="AD68" s="133"/>
      <c r="AE68" s="133"/>
      <c r="AF68" s="133"/>
      <c r="AG68" s="133" t="s">
        <v>282</v>
      </c>
      <c r="AH68" s="133">
        <v>0</v>
      </c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</row>
    <row r="69" spans="1:60" outlineLevel="1" x14ac:dyDescent="0.2">
      <c r="A69" s="142"/>
      <c r="B69" s="143"/>
      <c r="C69" s="189" t="s">
        <v>357</v>
      </c>
      <c r="D69" s="175"/>
      <c r="E69" s="176">
        <v>45</v>
      </c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33"/>
      <c r="Y69" s="133"/>
      <c r="Z69" s="133"/>
      <c r="AA69" s="133"/>
      <c r="AB69" s="133"/>
      <c r="AC69" s="133"/>
      <c r="AD69" s="133"/>
      <c r="AE69" s="133"/>
      <c r="AF69" s="133"/>
      <c r="AG69" s="133" t="s">
        <v>282</v>
      </c>
      <c r="AH69" s="133">
        <v>0</v>
      </c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133"/>
      <c r="BH69" s="133"/>
    </row>
    <row r="70" spans="1:60" x14ac:dyDescent="0.2">
      <c r="A70" s="148" t="s">
        <v>228</v>
      </c>
      <c r="B70" s="149" t="s">
        <v>107</v>
      </c>
      <c r="C70" s="169" t="s">
        <v>108</v>
      </c>
      <c r="D70" s="150"/>
      <c r="E70" s="151"/>
      <c r="F70" s="152"/>
      <c r="G70" s="152">
        <f>SUMIF(AG71:AG198,"&lt;&gt;NOR",G71:G198)</f>
        <v>1489241.59</v>
      </c>
      <c r="H70" s="152"/>
      <c r="I70" s="152">
        <f>SUM(I71:I198)</f>
        <v>1003061.2100000001</v>
      </c>
      <c r="J70" s="152"/>
      <c r="K70" s="152">
        <f>SUM(K71:K198)</f>
        <v>486180.37999999995</v>
      </c>
      <c r="L70" s="152"/>
      <c r="M70" s="152">
        <f>SUM(M71:M198)</f>
        <v>1801982.3239</v>
      </c>
      <c r="N70" s="152"/>
      <c r="O70" s="152">
        <f>SUM(O71:O198)</f>
        <v>373.69999999999993</v>
      </c>
      <c r="P70" s="152"/>
      <c r="Q70" s="152">
        <f>SUM(Q71:Q198)</f>
        <v>0</v>
      </c>
      <c r="R70" s="152"/>
      <c r="S70" s="152"/>
      <c r="T70" s="153"/>
      <c r="U70" s="147"/>
      <c r="V70" s="147">
        <f>SUM(V71:V198)</f>
        <v>1193.46</v>
      </c>
      <c r="W70" s="147"/>
      <c r="AG70" t="s">
        <v>229</v>
      </c>
    </row>
    <row r="71" spans="1:60" outlineLevel="1" x14ac:dyDescent="0.2">
      <c r="A71" s="154">
        <v>18</v>
      </c>
      <c r="B71" s="155" t="s">
        <v>358</v>
      </c>
      <c r="C71" s="171" t="s">
        <v>359</v>
      </c>
      <c r="D71" s="156" t="s">
        <v>297</v>
      </c>
      <c r="E71" s="157">
        <v>21.131450000000001</v>
      </c>
      <c r="F71" s="158">
        <v>1364</v>
      </c>
      <c r="G71" s="159">
        <f>ROUND(E71*F71,2)</f>
        <v>28823.3</v>
      </c>
      <c r="H71" s="158">
        <v>905.2</v>
      </c>
      <c r="I71" s="159">
        <f>ROUND(E71*H71,2)</f>
        <v>19128.189999999999</v>
      </c>
      <c r="J71" s="158">
        <v>458.8</v>
      </c>
      <c r="K71" s="159">
        <f>ROUND(E71*J71,2)</f>
        <v>9695.11</v>
      </c>
      <c r="L71" s="159">
        <v>21</v>
      </c>
      <c r="M71" s="159">
        <f>G71*(1+L71/100)</f>
        <v>34876.192999999999</v>
      </c>
      <c r="N71" s="159">
        <v>2.16</v>
      </c>
      <c r="O71" s="159">
        <f>ROUND(E71*N71,2)</f>
        <v>45.64</v>
      </c>
      <c r="P71" s="159">
        <v>0</v>
      </c>
      <c r="Q71" s="159">
        <f>ROUND(E71*P71,2)</f>
        <v>0</v>
      </c>
      <c r="R71" s="159" t="s">
        <v>360</v>
      </c>
      <c r="S71" s="159" t="s">
        <v>233</v>
      </c>
      <c r="T71" s="160" t="s">
        <v>233</v>
      </c>
      <c r="U71" s="144">
        <v>1.0850000000000002</v>
      </c>
      <c r="V71" s="144">
        <f>ROUND(E71*U71,2)</f>
        <v>22.93</v>
      </c>
      <c r="W71" s="144"/>
      <c r="X71" s="133"/>
      <c r="Y71" s="133"/>
      <c r="Z71" s="133"/>
      <c r="AA71" s="133"/>
      <c r="AB71" s="133"/>
      <c r="AC71" s="133"/>
      <c r="AD71" s="133"/>
      <c r="AE71" s="133"/>
      <c r="AF71" s="133"/>
      <c r="AG71" s="133" t="s">
        <v>251</v>
      </c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</row>
    <row r="72" spans="1:60" outlineLevel="1" x14ac:dyDescent="0.2">
      <c r="A72" s="142"/>
      <c r="B72" s="143"/>
      <c r="C72" s="189" t="s">
        <v>361</v>
      </c>
      <c r="D72" s="175"/>
      <c r="E72" s="176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33"/>
      <c r="Y72" s="133"/>
      <c r="Z72" s="133"/>
      <c r="AA72" s="133"/>
      <c r="AB72" s="133"/>
      <c r="AC72" s="133"/>
      <c r="AD72" s="133"/>
      <c r="AE72" s="133"/>
      <c r="AF72" s="133"/>
      <c r="AG72" s="133" t="s">
        <v>282</v>
      </c>
      <c r="AH72" s="133">
        <v>0</v>
      </c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</row>
    <row r="73" spans="1:60" outlineLevel="1" x14ac:dyDescent="0.2">
      <c r="A73" s="142"/>
      <c r="B73" s="143"/>
      <c r="C73" s="189" t="s">
        <v>362</v>
      </c>
      <c r="D73" s="175"/>
      <c r="E73" s="176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33"/>
      <c r="Y73" s="133"/>
      <c r="Z73" s="133"/>
      <c r="AA73" s="133"/>
      <c r="AB73" s="133"/>
      <c r="AC73" s="133"/>
      <c r="AD73" s="133"/>
      <c r="AE73" s="133"/>
      <c r="AF73" s="133"/>
      <c r="AG73" s="133" t="s">
        <v>282</v>
      </c>
      <c r="AH73" s="133">
        <v>0</v>
      </c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</row>
    <row r="74" spans="1:60" outlineLevel="1" x14ac:dyDescent="0.2">
      <c r="A74" s="142"/>
      <c r="B74" s="143"/>
      <c r="C74" s="189" t="s">
        <v>363</v>
      </c>
      <c r="D74" s="175"/>
      <c r="E74" s="176">
        <v>7.1545100000000001</v>
      </c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33"/>
      <c r="Y74" s="133"/>
      <c r="Z74" s="133"/>
      <c r="AA74" s="133"/>
      <c r="AB74" s="133"/>
      <c r="AC74" s="133"/>
      <c r="AD74" s="133"/>
      <c r="AE74" s="133"/>
      <c r="AF74" s="133"/>
      <c r="AG74" s="133" t="s">
        <v>282</v>
      </c>
      <c r="AH74" s="133">
        <v>0</v>
      </c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</row>
    <row r="75" spans="1:60" outlineLevel="1" x14ac:dyDescent="0.2">
      <c r="A75" s="142"/>
      <c r="B75" s="143"/>
      <c r="C75" s="189" t="s">
        <v>364</v>
      </c>
      <c r="D75" s="175"/>
      <c r="E75" s="176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33"/>
      <c r="Y75" s="133"/>
      <c r="Z75" s="133"/>
      <c r="AA75" s="133"/>
      <c r="AB75" s="133"/>
      <c r="AC75" s="133"/>
      <c r="AD75" s="133"/>
      <c r="AE75" s="133"/>
      <c r="AF75" s="133"/>
      <c r="AG75" s="133" t="s">
        <v>282</v>
      </c>
      <c r="AH75" s="133">
        <v>0</v>
      </c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</row>
    <row r="76" spans="1:60" outlineLevel="1" x14ac:dyDescent="0.2">
      <c r="A76" s="142"/>
      <c r="B76" s="143"/>
      <c r="C76" s="189" t="s">
        <v>365</v>
      </c>
      <c r="D76" s="175"/>
      <c r="E76" s="176">
        <v>8.6078300000000016</v>
      </c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33"/>
      <c r="Y76" s="133"/>
      <c r="Z76" s="133"/>
      <c r="AA76" s="133"/>
      <c r="AB76" s="133"/>
      <c r="AC76" s="133"/>
      <c r="AD76" s="133"/>
      <c r="AE76" s="133"/>
      <c r="AF76" s="133"/>
      <c r="AG76" s="133" t="s">
        <v>282</v>
      </c>
      <c r="AH76" s="133">
        <v>0</v>
      </c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</row>
    <row r="77" spans="1:60" outlineLevel="1" x14ac:dyDescent="0.2">
      <c r="A77" s="142"/>
      <c r="B77" s="143"/>
      <c r="C77" s="189" t="s">
        <v>366</v>
      </c>
      <c r="D77" s="175"/>
      <c r="E77" s="176">
        <v>-1.2070799999999999</v>
      </c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33"/>
      <c r="Y77" s="133"/>
      <c r="Z77" s="133"/>
      <c r="AA77" s="133"/>
      <c r="AB77" s="133"/>
      <c r="AC77" s="133"/>
      <c r="AD77" s="133"/>
      <c r="AE77" s="133"/>
      <c r="AF77" s="133"/>
      <c r="AG77" s="133" t="s">
        <v>282</v>
      </c>
      <c r="AH77" s="133">
        <v>0</v>
      </c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</row>
    <row r="78" spans="1:60" outlineLevel="1" x14ac:dyDescent="0.2">
      <c r="A78" s="142"/>
      <c r="B78" s="143"/>
      <c r="C78" s="189" t="s">
        <v>367</v>
      </c>
      <c r="D78" s="175"/>
      <c r="E78" s="176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33"/>
      <c r="Y78" s="133"/>
      <c r="Z78" s="133"/>
      <c r="AA78" s="133"/>
      <c r="AB78" s="133"/>
      <c r="AC78" s="133"/>
      <c r="AD78" s="133"/>
      <c r="AE78" s="133"/>
      <c r="AF78" s="133"/>
      <c r="AG78" s="133" t="s">
        <v>282</v>
      </c>
      <c r="AH78" s="133">
        <v>0</v>
      </c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</row>
    <row r="79" spans="1:60" outlineLevel="1" x14ac:dyDescent="0.2">
      <c r="A79" s="142"/>
      <c r="B79" s="143"/>
      <c r="C79" s="189" t="s">
        <v>368</v>
      </c>
      <c r="D79" s="175"/>
      <c r="E79" s="176">
        <v>1.57545</v>
      </c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33"/>
      <c r="Y79" s="133"/>
      <c r="Z79" s="133"/>
      <c r="AA79" s="133"/>
      <c r="AB79" s="133"/>
      <c r="AC79" s="133"/>
      <c r="AD79" s="133"/>
      <c r="AE79" s="133"/>
      <c r="AF79" s="133"/>
      <c r="AG79" s="133" t="s">
        <v>282</v>
      </c>
      <c r="AH79" s="133">
        <v>0</v>
      </c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</row>
    <row r="80" spans="1:60" outlineLevel="1" x14ac:dyDescent="0.2">
      <c r="A80" s="142"/>
      <c r="B80" s="143"/>
      <c r="C80" s="189" t="s">
        <v>369</v>
      </c>
      <c r="D80" s="175"/>
      <c r="E80" s="176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33"/>
      <c r="Y80" s="133"/>
      <c r="Z80" s="133"/>
      <c r="AA80" s="133"/>
      <c r="AB80" s="133"/>
      <c r="AC80" s="133"/>
      <c r="AD80" s="133"/>
      <c r="AE80" s="133"/>
      <c r="AF80" s="133"/>
      <c r="AG80" s="133" t="s">
        <v>282</v>
      </c>
      <c r="AH80" s="133">
        <v>0</v>
      </c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</row>
    <row r="81" spans="1:60" outlineLevel="1" x14ac:dyDescent="0.2">
      <c r="A81" s="142"/>
      <c r="B81" s="143"/>
      <c r="C81" s="189" t="s">
        <v>370</v>
      </c>
      <c r="D81" s="175"/>
      <c r="E81" s="176">
        <v>5.0007400000000004</v>
      </c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33"/>
      <c r="Y81" s="133"/>
      <c r="Z81" s="133"/>
      <c r="AA81" s="133"/>
      <c r="AB81" s="133"/>
      <c r="AC81" s="133"/>
      <c r="AD81" s="133"/>
      <c r="AE81" s="133"/>
      <c r="AF81" s="133"/>
      <c r="AG81" s="133" t="s">
        <v>282</v>
      </c>
      <c r="AH81" s="133">
        <v>0</v>
      </c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</row>
    <row r="82" spans="1:60" outlineLevel="1" x14ac:dyDescent="0.2">
      <c r="A82" s="154">
        <v>19</v>
      </c>
      <c r="B82" s="155" t="s">
        <v>371</v>
      </c>
      <c r="C82" s="171" t="s">
        <v>372</v>
      </c>
      <c r="D82" s="156" t="s">
        <v>297</v>
      </c>
      <c r="E82" s="157">
        <v>32.61918</v>
      </c>
      <c r="F82" s="158">
        <v>2560</v>
      </c>
      <c r="G82" s="159">
        <f>ROUND(E82*F82,2)</f>
        <v>83505.100000000006</v>
      </c>
      <c r="H82" s="158">
        <v>2308.0400000000004</v>
      </c>
      <c r="I82" s="159">
        <f>ROUND(E82*H82,2)</f>
        <v>75286.37</v>
      </c>
      <c r="J82" s="158">
        <v>251.96</v>
      </c>
      <c r="K82" s="159">
        <f>ROUND(E82*J82,2)</f>
        <v>8218.73</v>
      </c>
      <c r="L82" s="159">
        <v>21</v>
      </c>
      <c r="M82" s="159">
        <f>G82*(1+L82/100)</f>
        <v>101041.171</v>
      </c>
      <c r="N82" s="159">
        <v>2.5250000000000004</v>
      </c>
      <c r="O82" s="159">
        <f>ROUND(E82*N82,2)</f>
        <v>82.36</v>
      </c>
      <c r="P82" s="159">
        <v>0</v>
      </c>
      <c r="Q82" s="159">
        <f>ROUND(E82*P82,2)</f>
        <v>0</v>
      </c>
      <c r="R82" s="159" t="s">
        <v>373</v>
      </c>
      <c r="S82" s="159" t="s">
        <v>233</v>
      </c>
      <c r="T82" s="160" t="s">
        <v>233</v>
      </c>
      <c r="U82" s="144">
        <v>0.48000000000000004</v>
      </c>
      <c r="V82" s="144">
        <f>ROUND(E82*U82,2)</f>
        <v>15.66</v>
      </c>
      <c r="W82" s="144"/>
      <c r="X82" s="133"/>
      <c r="Y82" s="133"/>
      <c r="Z82" s="133"/>
      <c r="AA82" s="133"/>
      <c r="AB82" s="133"/>
      <c r="AC82" s="133"/>
      <c r="AD82" s="133"/>
      <c r="AE82" s="133"/>
      <c r="AF82" s="133"/>
      <c r="AG82" s="133" t="s">
        <v>251</v>
      </c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</row>
    <row r="83" spans="1:60" outlineLevel="1" x14ac:dyDescent="0.2">
      <c r="A83" s="142"/>
      <c r="B83" s="143"/>
      <c r="C83" s="292" t="s">
        <v>374</v>
      </c>
      <c r="D83" s="293"/>
      <c r="E83" s="293"/>
      <c r="F83" s="293"/>
      <c r="G83" s="293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33"/>
      <c r="Y83" s="133"/>
      <c r="Z83" s="133"/>
      <c r="AA83" s="133"/>
      <c r="AB83" s="133"/>
      <c r="AC83" s="133"/>
      <c r="AD83" s="133"/>
      <c r="AE83" s="133"/>
      <c r="AF83" s="133"/>
      <c r="AG83" s="133" t="s">
        <v>293</v>
      </c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</row>
    <row r="84" spans="1:60" outlineLevel="1" x14ac:dyDescent="0.2">
      <c r="A84" s="142"/>
      <c r="B84" s="143"/>
      <c r="C84" s="189" t="s">
        <v>362</v>
      </c>
      <c r="D84" s="175"/>
      <c r="E84" s="176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33"/>
      <c r="Y84" s="133"/>
      <c r="Z84" s="133"/>
      <c r="AA84" s="133"/>
      <c r="AB84" s="133"/>
      <c r="AC84" s="133"/>
      <c r="AD84" s="133"/>
      <c r="AE84" s="133"/>
      <c r="AF84" s="133"/>
      <c r="AG84" s="133" t="s">
        <v>282</v>
      </c>
      <c r="AH84" s="133">
        <v>0</v>
      </c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</row>
    <row r="85" spans="1:60" outlineLevel="1" x14ac:dyDescent="0.2">
      <c r="A85" s="142"/>
      <c r="B85" s="143"/>
      <c r="C85" s="189" t="s">
        <v>375</v>
      </c>
      <c r="D85" s="175"/>
      <c r="E85" s="176">
        <v>13.0082</v>
      </c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33"/>
      <c r="Y85" s="133"/>
      <c r="Z85" s="133"/>
      <c r="AA85" s="133"/>
      <c r="AB85" s="133"/>
      <c r="AC85" s="133"/>
      <c r="AD85" s="133"/>
      <c r="AE85" s="133"/>
      <c r="AF85" s="133"/>
      <c r="AG85" s="133" t="s">
        <v>282</v>
      </c>
      <c r="AH85" s="133">
        <v>0</v>
      </c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</row>
    <row r="86" spans="1:60" outlineLevel="1" x14ac:dyDescent="0.2">
      <c r="A86" s="142"/>
      <c r="B86" s="143"/>
      <c r="C86" s="189" t="s">
        <v>364</v>
      </c>
      <c r="D86" s="175"/>
      <c r="E86" s="176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33"/>
      <c r="Y86" s="133"/>
      <c r="Z86" s="133"/>
      <c r="AA86" s="133"/>
      <c r="AB86" s="133"/>
      <c r="AC86" s="133"/>
      <c r="AD86" s="133"/>
      <c r="AE86" s="133"/>
      <c r="AF86" s="133"/>
      <c r="AG86" s="133" t="s">
        <v>282</v>
      </c>
      <c r="AH86" s="133">
        <v>0</v>
      </c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</row>
    <row r="87" spans="1:60" outlineLevel="1" x14ac:dyDescent="0.2">
      <c r="A87" s="142"/>
      <c r="B87" s="143"/>
      <c r="C87" s="189" t="s">
        <v>376</v>
      </c>
      <c r="D87" s="175"/>
      <c r="E87" s="176">
        <v>11.737950000000001</v>
      </c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33"/>
      <c r="Y87" s="133"/>
      <c r="Z87" s="133"/>
      <c r="AA87" s="133"/>
      <c r="AB87" s="133"/>
      <c r="AC87" s="133"/>
      <c r="AD87" s="133"/>
      <c r="AE87" s="133"/>
      <c r="AF87" s="133"/>
      <c r="AG87" s="133" t="s">
        <v>282</v>
      </c>
      <c r="AH87" s="133">
        <v>0</v>
      </c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</row>
    <row r="88" spans="1:60" outlineLevel="1" x14ac:dyDescent="0.2">
      <c r="A88" s="142"/>
      <c r="B88" s="143"/>
      <c r="C88" s="189" t="s">
        <v>377</v>
      </c>
      <c r="D88" s="175"/>
      <c r="E88" s="176">
        <v>-1.8106099999999998</v>
      </c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33"/>
      <c r="Y88" s="133"/>
      <c r="Z88" s="133"/>
      <c r="AA88" s="133"/>
      <c r="AB88" s="133"/>
      <c r="AC88" s="133"/>
      <c r="AD88" s="133"/>
      <c r="AE88" s="133"/>
      <c r="AF88" s="133"/>
      <c r="AG88" s="133" t="s">
        <v>282</v>
      </c>
      <c r="AH88" s="133">
        <v>0</v>
      </c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</row>
    <row r="89" spans="1:60" outlineLevel="1" x14ac:dyDescent="0.2">
      <c r="A89" s="142"/>
      <c r="B89" s="143"/>
      <c r="C89" s="189" t="s">
        <v>367</v>
      </c>
      <c r="D89" s="175"/>
      <c r="E89" s="176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33"/>
      <c r="Y89" s="133"/>
      <c r="Z89" s="133"/>
      <c r="AA89" s="133"/>
      <c r="AB89" s="133"/>
      <c r="AC89" s="133"/>
      <c r="AD89" s="133"/>
      <c r="AE89" s="133"/>
      <c r="AF89" s="133"/>
      <c r="AG89" s="133" t="s">
        <v>282</v>
      </c>
      <c r="AH89" s="133">
        <v>0</v>
      </c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</row>
    <row r="90" spans="1:60" outlineLevel="1" x14ac:dyDescent="0.2">
      <c r="A90" s="142"/>
      <c r="B90" s="143"/>
      <c r="C90" s="189" t="s">
        <v>378</v>
      </c>
      <c r="D90" s="175"/>
      <c r="E90" s="176">
        <v>2.8644500000000002</v>
      </c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33"/>
      <c r="Y90" s="133"/>
      <c r="Z90" s="133"/>
      <c r="AA90" s="133"/>
      <c r="AB90" s="133"/>
      <c r="AC90" s="133"/>
      <c r="AD90" s="133"/>
      <c r="AE90" s="133"/>
      <c r="AF90" s="133"/>
      <c r="AG90" s="133" t="s">
        <v>282</v>
      </c>
      <c r="AH90" s="133">
        <v>0</v>
      </c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</row>
    <row r="91" spans="1:60" outlineLevel="1" x14ac:dyDescent="0.2">
      <c r="A91" s="142"/>
      <c r="B91" s="143"/>
      <c r="C91" s="189" t="s">
        <v>369</v>
      </c>
      <c r="D91" s="175"/>
      <c r="E91" s="176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33"/>
      <c r="Y91" s="133"/>
      <c r="Z91" s="133"/>
      <c r="AA91" s="133"/>
      <c r="AB91" s="133"/>
      <c r="AC91" s="133"/>
      <c r="AD91" s="133"/>
      <c r="AE91" s="133"/>
      <c r="AF91" s="133"/>
      <c r="AG91" s="133" t="s">
        <v>282</v>
      </c>
      <c r="AH91" s="133">
        <v>0</v>
      </c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</row>
    <row r="92" spans="1:60" outlineLevel="1" x14ac:dyDescent="0.2">
      <c r="A92" s="142"/>
      <c r="B92" s="143"/>
      <c r="C92" s="189" t="s">
        <v>379</v>
      </c>
      <c r="D92" s="175"/>
      <c r="E92" s="176">
        <v>6.8191900000000008</v>
      </c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33"/>
      <c r="Y92" s="133"/>
      <c r="Z92" s="133"/>
      <c r="AA92" s="133"/>
      <c r="AB92" s="133"/>
      <c r="AC92" s="133"/>
      <c r="AD92" s="133"/>
      <c r="AE92" s="133"/>
      <c r="AF92" s="133"/>
      <c r="AG92" s="133" t="s">
        <v>282</v>
      </c>
      <c r="AH92" s="133">
        <v>0</v>
      </c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</row>
    <row r="93" spans="1:60" outlineLevel="1" x14ac:dyDescent="0.2">
      <c r="A93" s="154">
        <v>20</v>
      </c>
      <c r="B93" s="155" t="s">
        <v>380</v>
      </c>
      <c r="C93" s="171" t="s">
        <v>381</v>
      </c>
      <c r="D93" s="156" t="s">
        <v>279</v>
      </c>
      <c r="E93" s="157">
        <v>22.146000000000001</v>
      </c>
      <c r="F93" s="158">
        <v>694</v>
      </c>
      <c r="G93" s="159">
        <f>ROUND(E93*F93,2)</f>
        <v>15369.32</v>
      </c>
      <c r="H93" s="158">
        <v>161.61000000000001</v>
      </c>
      <c r="I93" s="159">
        <f>ROUND(E93*H93,2)</f>
        <v>3579.02</v>
      </c>
      <c r="J93" s="158">
        <v>532.3900000000001</v>
      </c>
      <c r="K93" s="159">
        <f>ROUND(E93*J93,2)</f>
        <v>11790.31</v>
      </c>
      <c r="L93" s="159">
        <v>21</v>
      </c>
      <c r="M93" s="159">
        <f>G93*(1+L93/100)</f>
        <v>18596.877199999999</v>
      </c>
      <c r="N93" s="159">
        <v>3.9200000000000006E-2</v>
      </c>
      <c r="O93" s="159">
        <f>ROUND(E93*N93,2)</f>
        <v>0.87</v>
      </c>
      <c r="P93" s="159">
        <v>0</v>
      </c>
      <c r="Q93" s="159">
        <f>ROUND(E93*P93,2)</f>
        <v>0</v>
      </c>
      <c r="R93" s="159" t="s">
        <v>373</v>
      </c>
      <c r="S93" s="159" t="s">
        <v>233</v>
      </c>
      <c r="T93" s="160" t="s">
        <v>233</v>
      </c>
      <c r="U93" s="144">
        <v>1.6</v>
      </c>
      <c r="V93" s="144">
        <f>ROUND(E93*U93,2)</f>
        <v>35.43</v>
      </c>
      <c r="W93" s="144"/>
      <c r="X93" s="133"/>
      <c r="Y93" s="133"/>
      <c r="Z93" s="133"/>
      <c r="AA93" s="133"/>
      <c r="AB93" s="133"/>
      <c r="AC93" s="133"/>
      <c r="AD93" s="133"/>
      <c r="AE93" s="133"/>
      <c r="AF93" s="133"/>
      <c r="AG93" s="133" t="s">
        <v>251</v>
      </c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</row>
    <row r="94" spans="1:60" ht="22.5" outlineLevel="1" x14ac:dyDescent="0.2">
      <c r="A94" s="142"/>
      <c r="B94" s="143"/>
      <c r="C94" s="292" t="s">
        <v>382</v>
      </c>
      <c r="D94" s="293"/>
      <c r="E94" s="293"/>
      <c r="F94" s="293"/>
      <c r="G94" s="293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33"/>
      <c r="Y94" s="133"/>
      <c r="Z94" s="133"/>
      <c r="AA94" s="133"/>
      <c r="AB94" s="133"/>
      <c r="AC94" s="133"/>
      <c r="AD94" s="133"/>
      <c r="AE94" s="133"/>
      <c r="AF94" s="133"/>
      <c r="AG94" s="133" t="s">
        <v>293</v>
      </c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87" t="str">
        <f>C94</f>
        <v>svislé nebo šikmé (odkloněné) , půdorysně přímé nebo zalomené, stěn základových desek ve volných nebo zapažených jámách, rýhách, šachtách, včetně případných vzpěr,</v>
      </c>
      <c r="BB94" s="133"/>
      <c r="BC94" s="133"/>
      <c r="BD94" s="133"/>
      <c r="BE94" s="133"/>
      <c r="BF94" s="133"/>
      <c r="BG94" s="133"/>
      <c r="BH94" s="133"/>
    </row>
    <row r="95" spans="1:60" outlineLevel="1" x14ac:dyDescent="0.2">
      <c r="A95" s="142"/>
      <c r="B95" s="143"/>
      <c r="C95" s="189" t="s">
        <v>362</v>
      </c>
      <c r="D95" s="175"/>
      <c r="E95" s="176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33"/>
      <c r="Y95" s="133"/>
      <c r="Z95" s="133"/>
      <c r="AA95" s="133"/>
      <c r="AB95" s="133"/>
      <c r="AC95" s="133"/>
      <c r="AD95" s="133"/>
      <c r="AE95" s="133"/>
      <c r="AF95" s="133"/>
      <c r="AG95" s="133" t="s">
        <v>282</v>
      </c>
      <c r="AH95" s="133">
        <v>0</v>
      </c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</row>
    <row r="96" spans="1:60" outlineLevel="1" x14ac:dyDescent="0.2">
      <c r="A96" s="142"/>
      <c r="B96" s="143"/>
      <c r="C96" s="189" t="s">
        <v>383</v>
      </c>
      <c r="D96" s="175"/>
      <c r="E96" s="176">
        <v>6.556</v>
      </c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33"/>
      <c r="Y96" s="133"/>
      <c r="Z96" s="133"/>
      <c r="AA96" s="133"/>
      <c r="AB96" s="133"/>
      <c r="AC96" s="133"/>
      <c r="AD96" s="133"/>
      <c r="AE96" s="133"/>
      <c r="AF96" s="133"/>
      <c r="AG96" s="133" t="s">
        <v>282</v>
      </c>
      <c r="AH96" s="133">
        <v>0</v>
      </c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</row>
    <row r="97" spans="1:60" outlineLevel="1" x14ac:dyDescent="0.2">
      <c r="A97" s="142"/>
      <c r="B97" s="143"/>
      <c r="C97" s="189" t="s">
        <v>364</v>
      </c>
      <c r="D97" s="175"/>
      <c r="E97" s="176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33"/>
      <c r="Y97" s="133"/>
      <c r="Z97" s="133"/>
      <c r="AA97" s="133"/>
      <c r="AB97" s="133"/>
      <c r="AC97" s="133"/>
      <c r="AD97" s="133"/>
      <c r="AE97" s="133"/>
      <c r="AF97" s="133"/>
      <c r="AG97" s="133" t="s">
        <v>282</v>
      </c>
      <c r="AH97" s="133">
        <v>0</v>
      </c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</row>
    <row r="98" spans="1:60" outlineLevel="1" x14ac:dyDescent="0.2">
      <c r="A98" s="142"/>
      <c r="B98" s="143"/>
      <c r="C98" s="189" t="s">
        <v>384</v>
      </c>
      <c r="D98" s="175"/>
      <c r="E98" s="176">
        <v>6.2610000000000001</v>
      </c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33"/>
      <c r="Y98" s="133"/>
      <c r="Z98" s="133"/>
      <c r="AA98" s="133"/>
      <c r="AB98" s="133"/>
      <c r="AC98" s="133"/>
      <c r="AD98" s="133"/>
      <c r="AE98" s="133"/>
      <c r="AF98" s="133"/>
      <c r="AG98" s="133" t="s">
        <v>282</v>
      </c>
      <c r="AH98" s="133">
        <v>0</v>
      </c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</row>
    <row r="99" spans="1:60" outlineLevel="1" x14ac:dyDescent="0.2">
      <c r="A99" s="142"/>
      <c r="B99" s="143"/>
      <c r="C99" s="189" t="s">
        <v>385</v>
      </c>
      <c r="D99" s="175"/>
      <c r="E99" s="176">
        <v>2.1615000000000002</v>
      </c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33"/>
      <c r="Y99" s="133"/>
      <c r="Z99" s="133"/>
      <c r="AA99" s="133"/>
      <c r="AB99" s="133"/>
      <c r="AC99" s="133"/>
      <c r="AD99" s="133"/>
      <c r="AE99" s="133"/>
      <c r="AF99" s="133"/>
      <c r="AG99" s="133" t="s">
        <v>282</v>
      </c>
      <c r="AH99" s="133">
        <v>0</v>
      </c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</row>
    <row r="100" spans="1:60" outlineLevel="1" x14ac:dyDescent="0.2">
      <c r="A100" s="142"/>
      <c r="B100" s="143"/>
      <c r="C100" s="189" t="s">
        <v>367</v>
      </c>
      <c r="D100" s="175"/>
      <c r="E100" s="176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 t="s">
        <v>282</v>
      </c>
      <c r="AH100" s="133">
        <v>0</v>
      </c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</row>
    <row r="101" spans="1:60" outlineLevel="1" x14ac:dyDescent="0.2">
      <c r="A101" s="142"/>
      <c r="B101" s="143"/>
      <c r="C101" s="189" t="s">
        <v>386</v>
      </c>
      <c r="D101" s="175"/>
      <c r="E101" s="176">
        <v>3.1220000000000003</v>
      </c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 t="s">
        <v>282</v>
      </c>
      <c r="AH101" s="133">
        <v>0</v>
      </c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</row>
    <row r="102" spans="1:60" outlineLevel="1" x14ac:dyDescent="0.2">
      <c r="A102" s="142"/>
      <c r="B102" s="143"/>
      <c r="C102" s="189" t="s">
        <v>369</v>
      </c>
      <c r="D102" s="175"/>
      <c r="E102" s="176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 t="s">
        <v>282</v>
      </c>
      <c r="AH102" s="133">
        <v>0</v>
      </c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</row>
    <row r="103" spans="1:60" outlineLevel="1" x14ac:dyDescent="0.2">
      <c r="A103" s="142"/>
      <c r="B103" s="143"/>
      <c r="C103" s="189" t="s">
        <v>387</v>
      </c>
      <c r="D103" s="175"/>
      <c r="E103" s="176">
        <v>4.0455000000000005</v>
      </c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 t="s">
        <v>282</v>
      </c>
      <c r="AH103" s="133">
        <v>0</v>
      </c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</row>
    <row r="104" spans="1:60" outlineLevel="1" x14ac:dyDescent="0.2">
      <c r="A104" s="154">
        <v>21</v>
      </c>
      <c r="B104" s="155" t="s">
        <v>388</v>
      </c>
      <c r="C104" s="171" t="s">
        <v>389</v>
      </c>
      <c r="D104" s="156" t="s">
        <v>279</v>
      </c>
      <c r="E104" s="157">
        <v>22.146000000000001</v>
      </c>
      <c r="F104" s="158">
        <v>107.5</v>
      </c>
      <c r="G104" s="159">
        <f>ROUND(E104*F104,2)</f>
        <v>2380.6999999999998</v>
      </c>
      <c r="H104" s="158">
        <v>0</v>
      </c>
      <c r="I104" s="159">
        <f>ROUND(E104*H104,2)</f>
        <v>0</v>
      </c>
      <c r="J104" s="158">
        <v>107.5</v>
      </c>
      <c r="K104" s="159">
        <f>ROUND(E104*J104,2)</f>
        <v>2380.6999999999998</v>
      </c>
      <c r="L104" s="159">
        <v>21</v>
      </c>
      <c r="M104" s="159">
        <f>G104*(1+L104/100)</f>
        <v>2880.6469999999995</v>
      </c>
      <c r="N104" s="159">
        <v>0</v>
      </c>
      <c r="O104" s="159">
        <f>ROUND(E104*N104,2)</f>
        <v>0</v>
      </c>
      <c r="P104" s="159">
        <v>0</v>
      </c>
      <c r="Q104" s="159">
        <f>ROUND(E104*P104,2)</f>
        <v>0</v>
      </c>
      <c r="R104" s="159" t="s">
        <v>373</v>
      </c>
      <c r="S104" s="159" t="s">
        <v>233</v>
      </c>
      <c r="T104" s="160" t="s">
        <v>233</v>
      </c>
      <c r="U104" s="144">
        <v>0.32</v>
      </c>
      <c r="V104" s="144">
        <f>ROUND(E104*U104,2)</f>
        <v>7.09</v>
      </c>
      <c r="W104" s="144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 t="s">
        <v>251</v>
      </c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</row>
    <row r="105" spans="1:60" ht="22.5" outlineLevel="1" x14ac:dyDescent="0.2">
      <c r="A105" s="142"/>
      <c r="B105" s="143"/>
      <c r="C105" s="292" t="s">
        <v>382</v>
      </c>
      <c r="D105" s="293"/>
      <c r="E105" s="293"/>
      <c r="F105" s="293"/>
      <c r="G105" s="293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 t="s">
        <v>293</v>
      </c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87" t="str">
        <f>C105</f>
        <v>svislé nebo šikmé (odkloněné) , půdorysně přímé nebo zalomené, stěn základových desek ve volných nebo zapažených jámách, rýhách, šachtách, včetně případných vzpěr,</v>
      </c>
      <c r="BB105" s="133"/>
      <c r="BC105" s="133"/>
      <c r="BD105" s="133"/>
      <c r="BE105" s="133"/>
      <c r="BF105" s="133"/>
      <c r="BG105" s="133"/>
      <c r="BH105" s="133"/>
    </row>
    <row r="106" spans="1:60" outlineLevel="1" x14ac:dyDescent="0.2">
      <c r="A106" s="142"/>
      <c r="B106" s="143"/>
      <c r="C106" s="189" t="s">
        <v>390</v>
      </c>
      <c r="D106" s="175"/>
      <c r="E106" s="176">
        <v>22.146000000000001</v>
      </c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 t="s">
        <v>282</v>
      </c>
      <c r="AH106" s="133">
        <v>5</v>
      </c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</row>
    <row r="107" spans="1:60" outlineLevel="1" x14ac:dyDescent="0.2">
      <c r="A107" s="154">
        <v>22</v>
      </c>
      <c r="B107" s="155" t="s">
        <v>391</v>
      </c>
      <c r="C107" s="171" t="s">
        <v>392</v>
      </c>
      <c r="D107" s="156" t="s">
        <v>393</v>
      </c>
      <c r="E107" s="157">
        <v>21.3</v>
      </c>
      <c r="F107" s="158">
        <v>33710</v>
      </c>
      <c r="G107" s="159">
        <f>ROUND(E107*F107,2)</f>
        <v>718023</v>
      </c>
      <c r="H107" s="158">
        <v>22929.670000000002</v>
      </c>
      <c r="I107" s="159">
        <f>ROUND(E107*H107,2)</f>
        <v>488401.97</v>
      </c>
      <c r="J107" s="158">
        <v>10780.330000000002</v>
      </c>
      <c r="K107" s="159">
        <f>ROUND(E107*J107,2)</f>
        <v>229621.03</v>
      </c>
      <c r="L107" s="159">
        <v>21</v>
      </c>
      <c r="M107" s="159">
        <f>G107*(1+L107/100)</f>
        <v>868807.83</v>
      </c>
      <c r="N107" s="159">
        <v>1.0217400000000001</v>
      </c>
      <c r="O107" s="159">
        <f>ROUND(E107*N107,2)</f>
        <v>21.76</v>
      </c>
      <c r="P107" s="159">
        <v>0</v>
      </c>
      <c r="Q107" s="159">
        <f>ROUND(E107*P107,2)</f>
        <v>0</v>
      </c>
      <c r="R107" s="159" t="s">
        <v>373</v>
      </c>
      <c r="S107" s="159" t="s">
        <v>233</v>
      </c>
      <c r="T107" s="160" t="s">
        <v>233</v>
      </c>
      <c r="U107" s="144">
        <v>23.531000000000002</v>
      </c>
      <c r="V107" s="144">
        <f>ROUND(E107*U107,2)</f>
        <v>501.21</v>
      </c>
      <c r="W107" s="144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 t="s">
        <v>251</v>
      </c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</row>
    <row r="108" spans="1:60" outlineLevel="1" x14ac:dyDescent="0.2">
      <c r="A108" s="142"/>
      <c r="B108" s="143"/>
      <c r="C108" s="292" t="s">
        <v>394</v>
      </c>
      <c r="D108" s="293"/>
      <c r="E108" s="293"/>
      <c r="F108" s="293"/>
      <c r="G108" s="293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 t="s">
        <v>293</v>
      </c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</row>
    <row r="109" spans="1:60" outlineLevel="1" x14ac:dyDescent="0.2">
      <c r="A109" s="142"/>
      <c r="B109" s="143"/>
      <c r="C109" s="189" t="s">
        <v>395</v>
      </c>
      <c r="D109" s="175"/>
      <c r="E109" s="176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 t="s">
        <v>282</v>
      </c>
      <c r="AH109" s="133">
        <v>0</v>
      </c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</row>
    <row r="110" spans="1:60" outlineLevel="1" x14ac:dyDescent="0.2">
      <c r="A110" s="142"/>
      <c r="B110" s="143"/>
      <c r="C110" s="189" t="s">
        <v>396</v>
      </c>
      <c r="D110" s="175"/>
      <c r="E110" s="176">
        <v>21.3</v>
      </c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 t="s">
        <v>282</v>
      </c>
      <c r="AH110" s="133">
        <v>0</v>
      </c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</row>
    <row r="111" spans="1:60" outlineLevel="1" x14ac:dyDescent="0.2">
      <c r="A111" s="142"/>
      <c r="B111" s="143"/>
      <c r="C111" s="189" t="s">
        <v>397</v>
      </c>
      <c r="D111" s="175"/>
      <c r="E111" s="176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 t="s">
        <v>282</v>
      </c>
      <c r="AH111" s="133">
        <v>0</v>
      </c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</row>
    <row r="112" spans="1:60" outlineLevel="1" x14ac:dyDescent="0.2">
      <c r="A112" s="154">
        <v>23</v>
      </c>
      <c r="B112" s="155" t="s">
        <v>398</v>
      </c>
      <c r="C112" s="171" t="s">
        <v>399</v>
      </c>
      <c r="D112" s="156" t="s">
        <v>393</v>
      </c>
      <c r="E112" s="157">
        <v>5.8000000000000007</v>
      </c>
      <c r="F112" s="158">
        <v>31850</v>
      </c>
      <c r="G112" s="159">
        <f>ROUND(E112*F112,2)</f>
        <v>184730</v>
      </c>
      <c r="H112" s="158">
        <v>25798.880000000001</v>
      </c>
      <c r="I112" s="159">
        <f>ROUND(E112*H112,2)</f>
        <v>149633.5</v>
      </c>
      <c r="J112" s="158">
        <v>6051.1200000000008</v>
      </c>
      <c r="K112" s="159">
        <f>ROUND(E112*J112,2)</f>
        <v>35096.5</v>
      </c>
      <c r="L112" s="159">
        <v>21</v>
      </c>
      <c r="M112" s="159">
        <f>G112*(1+L112/100)</f>
        <v>223523.3</v>
      </c>
      <c r="N112" s="159">
        <v>1.0570200000000001</v>
      </c>
      <c r="O112" s="159">
        <f>ROUND(E112*N112,2)</f>
        <v>6.13</v>
      </c>
      <c r="P112" s="159">
        <v>0</v>
      </c>
      <c r="Q112" s="159">
        <f>ROUND(E112*P112,2)</f>
        <v>0</v>
      </c>
      <c r="R112" s="159" t="s">
        <v>373</v>
      </c>
      <c r="S112" s="159" t="s">
        <v>233</v>
      </c>
      <c r="T112" s="160" t="s">
        <v>233</v>
      </c>
      <c r="U112" s="144">
        <v>15.231000000000002</v>
      </c>
      <c r="V112" s="144">
        <f>ROUND(E112*U112,2)</f>
        <v>88.34</v>
      </c>
      <c r="W112" s="144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 t="s">
        <v>251</v>
      </c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</row>
    <row r="113" spans="1:60" outlineLevel="1" x14ac:dyDescent="0.2">
      <c r="A113" s="142"/>
      <c r="B113" s="143"/>
      <c r="C113" s="292" t="s">
        <v>394</v>
      </c>
      <c r="D113" s="293"/>
      <c r="E113" s="293"/>
      <c r="F113" s="293"/>
      <c r="G113" s="293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 t="s">
        <v>293</v>
      </c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</row>
    <row r="114" spans="1:60" outlineLevel="1" x14ac:dyDescent="0.2">
      <c r="A114" s="142"/>
      <c r="B114" s="143"/>
      <c r="C114" s="189" t="s">
        <v>395</v>
      </c>
      <c r="D114" s="175"/>
      <c r="E114" s="176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 t="s">
        <v>282</v>
      </c>
      <c r="AH114" s="133">
        <v>0</v>
      </c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</row>
    <row r="115" spans="1:60" outlineLevel="1" x14ac:dyDescent="0.2">
      <c r="A115" s="142"/>
      <c r="B115" s="143"/>
      <c r="C115" s="189" t="s">
        <v>400</v>
      </c>
      <c r="D115" s="175"/>
      <c r="E115" s="176">
        <v>5.8000000000000007</v>
      </c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 t="s">
        <v>282</v>
      </c>
      <c r="AH115" s="133">
        <v>0</v>
      </c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</row>
    <row r="116" spans="1:60" outlineLevel="1" x14ac:dyDescent="0.2">
      <c r="A116" s="154">
        <v>24</v>
      </c>
      <c r="B116" s="155" t="s">
        <v>401</v>
      </c>
      <c r="C116" s="171" t="s">
        <v>402</v>
      </c>
      <c r="D116" s="156" t="s">
        <v>297</v>
      </c>
      <c r="E116" s="157">
        <v>41.834700000000005</v>
      </c>
      <c r="F116" s="158">
        <v>2845</v>
      </c>
      <c r="G116" s="159">
        <f>ROUND(E116*F116,2)</f>
        <v>119019.72</v>
      </c>
      <c r="H116" s="158">
        <v>2593.0400000000004</v>
      </c>
      <c r="I116" s="159">
        <f>ROUND(E116*H116,2)</f>
        <v>108479.05</v>
      </c>
      <c r="J116" s="158">
        <v>251.96</v>
      </c>
      <c r="K116" s="159">
        <f>ROUND(E116*J116,2)</f>
        <v>10540.67</v>
      </c>
      <c r="L116" s="159">
        <v>21</v>
      </c>
      <c r="M116" s="159">
        <f>G116*(1+L116/100)</f>
        <v>144013.86119999998</v>
      </c>
      <c r="N116" s="159">
        <v>2.5250000000000004</v>
      </c>
      <c r="O116" s="159">
        <f>ROUND(E116*N116,2)</f>
        <v>105.63</v>
      </c>
      <c r="P116" s="159">
        <v>0</v>
      </c>
      <c r="Q116" s="159">
        <f>ROUND(E116*P116,2)</f>
        <v>0</v>
      </c>
      <c r="R116" s="159" t="s">
        <v>373</v>
      </c>
      <c r="S116" s="159" t="s">
        <v>233</v>
      </c>
      <c r="T116" s="160" t="s">
        <v>233</v>
      </c>
      <c r="U116" s="144">
        <v>0.48000000000000004</v>
      </c>
      <c r="V116" s="144">
        <f>ROUND(E116*U116,2)</f>
        <v>20.079999999999998</v>
      </c>
      <c r="W116" s="144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 t="s">
        <v>251</v>
      </c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</row>
    <row r="117" spans="1:60" outlineLevel="1" x14ac:dyDescent="0.2">
      <c r="A117" s="142"/>
      <c r="B117" s="143"/>
      <c r="C117" s="292" t="s">
        <v>403</v>
      </c>
      <c r="D117" s="293"/>
      <c r="E117" s="293"/>
      <c r="F117" s="293"/>
      <c r="G117" s="293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 t="s">
        <v>293</v>
      </c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</row>
    <row r="118" spans="1:60" outlineLevel="1" x14ac:dyDescent="0.2">
      <c r="A118" s="142"/>
      <c r="B118" s="143"/>
      <c r="C118" s="294" t="s">
        <v>404</v>
      </c>
      <c r="D118" s="295"/>
      <c r="E118" s="295"/>
      <c r="F118" s="295"/>
      <c r="G118" s="295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 t="s">
        <v>342</v>
      </c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</row>
    <row r="119" spans="1:60" outlineLevel="1" x14ac:dyDescent="0.2">
      <c r="A119" s="142"/>
      <c r="B119" s="143"/>
      <c r="C119" s="189" t="s">
        <v>405</v>
      </c>
      <c r="D119" s="175"/>
      <c r="E119" s="176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 t="s">
        <v>282</v>
      </c>
      <c r="AH119" s="133">
        <v>0</v>
      </c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</row>
    <row r="120" spans="1:60" outlineLevel="1" x14ac:dyDescent="0.2">
      <c r="A120" s="142"/>
      <c r="B120" s="143"/>
      <c r="C120" s="189" t="s">
        <v>406</v>
      </c>
      <c r="D120" s="175"/>
      <c r="E120" s="176">
        <v>19.078500000000002</v>
      </c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 t="s">
        <v>282</v>
      </c>
      <c r="AH120" s="133">
        <v>0</v>
      </c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</row>
    <row r="121" spans="1:60" outlineLevel="1" x14ac:dyDescent="0.2">
      <c r="A121" s="142"/>
      <c r="B121" s="143"/>
      <c r="C121" s="189" t="s">
        <v>407</v>
      </c>
      <c r="D121" s="175"/>
      <c r="E121" s="176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 t="s">
        <v>282</v>
      </c>
      <c r="AH121" s="133">
        <v>0</v>
      </c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</row>
    <row r="122" spans="1:60" outlineLevel="1" x14ac:dyDescent="0.2">
      <c r="A122" s="142"/>
      <c r="B122" s="143"/>
      <c r="C122" s="189" t="s">
        <v>408</v>
      </c>
      <c r="D122" s="175"/>
      <c r="E122" s="176">
        <v>6.6000000000000005</v>
      </c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 t="s">
        <v>282</v>
      </c>
      <c r="AH122" s="133">
        <v>0</v>
      </c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</row>
    <row r="123" spans="1:60" outlineLevel="1" x14ac:dyDescent="0.2">
      <c r="A123" s="142"/>
      <c r="B123" s="143"/>
      <c r="C123" s="189" t="s">
        <v>409</v>
      </c>
      <c r="D123" s="175"/>
      <c r="E123" s="176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 t="s">
        <v>282</v>
      </c>
      <c r="AH123" s="133">
        <v>0</v>
      </c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</row>
    <row r="124" spans="1:60" outlineLevel="1" x14ac:dyDescent="0.2">
      <c r="A124" s="142"/>
      <c r="B124" s="143"/>
      <c r="C124" s="189" t="s">
        <v>410</v>
      </c>
      <c r="D124" s="175"/>
      <c r="E124" s="176">
        <v>4.4550000000000001</v>
      </c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 t="s">
        <v>282</v>
      </c>
      <c r="AH124" s="133">
        <v>0</v>
      </c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</row>
    <row r="125" spans="1:60" outlineLevel="1" x14ac:dyDescent="0.2">
      <c r="A125" s="142"/>
      <c r="B125" s="143"/>
      <c r="C125" s="189" t="s">
        <v>411</v>
      </c>
      <c r="D125" s="175"/>
      <c r="E125" s="176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 t="s">
        <v>282</v>
      </c>
      <c r="AH125" s="133">
        <v>0</v>
      </c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</row>
    <row r="126" spans="1:60" outlineLevel="1" x14ac:dyDescent="0.2">
      <c r="A126" s="142"/>
      <c r="B126" s="143"/>
      <c r="C126" s="189" t="s">
        <v>412</v>
      </c>
      <c r="D126" s="175"/>
      <c r="E126" s="176">
        <v>3.9375</v>
      </c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 t="s">
        <v>282</v>
      </c>
      <c r="AH126" s="133">
        <v>0</v>
      </c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</row>
    <row r="127" spans="1:60" outlineLevel="1" x14ac:dyDescent="0.2">
      <c r="A127" s="142"/>
      <c r="B127" s="143"/>
      <c r="C127" s="189" t="s">
        <v>413</v>
      </c>
      <c r="D127" s="175"/>
      <c r="E127" s="176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 t="s">
        <v>282</v>
      </c>
      <c r="AH127" s="133">
        <v>0</v>
      </c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</row>
    <row r="128" spans="1:60" outlineLevel="1" x14ac:dyDescent="0.2">
      <c r="A128" s="142"/>
      <c r="B128" s="143"/>
      <c r="C128" s="189" t="s">
        <v>414</v>
      </c>
      <c r="D128" s="175"/>
      <c r="E128" s="176">
        <v>0.83240000000000003</v>
      </c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 t="s">
        <v>282</v>
      </c>
      <c r="AH128" s="133">
        <v>0</v>
      </c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</row>
    <row r="129" spans="1:60" outlineLevel="1" x14ac:dyDescent="0.2">
      <c r="A129" s="142"/>
      <c r="B129" s="143"/>
      <c r="C129" s="189" t="s">
        <v>415</v>
      </c>
      <c r="D129" s="175"/>
      <c r="E129" s="176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 t="s">
        <v>282</v>
      </c>
      <c r="AH129" s="133">
        <v>0</v>
      </c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</row>
    <row r="130" spans="1:60" outlineLevel="1" x14ac:dyDescent="0.2">
      <c r="A130" s="142"/>
      <c r="B130" s="143"/>
      <c r="C130" s="189" t="s">
        <v>416</v>
      </c>
      <c r="D130" s="175"/>
      <c r="E130" s="176">
        <v>6.0640000000000001</v>
      </c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 t="s">
        <v>282</v>
      </c>
      <c r="AH130" s="133">
        <v>0</v>
      </c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</row>
    <row r="131" spans="1:60" outlineLevel="1" x14ac:dyDescent="0.2">
      <c r="A131" s="142"/>
      <c r="B131" s="143"/>
      <c r="C131" s="189" t="s">
        <v>417</v>
      </c>
      <c r="D131" s="175"/>
      <c r="E131" s="176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 t="s">
        <v>282</v>
      </c>
      <c r="AH131" s="133">
        <v>0</v>
      </c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</row>
    <row r="132" spans="1:60" outlineLevel="1" x14ac:dyDescent="0.2">
      <c r="A132" s="142"/>
      <c r="B132" s="143"/>
      <c r="C132" s="189" t="s">
        <v>418</v>
      </c>
      <c r="D132" s="175"/>
      <c r="E132" s="176">
        <v>0.86730000000000007</v>
      </c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 t="s">
        <v>282</v>
      </c>
      <c r="AH132" s="133">
        <v>0</v>
      </c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</row>
    <row r="133" spans="1:60" outlineLevel="1" x14ac:dyDescent="0.2">
      <c r="A133" s="154">
        <v>25</v>
      </c>
      <c r="B133" s="155" t="s">
        <v>419</v>
      </c>
      <c r="C133" s="171" t="s">
        <v>420</v>
      </c>
      <c r="D133" s="156" t="s">
        <v>279</v>
      </c>
      <c r="E133" s="157">
        <v>218.22600000000003</v>
      </c>
      <c r="F133" s="158">
        <v>510</v>
      </c>
      <c r="G133" s="159">
        <f>ROUND(E133*F133,2)</f>
        <v>111295.26</v>
      </c>
      <c r="H133" s="158">
        <v>153.45000000000002</v>
      </c>
      <c r="I133" s="159">
        <f>ROUND(E133*H133,2)</f>
        <v>33486.78</v>
      </c>
      <c r="J133" s="158">
        <v>356.55</v>
      </c>
      <c r="K133" s="159">
        <f>ROUND(E133*J133,2)</f>
        <v>77808.479999999996</v>
      </c>
      <c r="L133" s="159">
        <v>21</v>
      </c>
      <c r="M133" s="159">
        <f>G133*(1+L133/100)</f>
        <v>134667.26459999999</v>
      </c>
      <c r="N133" s="159">
        <v>3.916E-2</v>
      </c>
      <c r="O133" s="159">
        <f>ROUND(E133*N133,2)</f>
        <v>8.5500000000000007</v>
      </c>
      <c r="P133" s="159">
        <v>0</v>
      </c>
      <c r="Q133" s="159">
        <f>ROUND(E133*P133,2)</f>
        <v>0</v>
      </c>
      <c r="R133" s="159" t="s">
        <v>373</v>
      </c>
      <c r="S133" s="159" t="s">
        <v>233</v>
      </c>
      <c r="T133" s="160" t="s">
        <v>233</v>
      </c>
      <c r="U133" s="144">
        <v>1.05</v>
      </c>
      <c r="V133" s="144">
        <f>ROUND(E133*U133,2)</f>
        <v>229.14</v>
      </c>
      <c r="W133" s="144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 t="s">
        <v>251</v>
      </c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</row>
    <row r="134" spans="1:60" ht="22.5" outlineLevel="1" x14ac:dyDescent="0.2">
      <c r="A134" s="142"/>
      <c r="B134" s="143"/>
      <c r="C134" s="292" t="s">
        <v>421</v>
      </c>
      <c r="D134" s="293"/>
      <c r="E134" s="293"/>
      <c r="F134" s="293"/>
      <c r="G134" s="293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 t="s">
        <v>293</v>
      </c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87" t="str">
        <f>C134</f>
        <v>svislé nebo šikmé (odkloněné), půdorysně přímé nebo zalomené, stěn základových pasů ve volných nebo zapažených jámách, rýhách, šachtách, včetně případných vzpěr,</v>
      </c>
      <c r="BB134" s="133"/>
      <c r="BC134" s="133"/>
      <c r="BD134" s="133"/>
      <c r="BE134" s="133"/>
      <c r="BF134" s="133"/>
      <c r="BG134" s="133"/>
      <c r="BH134" s="133"/>
    </row>
    <row r="135" spans="1:60" outlineLevel="1" x14ac:dyDescent="0.2">
      <c r="A135" s="142"/>
      <c r="B135" s="143"/>
      <c r="C135" s="189" t="s">
        <v>405</v>
      </c>
      <c r="D135" s="175"/>
      <c r="E135" s="176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 t="s">
        <v>282</v>
      </c>
      <c r="AH135" s="133">
        <v>0</v>
      </c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</row>
    <row r="136" spans="1:60" outlineLevel="1" x14ac:dyDescent="0.2">
      <c r="A136" s="142"/>
      <c r="B136" s="143"/>
      <c r="C136" s="189" t="s">
        <v>422</v>
      </c>
      <c r="D136" s="175"/>
      <c r="E136" s="176">
        <v>127.19000000000001</v>
      </c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 t="s">
        <v>282</v>
      </c>
      <c r="AH136" s="133">
        <v>0</v>
      </c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</row>
    <row r="137" spans="1:60" outlineLevel="1" x14ac:dyDescent="0.2">
      <c r="A137" s="142"/>
      <c r="B137" s="143"/>
      <c r="C137" s="189" t="s">
        <v>407</v>
      </c>
      <c r="D137" s="175"/>
      <c r="E137" s="176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 t="s">
        <v>282</v>
      </c>
      <c r="AH137" s="133">
        <v>0</v>
      </c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</row>
    <row r="138" spans="1:60" outlineLevel="1" x14ac:dyDescent="0.2">
      <c r="A138" s="142"/>
      <c r="B138" s="143"/>
      <c r="C138" s="189" t="s">
        <v>423</v>
      </c>
      <c r="D138" s="175"/>
      <c r="E138" s="176">
        <v>44</v>
      </c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 t="s">
        <v>282</v>
      </c>
      <c r="AH138" s="133">
        <v>0</v>
      </c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</row>
    <row r="139" spans="1:60" outlineLevel="1" x14ac:dyDescent="0.2">
      <c r="A139" s="142"/>
      <c r="B139" s="143"/>
      <c r="C139" s="189" t="s">
        <v>409</v>
      </c>
      <c r="D139" s="175"/>
      <c r="E139" s="176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 t="s">
        <v>282</v>
      </c>
      <c r="AH139" s="133">
        <v>0</v>
      </c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</row>
    <row r="140" spans="1:60" outlineLevel="1" x14ac:dyDescent="0.2">
      <c r="A140" s="142"/>
      <c r="B140" s="143"/>
      <c r="C140" s="189" t="s">
        <v>424</v>
      </c>
      <c r="D140" s="175"/>
      <c r="E140" s="176">
        <v>14.850000000000001</v>
      </c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 t="s">
        <v>282</v>
      </c>
      <c r="AH140" s="133">
        <v>0</v>
      </c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</row>
    <row r="141" spans="1:60" outlineLevel="1" x14ac:dyDescent="0.2">
      <c r="A141" s="142"/>
      <c r="B141" s="143"/>
      <c r="C141" s="189" t="s">
        <v>411</v>
      </c>
      <c r="D141" s="175"/>
      <c r="E141" s="176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 t="s">
        <v>282</v>
      </c>
      <c r="AH141" s="133">
        <v>0</v>
      </c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</row>
    <row r="142" spans="1:60" outlineLevel="1" x14ac:dyDescent="0.2">
      <c r="A142" s="142"/>
      <c r="B142" s="143"/>
      <c r="C142" s="189" t="s">
        <v>425</v>
      </c>
      <c r="D142" s="175"/>
      <c r="E142" s="176">
        <v>8.75</v>
      </c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 t="s">
        <v>282</v>
      </c>
      <c r="AH142" s="133">
        <v>0</v>
      </c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</row>
    <row r="143" spans="1:60" outlineLevel="1" x14ac:dyDescent="0.2">
      <c r="A143" s="142"/>
      <c r="B143" s="143"/>
      <c r="C143" s="189" t="s">
        <v>413</v>
      </c>
      <c r="D143" s="175"/>
      <c r="E143" s="176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 t="s">
        <v>282</v>
      </c>
      <c r="AH143" s="133">
        <v>0</v>
      </c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</row>
    <row r="144" spans="1:60" outlineLevel="1" x14ac:dyDescent="0.2">
      <c r="A144" s="142"/>
      <c r="B144" s="143"/>
      <c r="C144" s="189" t="s">
        <v>426</v>
      </c>
      <c r="D144" s="175"/>
      <c r="E144" s="176">
        <v>2.0810000000000004</v>
      </c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 t="s">
        <v>282</v>
      </c>
      <c r="AH144" s="133">
        <v>0</v>
      </c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</row>
    <row r="145" spans="1:60" outlineLevel="1" x14ac:dyDescent="0.2">
      <c r="A145" s="142"/>
      <c r="B145" s="143"/>
      <c r="C145" s="189" t="s">
        <v>415</v>
      </c>
      <c r="D145" s="175"/>
      <c r="E145" s="176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 t="s">
        <v>282</v>
      </c>
      <c r="AH145" s="133">
        <v>0</v>
      </c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</row>
    <row r="146" spans="1:60" outlineLevel="1" x14ac:dyDescent="0.2">
      <c r="A146" s="142"/>
      <c r="B146" s="143"/>
      <c r="C146" s="189" t="s">
        <v>427</v>
      </c>
      <c r="D146" s="175"/>
      <c r="E146" s="176">
        <v>15.16</v>
      </c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 t="s">
        <v>282</v>
      </c>
      <c r="AH146" s="133">
        <v>0</v>
      </c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</row>
    <row r="147" spans="1:60" outlineLevel="1" x14ac:dyDescent="0.2">
      <c r="A147" s="142"/>
      <c r="B147" s="143"/>
      <c r="C147" s="189" t="s">
        <v>417</v>
      </c>
      <c r="D147" s="175"/>
      <c r="E147" s="176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 t="s">
        <v>282</v>
      </c>
      <c r="AH147" s="133">
        <v>0</v>
      </c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</row>
    <row r="148" spans="1:60" outlineLevel="1" x14ac:dyDescent="0.2">
      <c r="A148" s="142"/>
      <c r="B148" s="143"/>
      <c r="C148" s="189" t="s">
        <v>428</v>
      </c>
      <c r="D148" s="175"/>
      <c r="E148" s="176">
        <v>6.1950000000000003</v>
      </c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 t="s">
        <v>282</v>
      </c>
      <c r="AH148" s="133">
        <v>0</v>
      </c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</row>
    <row r="149" spans="1:60" outlineLevel="1" x14ac:dyDescent="0.2">
      <c r="A149" s="154">
        <v>26</v>
      </c>
      <c r="B149" s="155" t="s">
        <v>429</v>
      </c>
      <c r="C149" s="171" t="s">
        <v>430</v>
      </c>
      <c r="D149" s="156" t="s">
        <v>279</v>
      </c>
      <c r="E149" s="157">
        <v>218.22600000000003</v>
      </c>
      <c r="F149" s="158">
        <v>107.5</v>
      </c>
      <c r="G149" s="159">
        <f>ROUND(E149*F149,2)</f>
        <v>23459.3</v>
      </c>
      <c r="H149" s="158">
        <v>0</v>
      </c>
      <c r="I149" s="159">
        <f>ROUND(E149*H149,2)</f>
        <v>0</v>
      </c>
      <c r="J149" s="158">
        <v>107.5</v>
      </c>
      <c r="K149" s="159">
        <f>ROUND(E149*J149,2)</f>
        <v>23459.3</v>
      </c>
      <c r="L149" s="159">
        <v>21</v>
      </c>
      <c r="M149" s="159">
        <f>G149*(1+L149/100)</f>
        <v>28385.752999999997</v>
      </c>
      <c r="N149" s="159">
        <v>0</v>
      </c>
      <c r="O149" s="159">
        <f>ROUND(E149*N149,2)</f>
        <v>0</v>
      </c>
      <c r="P149" s="159">
        <v>0</v>
      </c>
      <c r="Q149" s="159">
        <f>ROUND(E149*P149,2)</f>
        <v>0</v>
      </c>
      <c r="R149" s="159" t="s">
        <v>373</v>
      </c>
      <c r="S149" s="159" t="s">
        <v>233</v>
      </c>
      <c r="T149" s="160" t="s">
        <v>233</v>
      </c>
      <c r="U149" s="144">
        <v>0.32</v>
      </c>
      <c r="V149" s="144">
        <f>ROUND(E149*U149,2)</f>
        <v>69.83</v>
      </c>
      <c r="W149" s="144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 t="s">
        <v>251</v>
      </c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</row>
    <row r="150" spans="1:60" ht="22.5" outlineLevel="1" x14ac:dyDescent="0.2">
      <c r="A150" s="142"/>
      <c r="B150" s="143"/>
      <c r="C150" s="292" t="s">
        <v>421</v>
      </c>
      <c r="D150" s="293"/>
      <c r="E150" s="293"/>
      <c r="F150" s="293"/>
      <c r="G150" s="293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 t="s">
        <v>293</v>
      </c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87" t="str">
        <f>C150</f>
        <v>svislé nebo šikmé (odkloněné), půdorysně přímé nebo zalomené, stěn základových pasů ve volných nebo zapažených jámách, rýhách, šachtách, včetně případných vzpěr,</v>
      </c>
      <c r="BB150" s="133"/>
      <c r="BC150" s="133"/>
      <c r="BD150" s="133"/>
      <c r="BE150" s="133"/>
      <c r="BF150" s="133"/>
      <c r="BG150" s="133"/>
      <c r="BH150" s="133"/>
    </row>
    <row r="151" spans="1:60" outlineLevel="1" x14ac:dyDescent="0.2">
      <c r="A151" s="142"/>
      <c r="B151" s="143"/>
      <c r="C151" s="189" t="s">
        <v>431</v>
      </c>
      <c r="D151" s="175"/>
      <c r="E151" s="176">
        <v>218.22600000000003</v>
      </c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 t="s">
        <v>282</v>
      </c>
      <c r="AH151" s="133">
        <v>5</v>
      </c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</row>
    <row r="152" spans="1:60" outlineLevel="1" x14ac:dyDescent="0.2">
      <c r="A152" s="154">
        <v>27</v>
      </c>
      <c r="B152" s="155" t="s">
        <v>432</v>
      </c>
      <c r="C152" s="171" t="s">
        <v>433</v>
      </c>
      <c r="D152" s="156" t="s">
        <v>297</v>
      </c>
      <c r="E152" s="157">
        <v>17.685000000000002</v>
      </c>
      <c r="F152" s="158">
        <v>2845</v>
      </c>
      <c r="G152" s="159">
        <f>ROUND(E152*F152,2)</f>
        <v>50313.83</v>
      </c>
      <c r="H152" s="158">
        <v>2593.0400000000004</v>
      </c>
      <c r="I152" s="159">
        <f>ROUND(E152*H152,2)</f>
        <v>45857.91</v>
      </c>
      <c r="J152" s="158">
        <v>251.96</v>
      </c>
      <c r="K152" s="159">
        <f>ROUND(E152*J152,2)</f>
        <v>4455.91</v>
      </c>
      <c r="L152" s="159">
        <v>21</v>
      </c>
      <c r="M152" s="159">
        <f>G152*(1+L152/100)</f>
        <v>60879.734300000004</v>
      </c>
      <c r="N152" s="159">
        <v>2.5250000000000004</v>
      </c>
      <c r="O152" s="159">
        <f>ROUND(E152*N152,2)</f>
        <v>44.65</v>
      </c>
      <c r="P152" s="159">
        <v>0</v>
      </c>
      <c r="Q152" s="159">
        <f>ROUND(E152*P152,2)</f>
        <v>0</v>
      </c>
      <c r="R152" s="159" t="s">
        <v>373</v>
      </c>
      <c r="S152" s="159" t="s">
        <v>233</v>
      </c>
      <c r="T152" s="160" t="s">
        <v>233</v>
      </c>
      <c r="U152" s="144">
        <v>0.48000000000000004</v>
      </c>
      <c r="V152" s="144">
        <f>ROUND(E152*U152,2)</f>
        <v>8.49</v>
      </c>
      <c r="W152" s="144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 t="s">
        <v>251</v>
      </c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</row>
    <row r="153" spans="1:60" outlineLevel="1" x14ac:dyDescent="0.2">
      <c r="A153" s="142"/>
      <c r="B153" s="143"/>
      <c r="C153" s="292" t="s">
        <v>374</v>
      </c>
      <c r="D153" s="293"/>
      <c r="E153" s="293"/>
      <c r="F153" s="293"/>
      <c r="G153" s="293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 t="s">
        <v>293</v>
      </c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</row>
    <row r="154" spans="1:60" outlineLevel="1" x14ac:dyDescent="0.2">
      <c r="A154" s="142"/>
      <c r="B154" s="143"/>
      <c r="C154" s="294" t="s">
        <v>404</v>
      </c>
      <c r="D154" s="295"/>
      <c r="E154" s="295"/>
      <c r="F154" s="295"/>
      <c r="G154" s="295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 t="s">
        <v>342</v>
      </c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</row>
    <row r="155" spans="1:60" outlineLevel="1" x14ac:dyDescent="0.2">
      <c r="A155" s="142"/>
      <c r="B155" s="143"/>
      <c r="C155" s="189" t="s">
        <v>434</v>
      </c>
      <c r="D155" s="175"/>
      <c r="E155" s="176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 t="s">
        <v>282</v>
      </c>
      <c r="AH155" s="133">
        <v>0</v>
      </c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</row>
    <row r="156" spans="1:60" outlineLevel="1" x14ac:dyDescent="0.2">
      <c r="A156" s="142"/>
      <c r="B156" s="143"/>
      <c r="C156" s="189" t="s">
        <v>435</v>
      </c>
      <c r="D156" s="175"/>
      <c r="E156" s="176">
        <v>11</v>
      </c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 t="s">
        <v>282</v>
      </c>
      <c r="AH156" s="133">
        <v>0</v>
      </c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</row>
    <row r="157" spans="1:60" outlineLevel="1" x14ac:dyDescent="0.2">
      <c r="A157" s="142"/>
      <c r="B157" s="143"/>
      <c r="C157" s="189" t="s">
        <v>436</v>
      </c>
      <c r="D157" s="175"/>
      <c r="E157" s="176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 t="s">
        <v>282</v>
      </c>
      <c r="AH157" s="133">
        <v>0</v>
      </c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</row>
    <row r="158" spans="1:60" outlineLevel="1" x14ac:dyDescent="0.2">
      <c r="A158" s="142"/>
      <c r="B158" s="143"/>
      <c r="C158" s="189" t="s">
        <v>437</v>
      </c>
      <c r="D158" s="175"/>
      <c r="E158" s="176">
        <v>6.6850000000000005</v>
      </c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 t="s">
        <v>282</v>
      </c>
      <c r="AH158" s="133">
        <v>0</v>
      </c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</row>
    <row r="159" spans="1:60" outlineLevel="1" x14ac:dyDescent="0.2">
      <c r="A159" s="154">
        <v>28</v>
      </c>
      <c r="B159" s="155" t="s">
        <v>438</v>
      </c>
      <c r="C159" s="171" t="s">
        <v>439</v>
      </c>
      <c r="D159" s="156" t="s">
        <v>279</v>
      </c>
      <c r="E159" s="157">
        <v>70.740000000000009</v>
      </c>
      <c r="F159" s="158">
        <v>510</v>
      </c>
      <c r="G159" s="159">
        <f>ROUND(E159*F159,2)</f>
        <v>36077.4</v>
      </c>
      <c r="H159" s="158">
        <v>161.47000000000003</v>
      </c>
      <c r="I159" s="159">
        <f>ROUND(E159*H159,2)</f>
        <v>11422.39</v>
      </c>
      <c r="J159" s="158">
        <v>348.53000000000003</v>
      </c>
      <c r="K159" s="159">
        <f>ROUND(E159*J159,2)</f>
        <v>24655.01</v>
      </c>
      <c r="L159" s="159">
        <v>21</v>
      </c>
      <c r="M159" s="159">
        <f>G159*(1+L159/100)</f>
        <v>43653.654000000002</v>
      </c>
      <c r="N159" s="159">
        <v>3.9200000000000006E-2</v>
      </c>
      <c r="O159" s="159">
        <f>ROUND(E159*N159,2)</f>
        <v>2.77</v>
      </c>
      <c r="P159" s="159">
        <v>0</v>
      </c>
      <c r="Q159" s="159">
        <f>ROUND(E159*P159,2)</f>
        <v>0</v>
      </c>
      <c r="R159" s="159" t="s">
        <v>373</v>
      </c>
      <c r="S159" s="159" t="s">
        <v>233</v>
      </c>
      <c r="T159" s="160" t="s">
        <v>233</v>
      </c>
      <c r="U159" s="144">
        <v>1.05</v>
      </c>
      <c r="V159" s="144">
        <f>ROUND(E159*U159,2)</f>
        <v>74.28</v>
      </c>
      <c r="W159" s="144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 t="s">
        <v>251</v>
      </c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</row>
    <row r="160" spans="1:60" ht="22.5" outlineLevel="1" x14ac:dyDescent="0.2">
      <c r="A160" s="142"/>
      <c r="B160" s="143"/>
      <c r="C160" s="292" t="s">
        <v>440</v>
      </c>
      <c r="D160" s="293"/>
      <c r="E160" s="293"/>
      <c r="F160" s="293"/>
      <c r="G160" s="293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 t="s">
        <v>293</v>
      </c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87" t="str">
        <f>C160</f>
        <v>bednění svislé nebo šikmé (odkloněné), půdorysně přímé nebo zalomené, stěn základových patek ve volných nebo zapažených jámách, rýhách, šachtách, včetně případných vzpěr,</v>
      </c>
      <c r="BB160" s="133"/>
      <c r="BC160" s="133"/>
      <c r="BD160" s="133"/>
      <c r="BE160" s="133"/>
      <c r="BF160" s="133"/>
      <c r="BG160" s="133"/>
      <c r="BH160" s="133"/>
    </row>
    <row r="161" spans="1:60" outlineLevel="1" x14ac:dyDescent="0.2">
      <c r="A161" s="142"/>
      <c r="B161" s="143"/>
      <c r="C161" s="189" t="s">
        <v>434</v>
      </c>
      <c r="D161" s="175"/>
      <c r="E161" s="176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 t="s">
        <v>282</v>
      </c>
      <c r="AH161" s="133">
        <v>0</v>
      </c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</row>
    <row r="162" spans="1:60" outlineLevel="1" x14ac:dyDescent="0.2">
      <c r="A162" s="142"/>
      <c r="B162" s="143"/>
      <c r="C162" s="189" t="s">
        <v>441</v>
      </c>
      <c r="D162" s="175"/>
      <c r="E162" s="176">
        <v>44</v>
      </c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 t="s">
        <v>282</v>
      </c>
      <c r="AH162" s="133">
        <v>0</v>
      </c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</row>
    <row r="163" spans="1:60" outlineLevel="1" x14ac:dyDescent="0.2">
      <c r="A163" s="142"/>
      <c r="B163" s="143"/>
      <c r="C163" s="189" t="s">
        <v>436</v>
      </c>
      <c r="D163" s="175"/>
      <c r="E163" s="176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 t="s">
        <v>282</v>
      </c>
      <c r="AH163" s="133">
        <v>0</v>
      </c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</row>
    <row r="164" spans="1:60" outlineLevel="1" x14ac:dyDescent="0.2">
      <c r="A164" s="142"/>
      <c r="B164" s="143"/>
      <c r="C164" s="189" t="s">
        <v>442</v>
      </c>
      <c r="D164" s="175"/>
      <c r="E164" s="176">
        <v>26.740000000000002</v>
      </c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 t="s">
        <v>282</v>
      </c>
      <c r="AH164" s="133">
        <v>0</v>
      </c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</row>
    <row r="165" spans="1:60" outlineLevel="1" x14ac:dyDescent="0.2">
      <c r="A165" s="154">
        <v>29</v>
      </c>
      <c r="B165" s="155" t="s">
        <v>443</v>
      </c>
      <c r="C165" s="171" t="s">
        <v>444</v>
      </c>
      <c r="D165" s="156" t="s">
        <v>279</v>
      </c>
      <c r="E165" s="157">
        <v>70.740000000000009</v>
      </c>
      <c r="F165" s="158">
        <v>107.5</v>
      </c>
      <c r="G165" s="159">
        <f>ROUND(E165*F165,2)</f>
        <v>7604.55</v>
      </c>
      <c r="H165" s="158">
        <v>0</v>
      </c>
      <c r="I165" s="159">
        <f>ROUND(E165*H165,2)</f>
        <v>0</v>
      </c>
      <c r="J165" s="158">
        <v>107.5</v>
      </c>
      <c r="K165" s="159">
        <f>ROUND(E165*J165,2)</f>
        <v>7604.55</v>
      </c>
      <c r="L165" s="159">
        <v>21</v>
      </c>
      <c r="M165" s="159">
        <f>G165*(1+L165/100)</f>
        <v>9201.5054999999993</v>
      </c>
      <c r="N165" s="159">
        <v>0</v>
      </c>
      <c r="O165" s="159">
        <f>ROUND(E165*N165,2)</f>
        <v>0</v>
      </c>
      <c r="P165" s="159">
        <v>0</v>
      </c>
      <c r="Q165" s="159">
        <f>ROUND(E165*P165,2)</f>
        <v>0</v>
      </c>
      <c r="R165" s="159" t="s">
        <v>373</v>
      </c>
      <c r="S165" s="159" t="s">
        <v>233</v>
      </c>
      <c r="T165" s="160" t="s">
        <v>233</v>
      </c>
      <c r="U165" s="144">
        <v>0.32</v>
      </c>
      <c r="V165" s="144">
        <f>ROUND(E165*U165,2)</f>
        <v>22.64</v>
      </c>
      <c r="W165" s="144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 t="s">
        <v>251</v>
      </c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3"/>
      <c r="BH165" s="133"/>
    </row>
    <row r="166" spans="1:60" ht="22.5" outlineLevel="1" x14ac:dyDescent="0.2">
      <c r="A166" s="142"/>
      <c r="B166" s="143"/>
      <c r="C166" s="292" t="s">
        <v>440</v>
      </c>
      <c r="D166" s="293"/>
      <c r="E166" s="293"/>
      <c r="F166" s="293"/>
      <c r="G166" s="293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 t="s">
        <v>293</v>
      </c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87" t="str">
        <f>C166</f>
        <v>bednění svislé nebo šikmé (odkloněné), půdorysně přímé nebo zalomené, stěn základových patek ve volných nebo zapažených jámách, rýhách, šachtách, včetně případných vzpěr,</v>
      </c>
      <c r="BB166" s="133"/>
      <c r="BC166" s="133"/>
      <c r="BD166" s="133"/>
      <c r="BE166" s="133"/>
      <c r="BF166" s="133"/>
      <c r="BG166" s="133"/>
      <c r="BH166" s="133"/>
    </row>
    <row r="167" spans="1:60" outlineLevel="1" x14ac:dyDescent="0.2">
      <c r="A167" s="142"/>
      <c r="B167" s="143"/>
      <c r="C167" s="189" t="s">
        <v>445</v>
      </c>
      <c r="D167" s="175"/>
      <c r="E167" s="176">
        <v>70.740000000000009</v>
      </c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 t="s">
        <v>282</v>
      </c>
      <c r="AH167" s="133">
        <v>5</v>
      </c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</row>
    <row r="168" spans="1:60" outlineLevel="1" x14ac:dyDescent="0.2">
      <c r="A168" s="154">
        <v>30</v>
      </c>
      <c r="B168" s="155" t="s">
        <v>446</v>
      </c>
      <c r="C168" s="171" t="s">
        <v>447</v>
      </c>
      <c r="D168" s="156" t="s">
        <v>393</v>
      </c>
      <c r="E168" s="157">
        <v>0.76500000000000001</v>
      </c>
      <c r="F168" s="158">
        <v>25140</v>
      </c>
      <c r="G168" s="159">
        <f>ROUND(E168*F168,2)</f>
        <v>19232.099999999999</v>
      </c>
      <c r="H168" s="158">
        <v>20609.670000000002</v>
      </c>
      <c r="I168" s="159">
        <f>ROUND(E168*H168,2)</f>
        <v>15766.4</v>
      </c>
      <c r="J168" s="158">
        <v>4530.3300000000008</v>
      </c>
      <c r="K168" s="159">
        <f>ROUND(E168*J168,2)</f>
        <v>3465.7</v>
      </c>
      <c r="L168" s="159">
        <v>21</v>
      </c>
      <c r="M168" s="159">
        <f>G168*(1+L168/100)</f>
        <v>23270.840999999997</v>
      </c>
      <c r="N168" s="159">
        <v>1.0038500000000001</v>
      </c>
      <c r="O168" s="159">
        <f>ROUND(E168*N168,2)</f>
        <v>0.77</v>
      </c>
      <c r="P168" s="159">
        <v>0</v>
      </c>
      <c r="Q168" s="159">
        <f>ROUND(E168*P168,2)</f>
        <v>0</v>
      </c>
      <c r="R168" s="159" t="s">
        <v>448</v>
      </c>
      <c r="S168" s="159" t="s">
        <v>233</v>
      </c>
      <c r="T168" s="160" t="s">
        <v>233</v>
      </c>
      <c r="U168" s="144">
        <v>11.287000000000001</v>
      </c>
      <c r="V168" s="144">
        <f>ROUND(E168*U168,2)</f>
        <v>8.6300000000000008</v>
      </c>
      <c r="W168" s="144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 t="s">
        <v>251</v>
      </c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</row>
    <row r="169" spans="1:60" outlineLevel="1" x14ac:dyDescent="0.2">
      <c r="A169" s="142"/>
      <c r="B169" s="143"/>
      <c r="C169" s="292" t="s">
        <v>449</v>
      </c>
      <c r="D169" s="293"/>
      <c r="E169" s="293"/>
      <c r="F169" s="293"/>
      <c r="G169" s="293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 t="s">
        <v>293</v>
      </c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</row>
    <row r="170" spans="1:60" outlineLevel="1" x14ac:dyDescent="0.2">
      <c r="A170" s="142"/>
      <c r="B170" s="143"/>
      <c r="C170" s="189" t="s">
        <v>450</v>
      </c>
      <c r="D170" s="175"/>
      <c r="E170" s="176">
        <v>0.76500000000000001</v>
      </c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 t="s">
        <v>282</v>
      </c>
      <c r="AH170" s="133">
        <v>5</v>
      </c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3"/>
      <c r="BH170" s="133"/>
    </row>
    <row r="171" spans="1:60" ht="22.5" outlineLevel="1" x14ac:dyDescent="0.2">
      <c r="A171" s="154">
        <v>31</v>
      </c>
      <c r="B171" s="155" t="s">
        <v>451</v>
      </c>
      <c r="C171" s="171" t="s">
        <v>452</v>
      </c>
      <c r="D171" s="156" t="s">
        <v>297</v>
      </c>
      <c r="E171" s="157">
        <v>5.1000000000000005</v>
      </c>
      <c r="F171" s="158">
        <v>4165</v>
      </c>
      <c r="G171" s="159">
        <f>ROUND(E171*F171,2)</f>
        <v>21241.5</v>
      </c>
      <c r="H171" s="158">
        <v>2819.32</v>
      </c>
      <c r="I171" s="159">
        <f>ROUND(E171*H171,2)</f>
        <v>14378.53</v>
      </c>
      <c r="J171" s="158">
        <v>1345.68</v>
      </c>
      <c r="K171" s="159">
        <f>ROUND(E171*J171,2)</f>
        <v>6862.97</v>
      </c>
      <c r="L171" s="159">
        <v>21</v>
      </c>
      <c r="M171" s="159">
        <f>G171*(1+L171/100)</f>
        <v>25702.215</v>
      </c>
      <c r="N171" s="159">
        <v>2.7432700000000003</v>
      </c>
      <c r="O171" s="159">
        <f>ROUND(E171*N171,2)</f>
        <v>13.99</v>
      </c>
      <c r="P171" s="159">
        <v>0</v>
      </c>
      <c r="Q171" s="159">
        <f>ROUND(E171*P171,2)</f>
        <v>0</v>
      </c>
      <c r="R171" s="159" t="s">
        <v>448</v>
      </c>
      <c r="S171" s="159" t="s">
        <v>233</v>
      </c>
      <c r="T171" s="160" t="s">
        <v>233</v>
      </c>
      <c r="U171" s="144">
        <v>3.2790000000000004</v>
      </c>
      <c r="V171" s="144">
        <f>ROUND(E171*U171,2)</f>
        <v>16.72</v>
      </c>
      <c r="W171" s="144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 t="s">
        <v>251</v>
      </c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</row>
    <row r="172" spans="1:60" ht="22.5" outlineLevel="1" x14ac:dyDescent="0.2">
      <c r="A172" s="142"/>
      <c r="B172" s="143"/>
      <c r="C172" s="292" t="s">
        <v>453</v>
      </c>
      <c r="D172" s="293"/>
      <c r="E172" s="293"/>
      <c r="F172" s="293"/>
      <c r="G172" s="293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 t="s">
        <v>293</v>
      </c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87" t="str">
        <f>C172</f>
        <v>s bedněním, odbedněním, bez úpravy povrchu, včetně pomocného pracovního lešení o výšce podlahy do 1900 mm a pro zatížení do 1,5 kPa.</v>
      </c>
      <c r="BB172" s="133"/>
      <c r="BC172" s="133"/>
      <c r="BD172" s="133"/>
      <c r="BE172" s="133"/>
      <c r="BF172" s="133"/>
      <c r="BG172" s="133"/>
      <c r="BH172" s="133"/>
    </row>
    <row r="173" spans="1:60" outlineLevel="1" x14ac:dyDescent="0.2">
      <c r="A173" s="142"/>
      <c r="B173" s="143"/>
      <c r="C173" s="189" t="s">
        <v>454</v>
      </c>
      <c r="D173" s="175"/>
      <c r="E173" s="176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 t="s">
        <v>282</v>
      </c>
      <c r="AH173" s="133">
        <v>0</v>
      </c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</row>
    <row r="174" spans="1:60" outlineLevel="1" x14ac:dyDescent="0.2">
      <c r="A174" s="142"/>
      <c r="B174" s="143"/>
      <c r="C174" s="189" t="s">
        <v>455</v>
      </c>
      <c r="D174" s="175"/>
      <c r="E174" s="176">
        <v>5.1000000000000005</v>
      </c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 t="s">
        <v>282</v>
      </c>
      <c r="AH174" s="133">
        <v>0</v>
      </c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</row>
    <row r="175" spans="1:60" outlineLevel="1" x14ac:dyDescent="0.2">
      <c r="A175" s="154">
        <v>32</v>
      </c>
      <c r="B175" s="155" t="s">
        <v>456</v>
      </c>
      <c r="C175" s="171" t="s">
        <v>457</v>
      </c>
      <c r="D175" s="156" t="s">
        <v>297</v>
      </c>
      <c r="E175" s="157">
        <v>3.1008600000000004</v>
      </c>
      <c r="F175" s="158">
        <v>2885</v>
      </c>
      <c r="G175" s="159">
        <f>ROUND(E175*F175,2)</f>
        <v>8945.98</v>
      </c>
      <c r="H175" s="158">
        <v>2589.8900000000003</v>
      </c>
      <c r="I175" s="159">
        <f>ROUND(E175*H175,2)</f>
        <v>8030.89</v>
      </c>
      <c r="J175" s="158">
        <v>295.11</v>
      </c>
      <c r="K175" s="159">
        <f>ROUND(E175*J175,2)</f>
        <v>915.09</v>
      </c>
      <c r="L175" s="159">
        <v>21</v>
      </c>
      <c r="M175" s="159">
        <f>G175*(1+L175/100)</f>
        <v>10824.6358</v>
      </c>
      <c r="N175" s="159">
        <v>2.5250000000000004</v>
      </c>
      <c r="O175" s="159">
        <f>ROUND(E175*N175,2)</f>
        <v>7.83</v>
      </c>
      <c r="P175" s="159">
        <v>0</v>
      </c>
      <c r="Q175" s="159">
        <f>ROUND(E175*P175,2)</f>
        <v>0</v>
      </c>
      <c r="R175" s="159" t="s">
        <v>373</v>
      </c>
      <c r="S175" s="159" t="s">
        <v>233</v>
      </c>
      <c r="T175" s="160" t="s">
        <v>233</v>
      </c>
      <c r="U175" s="144">
        <v>0.59900000000000009</v>
      </c>
      <c r="V175" s="144">
        <f>ROUND(E175*U175,2)</f>
        <v>1.86</v>
      </c>
      <c r="W175" s="144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 t="s">
        <v>251</v>
      </c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</row>
    <row r="176" spans="1:60" outlineLevel="1" x14ac:dyDescent="0.2">
      <c r="A176" s="142"/>
      <c r="B176" s="143"/>
      <c r="C176" s="292" t="s">
        <v>458</v>
      </c>
      <c r="D176" s="293"/>
      <c r="E176" s="293"/>
      <c r="F176" s="293"/>
      <c r="G176" s="293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 t="s">
        <v>293</v>
      </c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</row>
    <row r="177" spans="1:60" outlineLevel="1" x14ac:dyDescent="0.2">
      <c r="A177" s="142"/>
      <c r="B177" s="143"/>
      <c r="C177" s="294" t="s">
        <v>404</v>
      </c>
      <c r="D177" s="295"/>
      <c r="E177" s="295"/>
      <c r="F177" s="295"/>
      <c r="G177" s="295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 t="s">
        <v>342</v>
      </c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133"/>
      <c r="BH177" s="133"/>
    </row>
    <row r="178" spans="1:60" outlineLevel="1" x14ac:dyDescent="0.2">
      <c r="A178" s="142"/>
      <c r="B178" s="143"/>
      <c r="C178" s="189" t="s">
        <v>459</v>
      </c>
      <c r="D178" s="175"/>
      <c r="E178" s="176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 t="s">
        <v>282</v>
      </c>
      <c r="AH178" s="133">
        <v>0</v>
      </c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</row>
    <row r="179" spans="1:60" outlineLevel="1" x14ac:dyDescent="0.2">
      <c r="A179" s="142"/>
      <c r="B179" s="143"/>
      <c r="C179" s="189" t="s">
        <v>460</v>
      </c>
      <c r="D179" s="175"/>
      <c r="E179" s="176">
        <v>2.8432600000000003</v>
      </c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 t="s">
        <v>282</v>
      </c>
      <c r="AH179" s="133">
        <v>0</v>
      </c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</row>
    <row r="180" spans="1:60" outlineLevel="1" x14ac:dyDescent="0.2">
      <c r="A180" s="142"/>
      <c r="B180" s="143"/>
      <c r="C180" s="189" t="s">
        <v>461</v>
      </c>
      <c r="D180" s="175"/>
      <c r="E180" s="176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 t="s">
        <v>282</v>
      </c>
      <c r="AH180" s="133">
        <v>0</v>
      </c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</row>
    <row r="181" spans="1:60" outlineLevel="1" x14ac:dyDescent="0.2">
      <c r="A181" s="142"/>
      <c r="B181" s="143"/>
      <c r="C181" s="189" t="s">
        <v>462</v>
      </c>
      <c r="D181" s="175"/>
      <c r="E181" s="176">
        <v>0.25760000000000005</v>
      </c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 t="s">
        <v>282</v>
      </c>
      <c r="AH181" s="133">
        <v>0</v>
      </c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</row>
    <row r="182" spans="1:60" outlineLevel="1" x14ac:dyDescent="0.2">
      <c r="A182" s="154">
        <v>33</v>
      </c>
      <c r="B182" s="155" t="s">
        <v>463</v>
      </c>
      <c r="C182" s="171" t="s">
        <v>464</v>
      </c>
      <c r="D182" s="156" t="s">
        <v>279</v>
      </c>
      <c r="E182" s="157">
        <v>31.008600000000001</v>
      </c>
      <c r="F182" s="158">
        <v>480</v>
      </c>
      <c r="G182" s="159">
        <f>ROUND(E182*F182,2)</f>
        <v>14884.13</v>
      </c>
      <c r="H182" s="158">
        <v>168.82000000000002</v>
      </c>
      <c r="I182" s="159">
        <f>ROUND(E182*H182,2)</f>
        <v>5234.87</v>
      </c>
      <c r="J182" s="158">
        <v>311.18</v>
      </c>
      <c r="K182" s="159">
        <f>ROUND(E182*J182,2)</f>
        <v>9649.26</v>
      </c>
      <c r="L182" s="159">
        <v>21</v>
      </c>
      <c r="M182" s="159">
        <f>G182*(1+L182/100)</f>
        <v>18009.797299999998</v>
      </c>
      <c r="N182" s="159">
        <v>3.9310000000000005E-2</v>
      </c>
      <c r="O182" s="159">
        <f>ROUND(E182*N182,2)</f>
        <v>1.22</v>
      </c>
      <c r="P182" s="159">
        <v>0</v>
      </c>
      <c r="Q182" s="159">
        <f>ROUND(E182*P182,2)</f>
        <v>0</v>
      </c>
      <c r="R182" s="159" t="s">
        <v>373</v>
      </c>
      <c r="S182" s="159" t="s">
        <v>233</v>
      </c>
      <c r="T182" s="160" t="s">
        <v>233</v>
      </c>
      <c r="U182" s="144">
        <v>0.65</v>
      </c>
      <c r="V182" s="144">
        <f>ROUND(E182*U182,2)</f>
        <v>20.16</v>
      </c>
      <c r="W182" s="144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 t="s">
        <v>251</v>
      </c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</row>
    <row r="183" spans="1:60" ht="22.5" outlineLevel="1" x14ac:dyDescent="0.2">
      <c r="A183" s="142"/>
      <c r="B183" s="143"/>
      <c r="C183" s="292" t="s">
        <v>465</v>
      </c>
      <c r="D183" s="293"/>
      <c r="E183" s="293"/>
      <c r="F183" s="293"/>
      <c r="G183" s="293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 t="s">
        <v>293</v>
      </c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87" t="str">
        <f>C183</f>
        <v>bednění svislé nebo šikmé (odkloněné), půdorysně přímé nebo zalomené základových zdí ve volných nebo zapažených jámách, rýhách, šachtách, včetně případných vzpěr,</v>
      </c>
      <c r="BB183" s="133"/>
      <c r="BC183" s="133"/>
      <c r="BD183" s="133"/>
      <c r="BE183" s="133"/>
      <c r="BF183" s="133"/>
      <c r="BG183" s="133"/>
      <c r="BH183" s="133"/>
    </row>
    <row r="184" spans="1:60" outlineLevel="1" x14ac:dyDescent="0.2">
      <c r="A184" s="142"/>
      <c r="B184" s="143"/>
      <c r="C184" s="189" t="s">
        <v>459</v>
      </c>
      <c r="D184" s="175"/>
      <c r="E184" s="176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 t="s">
        <v>282</v>
      </c>
      <c r="AH184" s="133">
        <v>0</v>
      </c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133"/>
      <c r="BH184" s="133"/>
    </row>
    <row r="185" spans="1:60" outlineLevel="1" x14ac:dyDescent="0.2">
      <c r="A185" s="142"/>
      <c r="B185" s="143"/>
      <c r="C185" s="189" t="s">
        <v>466</v>
      </c>
      <c r="D185" s="175"/>
      <c r="E185" s="176">
        <v>28.432600000000001</v>
      </c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 t="s">
        <v>282</v>
      </c>
      <c r="AH185" s="133">
        <v>0</v>
      </c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</row>
    <row r="186" spans="1:60" outlineLevel="1" x14ac:dyDescent="0.2">
      <c r="A186" s="142"/>
      <c r="B186" s="143"/>
      <c r="C186" s="189" t="s">
        <v>461</v>
      </c>
      <c r="D186" s="175"/>
      <c r="E186" s="176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 t="s">
        <v>282</v>
      </c>
      <c r="AH186" s="133">
        <v>0</v>
      </c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133"/>
      <c r="BH186" s="133"/>
    </row>
    <row r="187" spans="1:60" outlineLevel="1" x14ac:dyDescent="0.2">
      <c r="A187" s="142"/>
      <c r="B187" s="143"/>
      <c r="C187" s="189" t="s">
        <v>467</v>
      </c>
      <c r="D187" s="175"/>
      <c r="E187" s="176">
        <v>2.5760000000000001</v>
      </c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 t="s">
        <v>282</v>
      </c>
      <c r="AH187" s="133">
        <v>0</v>
      </c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</row>
    <row r="188" spans="1:60" outlineLevel="1" x14ac:dyDescent="0.2">
      <c r="A188" s="154">
        <v>34</v>
      </c>
      <c r="B188" s="155" t="s">
        <v>468</v>
      </c>
      <c r="C188" s="171" t="s">
        <v>469</v>
      </c>
      <c r="D188" s="156" t="s">
        <v>279</v>
      </c>
      <c r="E188" s="157">
        <v>31.008600000000001</v>
      </c>
      <c r="F188" s="158">
        <v>205.5</v>
      </c>
      <c r="G188" s="159">
        <f>ROUND(E188*F188,2)</f>
        <v>6372.27</v>
      </c>
      <c r="H188" s="158">
        <v>0</v>
      </c>
      <c r="I188" s="159">
        <f>ROUND(E188*H188,2)</f>
        <v>0</v>
      </c>
      <c r="J188" s="158">
        <v>205.5</v>
      </c>
      <c r="K188" s="159">
        <f>ROUND(E188*J188,2)</f>
        <v>6372.27</v>
      </c>
      <c r="L188" s="159">
        <v>21</v>
      </c>
      <c r="M188" s="159">
        <f>G188*(1+L188/100)</f>
        <v>7710.4467000000004</v>
      </c>
      <c r="N188" s="159">
        <v>0</v>
      </c>
      <c r="O188" s="159">
        <f>ROUND(E188*N188,2)</f>
        <v>0</v>
      </c>
      <c r="P188" s="159">
        <v>0</v>
      </c>
      <c r="Q188" s="159">
        <f>ROUND(E188*P188,2)</f>
        <v>0</v>
      </c>
      <c r="R188" s="159" t="s">
        <v>373</v>
      </c>
      <c r="S188" s="159" t="s">
        <v>233</v>
      </c>
      <c r="T188" s="160" t="s">
        <v>233</v>
      </c>
      <c r="U188" s="144">
        <v>0.35000000000000003</v>
      </c>
      <c r="V188" s="144">
        <f>ROUND(E188*U188,2)</f>
        <v>10.85</v>
      </c>
      <c r="W188" s="144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 t="s">
        <v>251</v>
      </c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</row>
    <row r="189" spans="1:60" ht="22.5" outlineLevel="1" x14ac:dyDescent="0.2">
      <c r="A189" s="142"/>
      <c r="B189" s="143"/>
      <c r="C189" s="292" t="s">
        <v>465</v>
      </c>
      <c r="D189" s="293"/>
      <c r="E189" s="293"/>
      <c r="F189" s="293"/>
      <c r="G189" s="293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 t="s">
        <v>293</v>
      </c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87" t="str">
        <f>C189</f>
        <v>bednění svislé nebo šikmé (odkloněné), půdorysně přímé nebo zalomené základových zdí ve volných nebo zapažených jámách, rýhách, šachtách, včetně případných vzpěr,</v>
      </c>
      <c r="BB189" s="133"/>
      <c r="BC189" s="133"/>
      <c r="BD189" s="133"/>
      <c r="BE189" s="133"/>
      <c r="BF189" s="133"/>
      <c r="BG189" s="133"/>
      <c r="BH189" s="133"/>
    </row>
    <row r="190" spans="1:60" outlineLevel="1" x14ac:dyDescent="0.2">
      <c r="A190" s="142"/>
      <c r="B190" s="143"/>
      <c r="C190" s="189" t="s">
        <v>470</v>
      </c>
      <c r="D190" s="175"/>
      <c r="E190" s="176">
        <v>31.008600000000001</v>
      </c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 t="s">
        <v>282</v>
      </c>
      <c r="AH190" s="133">
        <v>5</v>
      </c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133"/>
      <c r="BH190" s="133"/>
    </row>
    <row r="191" spans="1:60" outlineLevel="1" x14ac:dyDescent="0.2">
      <c r="A191" s="154">
        <v>35</v>
      </c>
      <c r="B191" s="155" t="s">
        <v>471</v>
      </c>
      <c r="C191" s="171" t="s">
        <v>472</v>
      </c>
      <c r="D191" s="156" t="s">
        <v>297</v>
      </c>
      <c r="E191" s="157">
        <v>12.488200000000001</v>
      </c>
      <c r="F191" s="158">
        <v>3040</v>
      </c>
      <c r="G191" s="159">
        <f>ROUND(E191*F191,2)</f>
        <v>37964.129999999997</v>
      </c>
      <c r="H191" s="158">
        <v>1951.8700000000001</v>
      </c>
      <c r="I191" s="159">
        <f>ROUND(E191*H191,2)</f>
        <v>24375.34</v>
      </c>
      <c r="J191" s="158">
        <v>1088.1300000000001</v>
      </c>
      <c r="K191" s="159">
        <f>ROUND(E191*J191,2)</f>
        <v>13588.79</v>
      </c>
      <c r="L191" s="159">
        <v>21</v>
      </c>
      <c r="M191" s="159">
        <f>G191*(1+L191/100)</f>
        <v>45936.597299999994</v>
      </c>
      <c r="N191" s="159">
        <v>2.5250000000000004</v>
      </c>
      <c r="O191" s="159">
        <f>ROUND(E191*N191,2)</f>
        <v>31.53</v>
      </c>
      <c r="P191" s="159">
        <v>0</v>
      </c>
      <c r="Q191" s="159">
        <f>ROUND(E191*P191,2)</f>
        <v>0</v>
      </c>
      <c r="R191" s="159" t="s">
        <v>373</v>
      </c>
      <c r="S191" s="159" t="s">
        <v>233</v>
      </c>
      <c r="T191" s="160" t="s">
        <v>233</v>
      </c>
      <c r="U191" s="144">
        <v>3.2130000000000001</v>
      </c>
      <c r="V191" s="144">
        <f>ROUND(E191*U191,2)</f>
        <v>40.119999999999997</v>
      </c>
      <c r="W191" s="144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 t="s">
        <v>251</v>
      </c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</row>
    <row r="192" spans="1:60" outlineLevel="1" x14ac:dyDescent="0.2">
      <c r="A192" s="142"/>
      <c r="B192" s="143"/>
      <c r="C192" s="292" t="s">
        <v>473</v>
      </c>
      <c r="D192" s="293"/>
      <c r="E192" s="293"/>
      <c r="F192" s="293"/>
      <c r="G192" s="293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 t="s">
        <v>293</v>
      </c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</row>
    <row r="193" spans="1:60" outlineLevel="1" x14ac:dyDescent="0.2">
      <c r="A193" s="142"/>
      <c r="B193" s="143"/>
      <c r="C193" s="189" t="s">
        <v>474</v>
      </c>
      <c r="D193" s="175"/>
      <c r="E193" s="176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 t="s">
        <v>282</v>
      </c>
      <c r="AH193" s="133">
        <v>0</v>
      </c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</row>
    <row r="194" spans="1:60" outlineLevel="1" x14ac:dyDescent="0.2">
      <c r="A194" s="142"/>
      <c r="B194" s="143"/>
      <c r="C194" s="189" t="s">
        <v>475</v>
      </c>
      <c r="D194" s="175"/>
      <c r="E194" s="176">
        <v>9.0400000000000009</v>
      </c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 t="s">
        <v>282</v>
      </c>
      <c r="AH194" s="133">
        <v>0</v>
      </c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</row>
    <row r="195" spans="1:60" outlineLevel="1" x14ac:dyDescent="0.2">
      <c r="A195" s="142"/>
      <c r="B195" s="143"/>
      <c r="C195" s="189" t="s">
        <v>413</v>
      </c>
      <c r="D195" s="175"/>
      <c r="E195" s="176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 t="s">
        <v>282</v>
      </c>
      <c r="AH195" s="133">
        <v>0</v>
      </c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</row>
    <row r="196" spans="1:60" outlineLevel="1" x14ac:dyDescent="0.2">
      <c r="A196" s="142"/>
      <c r="B196" s="143"/>
      <c r="C196" s="189" t="s">
        <v>476</v>
      </c>
      <c r="D196" s="175"/>
      <c r="E196" s="176">
        <v>0.41620000000000001</v>
      </c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 t="s">
        <v>282</v>
      </c>
      <c r="AH196" s="133">
        <v>0</v>
      </c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133"/>
      <c r="BH196" s="133"/>
    </row>
    <row r="197" spans="1:60" outlineLevel="1" x14ac:dyDescent="0.2">
      <c r="A197" s="142"/>
      <c r="B197" s="143"/>
      <c r="C197" s="189" t="s">
        <v>415</v>
      </c>
      <c r="D197" s="175"/>
      <c r="E197" s="176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 t="s">
        <v>282</v>
      </c>
      <c r="AH197" s="133">
        <v>0</v>
      </c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</row>
    <row r="198" spans="1:60" outlineLevel="1" x14ac:dyDescent="0.2">
      <c r="A198" s="142"/>
      <c r="B198" s="143"/>
      <c r="C198" s="189" t="s">
        <v>477</v>
      </c>
      <c r="D198" s="175"/>
      <c r="E198" s="176">
        <v>3.032</v>
      </c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 t="s">
        <v>282</v>
      </c>
      <c r="AH198" s="133">
        <v>0</v>
      </c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</row>
    <row r="199" spans="1:60" x14ac:dyDescent="0.2">
      <c r="A199" s="148" t="s">
        <v>228</v>
      </c>
      <c r="B199" s="149" t="s">
        <v>109</v>
      </c>
      <c r="C199" s="169" t="s">
        <v>110</v>
      </c>
      <c r="D199" s="150"/>
      <c r="E199" s="151"/>
      <c r="F199" s="152"/>
      <c r="G199" s="152">
        <f>SUMIF(AG200:AG207,"&lt;&gt;NOR",G200:G207)</f>
        <v>2904800</v>
      </c>
      <c r="H199" s="152"/>
      <c r="I199" s="152">
        <f>SUM(I200:I207)</f>
        <v>0</v>
      </c>
      <c r="J199" s="152"/>
      <c r="K199" s="152">
        <f>SUM(K200:K207)</f>
        <v>2904800</v>
      </c>
      <c r="L199" s="152"/>
      <c r="M199" s="152">
        <f>SUM(M200:M207)</f>
        <v>3514808</v>
      </c>
      <c r="N199" s="152"/>
      <c r="O199" s="152">
        <f>SUM(O200:O207)</f>
        <v>785.12</v>
      </c>
      <c r="P199" s="152"/>
      <c r="Q199" s="152">
        <f>SUM(Q200:Q207)</f>
        <v>0</v>
      </c>
      <c r="R199" s="152"/>
      <c r="S199" s="152"/>
      <c r="T199" s="153"/>
      <c r="U199" s="147"/>
      <c r="V199" s="147">
        <f>SUM(V200:V207)</f>
        <v>0</v>
      </c>
      <c r="W199" s="147"/>
      <c r="AG199" t="s">
        <v>229</v>
      </c>
    </row>
    <row r="200" spans="1:60" ht="22.5" outlineLevel="1" x14ac:dyDescent="0.2">
      <c r="A200" s="154">
        <v>36</v>
      </c>
      <c r="B200" s="155" t="s">
        <v>478</v>
      </c>
      <c r="C200" s="171" t="s">
        <v>479</v>
      </c>
      <c r="D200" s="156" t="s">
        <v>353</v>
      </c>
      <c r="E200" s="157">
        <v>472</v>
      </c>
      <c r="F200" s="158">
        <v>5150</v>
      </c>
      <c r="G200" s="159">
        <f>ROUND(E200*F200,2)</f>
        <v>2430800</v>
      </c>
      <c r="H200" s="158">
        <v>0</v>
      </c>
      <c r="I200" s="159">
        <f>ROUND(E200*H200,2)</f>
        <v>0</v>
      </c>
      <c r="J200" s="158">
        <v>5150</v>
      </c>
      <c r="K200" s="159">
        <f>ROUND(E200*J200,2)</f>
        <v>2430800</v>
      </c>
      <c r="L200" s="159">
        <v>21</v>
      </c>
      <c r="M200" s="159">
        <f>G200*(1+L200/100)</f>
        <v>2941268</v>
      </c>
      <c r="N200" s="159">
        <v>1.4600000000000002</v>
      </c>
      <c r="O200" s="159">
        <f>ROUND(E200*N200,2)</f>
        <v>689.12</v>
      </c>
      <c r="P200" s="159">
        <v>0</v>
      </c>
      <c r="Q200" s="159">
        <f>ROUND(E200*P200,2)</f>
        <v>0</v>
      </c>
      <c r="R200" s="159"/>
      <c r="S200" s="159" t="s">
        <v>250</v>
      </c>
      <c r="T200" s="160" t="s">
        <v>234</v>
      </c>
      <c r="U200" s="144">
        <v>0</v>
      </c>
      <c r="V200" s="144">
        <f>ROUND(E200*U200,2)</f>
        <v>0</v>
      </c>
      <c r="W200" s="144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 t="s">
        <v>251</v>
      </c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  <c r="BH200" s="133"/>
    </row>
    <row r="201" spans="1:60" outlineLevel="1" x14ac:dyDescent="0.2">
      <c r="A201" s="142"/>
      <c r="B201" s="143"/>
      <c r="C201" s="189" t="s">
        <v>480</v>
      </c>
      <c r="D201" s="175"/>
      <c r="E201" s="176">
        <v>119</v>
      </c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 t="s">
        <v>282</v>
      </c>
      <c r="AH201" s="133">
        <v>0</v>
      </c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</row>
    <row r="202" spans="1:60" outlineLevel="1" x14ac:dyDescent="0.2">
      <c r="A202" s="142"/>
      <c r="B202" s="143"/>
      <c r="C202" s="189" t="s">
        <v>481</v>
      </c>
      <c r="D202" s="175"/>
      <c r="E202" s="176">
        <v>125</v>
      </c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 t="s">
        <v>282</v>
      </c>
      <c r="AH202" s="133">
        <v>0</v>
      </c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</row>
    <row r="203" spans="1:60" outlineLevel="1" x14ac:dyDescent="0.2">
      <c r="A203" s="142"/>
      <c r="B203" s="143"/>
      <c r="C203" s="189" t="s">
        <v>482</v>
      </c>
      <c r="D203" s="175"/>
      <c r="E203" s="176">
        <v>100</v>
      </c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 t="s">
        <v>282</v>
      </c>
      <c r="AH203" s="133">
        <v>0</v>
      </c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</row>
    <row r="204" spans="1:60" outlineLevel="1" x14ac:dyDescent="0.2">
      <c r="A204" s="142"/>
      <c r="B204" s="143"/>
      <c r="C204" s="189" t="s">
        <v>483</v>
      </c>
      <c r="D204" s="175"/>
      <c r="E204" s="176">
        <v>72</v>
      </c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 t="s">
        <v>282</v>
      </c>
      <c r="AH204" s="133">
        <v>0</v>
      </c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</row>
    <row r="205" spans="1:60" outlineLevel="1" x14ac:dyDescent="0.2">
      <c r="A205" s="142"/>
      <c r="B205" s="143"/>
      <c r="C205" s="189" t="s">
        <v>484</v>
      </c>
      <c r="D205" s="175"/>
      <c r="E205" s="176">
        <v>56</v>
      </c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 t="s">
        <v>282</v>
      </c>
      <c r="AH205" s="133">
        <v>0</v>
      </c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</row>
    <row r="206" spans="1:60" ht="22.5" outlineLevel="1" x14ac:dyDescent="0.2">
      <c r="A206" s="154">
        <v>37</v>
      </c>
      <c r="B206" s="155" t="s">
        <v>485</v>
      </c>
      <c r="C206" s="171" t="s">
        <v>486</v>
      </c>
      <c r="D206" s="156" t="s">
        <v>353</v>
      </c>
      <c r="E206" s="157">
        <v>120</v>
      </c>
      <c r="F206" s="158">
        <v>3950</v>
      </c>
      <c r="G206" s="159">
        <f>ROUND(E206*F206,2)</f>
        <v>474000</v>
      </c>
      <c r="H206" s="158">
        <v>0</v>
      </c>
      <c r="I206" s="159">
        <f>ROUND(E206*H206,2)</f>
        <v>0</v>
      </c>
      <c r="J206" s="158">
        <v>3950</v>
      </c>
      <c r="K206" s="159">
        <f>ROUND(E206*J206,2)</f>
        <v>474000</v>
      </c>
      <c r="L206" s="159">
        <v>21</v>
      </c>
      <c r="M206" s="159">
        <f>G206*(1+L206/100)</f>
        <v>573540</v>
      </c>
      <c r="N206" s="159">
        <v>0.8</v>
      </c>
      <c r="O206" s="159">
        <f>ROUND(E206*N206,2)</f>
        <v>96</v>
      </c>
      <c r="P206" s="159">
        <v>0</v>
      </c>
      <c r="Q206" s="159">
        <f>ROUND(E206*P206,2)</f>
        <v>0</v>
      </c>
      <c r="R206" s="159"/>
      <c r="S206" s="159" t="s">
        <v>250</v>
      </c>
      <c r="T206" s="160" t="s">
        <v>234</v>
      </c>
      <c r="U206" s="144">
        <v>0</v>
      </c>
      <c r="V206" s="144">
        <f>ROUND(E206*U206,2)</f>
        <v>0</v>
      </c>
      <c r="W206" s="144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 t="s">
        <v>251</v>
      </c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</row>
    <row r="207" spans="1:60" outlineLevel="1" x14ac:dyDescent="0.2">
      <c r="A207" s="142"/>
      <c r="B207" s="143"/>
      <c r="C207" s="189" t="s">
        <v>487</v>
      </c>
      <c r="D207" s="175"/>
      <c r="E207" s="176">
        <v>120</v>
      </c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 t="s">
        <v>282</v>
      </c>
      <c r="AH207" s="133">
        <v>0</v>
      </c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133"/>
      <c r="BH207" s="133"/>
    </row>
    <row r="208" spans="1:60" x14ac:dyDescent="0.2">
      <c r="A208" s="148" t="s">
        <v>228</v>
      </c>
      <c r="B208" s="149" t="s">
        <v>111</v>
      </c>
      <c r="C208" s="169" t="s">
        <v>112</v>
      </c>
      <c r="D208" s="150"/>
      <c r="E208" s="151"/>
      <c r="F208" s="152"/>
      <c r="G208" s="152">
        <f>SUMIF(AG209:AG737,"&lt;&gt;NOR",G209:G737)</f>
        <v>8293807.870000001</v>
      </c>
      <c r="H208" s="152"/>
      <c r="I208" s="152">
        <f>SUM(I209:I737)</f>
        <v>4317950.4200000009</v>
      </c>
      <c r="J208" s="152"/>
      <c r="K208" s="152">
        <f>SUM(K209:K737)</f>
        <v>3975857.4299999988</v>
      </c>
      <c r="L208" s="152"/>
      <c r="M208" s="152">
        <f>SUM(M209:M737)</f>
        <v>10035507.522700002</v>
      </c>
      <c r="N208" s="152"/>
      <c r="O208" s="152">
        <f>SUM(O209:O737)</f>
        <v>1290.6600000000001</v>
      </c>
      <c r="P208" s="152"/>
      <c r="Q208" s="152">
        <f>SUM(Q209:Q737)</f>
        <v>0</v>
      </c>
      <c r="R208" s="152"/>
      <c r="S208" s="152"/>
      <c r="T208" s="153"/>
      <c r="U208" s="147"/>
      <c r="V208" s="147">
        <f>SUM(V209:V737)</f>
        <v>8409.159999999998</v>
      </c>
      <c r="W208" s="147"/>
      <c r="AG208" t="s">
        <v>229</v>
      </c>
    </row>
    <row r="209" spans="1:60" ht="22.5" outlineLevel="1" x14ac:dyDescent="0.2">
      <c r="A209" s="154">
        <v>38</v>
      </c>
      <c r="B209" s="155" t="s">
        <v>488</v>
      </c>
      <c r="C209" s="171" t="s">
        <v>489</v>
      </c>
      <c r="D209" s="156" t="s">
        <v>297</v>
      </c>
      <c r="E209" s="157">
        <v>1.0948500000000001</v>
      </c>
      <c r="F209" s="158">
        <v>4895</v>
      </c>
      <c r="G209" s="159">
        <f>ROUND(E209*F209,2)</f>
        <v>5359.29</v>
      </c>
      <c r="H209" s="158">
        <v>3379.5400000000004</v>
      </c>
      <c r="I209" s="159">
        <f>ROUND(E209*H209,2)</f>
        <v>3700.09</v>
      </c>
      <c r="J209" s="158">
        <v>1515.46</v>
      </c>
      <c r="K209" s="159">
        <f>ROUND(E209*J209,2)</f>
        <v>1659.2</v>
      </c>
      <c r="L209" s="159">
        <v>21</v>
      </c>
      <c r="M209" s="159">
        <f>G209*(1+L209/100)</f>
        <v>6484.7408999999998</v>
      </c>
      <c r="N209" s="159">
        <v>1.73916</v>
      </c>
      <c r="O209" s="159">
        <f>ROUND(E209*N209,2)</f>
        <v>1.9</v>
      </c>
      <c r="P209" s="159">
        <v>0</v>
      </c>
      <c r="Q209" s="159">
        <f>ROUND(E209*P209,2)</f>
        <v>0</v>
      </c>
      <c r="R209" s="159" t="s">
        <v>490</v>
      </c>
      <c r="S209" s="159" t="s">
        <v>233</v>
      </c>
      <c r="T209" s="160" t="s">
        <v>233</v>
      </c>
      <c r="U209" s="144">
        <v>3.9380000000000002</v>
      </c>
      <c r="V209" s="144">
        <f>ROUND(E209*U209,2)</f>
        <v>4.3099999999999996</v>
      </c>
      <c r="W209" s="144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 t="s">
        <v>251</v>
      </c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</row>
    <row r="210" spans="1:60" outlineLevel="1" x14ac:dyDescent="0.2">
      <c r="A210" s="142"/>
      <c r="B210" s="143"/>
      <c r="C210" s="292" t="s">
        <v>491</v>
      </c>
      <c r="D210" s="293"/>
      <c r="E210" s="293"/>
      <c r="F210" s="293"/>
      <c r="G210" s="293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 t="s">
        <v>293</v>
      </c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</row>
    <row r="211" spans="1:60" outlineLevel="1" x14ac:dyDescent="0.2">
      <c r="A211" s="142"/>
      <c r="B211" s="143"/>
      <c r="C211" s="189" t="s">
        <v>492</v>
      </c>
      <c r="D211" s="175"/>
      <c r="E211" s="176">
        <v>0.81810000000000005</v>
      </c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 t="s">
        <v>282</v>
      </c>
      <c r="AH211" s="133">
        <v>0</v>
      </c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</row>
    <row r="212" spans="1:60" outlineLevel="1" x14ac:dyDescent="0.2">
      <c r="A212" s="142"/>
      <c r="B212" s="143"/>
      <c r="C212" s="189" t="s">
        <v>493</v>
      </c>
      <c r="D212" s="175"/>
      <c r="E212" s="176">
        <v>0.27675000000000005</v>
      </c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 t="s">
        <v>282</v>
      </c>
      <c r="AH212" s="133">
        <v>0</v>
      </c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</row>
    <row r="213" spans="1:60" ht="33.75" outlineLevel="1" x14ac:dyDescent="0.2">
      <c r="A213" s="154">
        <v>39</v>
      </c>
      <c r="B213" s="155" t="s">
        <v>494</v>
      </c>
      <c r="C213" s="171" t="s">
        <v>495</v>
      </c>
      <c r="D213" s="156" t="s">
        <v>279</v>
      </c>
      <c r="E213" s="157">
        <v>142.78300000000002</v>
      </c>
      <c r="F213" s="158">
        <v>727</v>
      </c>
      <c r="G213" s="159">
        <f>ROUND(E213*F213,2)</f>
        <v>103803.24</v>
      </c>
      <c r="H213" s="158">
        <v>476.73</v>
      </c>
      <c r="I213" s="159">
        <f>ROUND(E213*H213,2)</f>
        <v>68068.94</v>
      </c>
      <c r="J213" s="158">
        <v>250.27</v>
      </c>
      <c r="K213" s="159">
        <f>ROUND(E213*J213,2)</f>
        <v>35734.300000000003</v>
      </c>
      <c r="L213" s="159">
        <v>21</v>
      </c>
      <c r="M213" s="159">
        <f>G213*(1+L213/100)</f>
        <v>125601.9204</v>
      </c>
      <c r="N213" s="159">
        <v>0.16439000000000001</v>
      </c>
      <c r="O213" s="159">
        <f>ROUND(E213*N213,2)</f>
        <v>23.47</v>
      </c>
      <c r="P213" s="159">
        <v>0</v>
      </c>
      <c r="Q213" s="159">
        <f>ROUND(E213*P213,2)</f>
        <v>0</v>
      </c>
      <c r="R213" s="159" t="s">
        <v>373</v>
      </c>
      <c r="S213" s="159" t="s">
        <v>233</v>
      </c>
      <c r="T213" s="160" t="s">
        <v>233</v>
      </c>
      <c r="U213" s="144">
        <v>0.6352000000000001</v>
      </c>
      <c r="V213" s="144">
        <f>ROUND(E213*U213,2)</f>
        <v>90.7</v>
      </c>
      <c r="W213" s="144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 t="s">
        <v>251</v>
      </c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</row>
    <row r="214" spans="1:60" outlineLevel="1" x14ac:dyDescent="0.2">
      <c r="A214" s="142"/>
      <c r="B214" s="143"/>
      <c r="C214" s="189" t="s">
        <v>496</v>
      </c>
      <c r="D214" s="175"/>
      <c r="E214" s="176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 t="s">
        <v>282</v>
      </c>
      <c r="AH214" s="133">
        <v>0</v>
      </c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133"/>
      <c r="BH214" s="133"/>
    </row>
    <row r="215" spans="1:60" outlineLevel="1" x14ac:dyDescent="0.2">
      <c r="A215" s="142"/>
      <c r="B215" s="143"/>
      <c r="C215" s="189" t="s">
        <v>497</v>
      </c>
      <c r="D215" s="175"/>
      <c r="E215" s="176">
        <v>146.21700000000001</v>
      </c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 t="s">
        <v>282</v>
      </c>
      <c r="AH215" s="133">
        <v>0</v>
      </c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  <c r="BG215" s="133"/>
      <c r="BH215" s="133"/>
    </row>
    <row r="216" spans="1:60" outlineLevel="1" x14ac:dyDescent="0.2">
      <c r="A216" s="142"/>
      <c r="B216" s="143"/>
      <c r="C216" s="189" t="s">
        <v>498</v>
      </c>
      <c r="D216" s="175"/>
      <c r="E216" s="176">
        <v>-3.4339999999999997</v>
      </c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 t="s">
        <v>282</v>
      </c>
      <c r="AH216" s="133">
        <v>0</v>
      </c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  <c r="BG216" s="133"/>
      <c r="BH216" s="133"/>
    </row>
    <row r="217" spans="1:60" outlineLevel="1" x14ac:dyDescent="0.2">
      <c r="A217" s="154">
        <v>40</v>
      </c>
      <c r="B217" s="155" t="s">
        <v>499</v>
      </c>
      <c r="C217" s="171" t="s">
        <v>500</v>
      </c>
      <c r="D217" s="156" t="s">
        <v>297</v>
      </c>
      <c r="E217" s="157">
        <v>354.65493000000004</v>
      </c>
      <c r="F217" s="158">
        <v>3135</v>
      </c>
      <c r="G217" s="159">
        <f>ROUND(E217*F217,2)</f>
        <v>1111843.21</v>
      </c>
      <c r="H217" s="158">
        <v>2658.11</v>
      </c>
      <c r="I217" s="159">
        <f>ROUND(E217*H217,2)</f>
        <v>942711.82</v>
      </c>
      <c r="J217" s="158">
        <v>476.89000000000004</v>
      </c>
      <c r="K217" s="159">
        <f>ROUND(E217*J217,2)</f>
        <v>169131.39</v>
      </c>
      <c r="L217" s="159">
        <v>21</v>
      </c>
      <c r="M217" s="159">
        <f>G217*(1+L217/100)</f>
        <v>1345330.2840999998</v>
      </c>
      <c r="N217" s="159">
        <v>2.5276700000000001</v>
      </c>
      <c r="O217" s="159">
        <f>ROUND(E217*N217,2)</f>
        <v>896.45</v>
      </c>
      <c r="P217" s="159">
        <v>0</v>
      </c>
      <c r="Q217" s="159">
        <f>ROUND(E217*P217,2)</f>
        <v>0</v>
      </c>
      <c r="R217" s="159" t="s">
        <v>373</v>
      </c>
      <c r="S217" s="159" t="s">
        <v>233</v>
      </c>
      <c r="T217" s="160" t="s">
        <v>233</v>
      </c>
      <c r="U217" s="144">
        <v>1.0930000000000002</v>
      </c>
      <c r="V217" s="144">
        <f>ROUND(E217*U217,2)</f>
        <v>387.64</v>
      </c>
      <c r="W217" s="144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 t="s">
        <v>251</v>
      </c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</row>
    <row r="218" spans="1:60" ht="22.5" outlineLevel="1" x14ac:dyDescent="0.2">
      <c r="A218" s="142"/>
      <c r="B218" s="143"/>
      <c r="C218" s="292" t="s">
        <v>501</v>
      </c>
      <c r="D218" s="293"/>
      <c r="E218" s="293"/>
      <c r="F218" s="293"/>
      <c r="G218" s="293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 t="s">
        <v>293</v>
      </c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87" t="str">
        <f>C218</f>
        <v>nosných, výplňových, obkladových, půdních, štítových, poprsních apod. (bez výztuže), s pomocným lešením o výšce podlahy do 1900 mm a pro zatížení 1,5 kPa,</v>
      </c>
      <c r="BB218" s="133"/>
      <c r="BC218" s="133"/>
      <c r="BD218" s="133"/>
      <c r="BE218" s="133"/>
      <c r="BF218" s="133"/>
      <c r="BG218" s="133"/>
      <c r="BH218" s="133"/>
    </row>
    <row r="219" spans="1:60" outlineLevel="1" x14ac:dyDescent="0.2">
      <c r="A219" s="142"/>
      <c r="B219" s="143"/>
      <c r="C219" s="294" t="s">
        <v>404</v>
      </c>
      <c r="D219" s="295"/>
      <c r="E219" s="295"/>
      <c r="F219" s="295"/>
      <c r="G219" s="295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 t="s">
        <v>342</v>
      </c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</row>
    <row r="220" spans="1:60" outlineLevel="1" x14ac:dyDescent="0.2">
      <c r="A220" s="142"/>
      <c r="B220" s="143"/>
      <c r="C220" s="189" t="s">
        <v>502</v>
      </c>
      <c r="D220" s="175"/>
      <c r="E220" s="176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 t="s">
        <v>282</v>
      </c>
      <c r="AH220" s="133">
        <v>0</v>
      </c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  <c r="BG220" s="133"/>
      <c r="BH220" s="133"/>
    </row>
    <row r="221" spans="1:60" outlineLevel="1" x14ac:dyDescent="0.2">
      <c r="A221" s="142"/>
      <c r="B221" s="143"/>
      <c r="C221" s="189" t="s">
        <v>503</v>
      </c>
      <c r="D221" s="175"/>
      <c r="E221" s="176">
        <v>1.6856100000000001</v>
      </c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 t="s">
        <v>282</v>
      </c>
      <c r="AH221" s="133">
        <v>0</v>
      </c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</row>
    <row r="222" spans="1:60" outlineLevel="1" x14ac:dyDescent="0.2">
      <c r="A222" s="142"/>
      <c r="B222" s="143"/>
      <c r="C222" s="189" t="s">
        <v>504</v>
      </c>
      <c r="D222" s="175"/>
      <c r="E222" s="176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 t="s">
        <v>282</v>
      </c>
      <c r="AH222" s="133">
        <v>0</v>
      </c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</row>
    <row r="223" spans="1:60" outlineLevel="1" x14ac:dyDescent="0.2">
      <c r="A223" s="142"/>
      <c r="B223" s="143"/>
      <c r="C223" s="189" t="s">
        <v>505</v>
      </c>
      <c r="D223" s="175"/>
      <c r="E223" s="176">
        <v>0.9284</v>
      </c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 t="s">
        <v>282</v>
      </c>
      <c r="AH223" s="133">
        <v>0</v>
      </c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  <c r="BG223" s="133"/>
      <c r="BH223" s="133"/>
    </row>
    <row r="224" spans="1:60" outlineLevel="1" x14ac:dyDescent="0.2">
      <c r="A224" s="142"/>
      <c r="B224" s="143"/>
      <c r="C224" s="189" t="s">
        <v>506</v>
      </c>
      <c r="D224" s="175"/>
      <c r="E224" s="176">
        <v>1.8238000000000001</v>
      </c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 t="s">
        <v>282</v>
      </c>
      <c r="AH224" s="133">
        <v>0</v>
      </c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</row>
    <row r="225" spans="1:60" outlineLevel="1" x14ac:dyDescent="0.2">
      <c r="A225" s="142"/>
      <c r="B225" s="143"/>
      <c r="C225" s="189" t="s">
        <v>507</v>
      </c>
      <c r="D225" s="175"/>
      <c r="E225" s="176">
        <v>1.7004000000000001</v>
      </c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 t="s">
        <v>282</v>
      </c>
      <c r="AH225" s="133">
        <v>0</v>
      </c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</row>
    <row r="226" spans="1:60" outlineLevel="1" x14ac:dyDescent="0.2">
      <c r="A226" s="142"/>
      <c r="B226" s="143"/>
      <c r="C226" s="189" t="s">
        <v>508</v>
      </c>
      <c r="D226" s="175"/>
      <c r="E226" s="176">
        <v>2.2560000000000002</v>
      </c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 t="s">
        <v>282</v>
      </c>
      <c r="AH226" s="133">
        <v>0</v>
      </c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</row>
    <row r="227" spans="1:60" outlineLevel="1" x14ac:dyDescent="0.2">
      <c r="A227" s="142"/>
      <c r="B227" s="143"/>
      <c r="C227" s="189" t="s">
        <v>509</v>
      </c>
      <c r="D227" s="175"/>
      <c r="E227" s="176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 t="s">
        <v>282</v>
      </c>
      <c r="AH227" s="133">
        <v>0</v>
      </c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</row>
    <row r="228" spans="1:60" outlineLevel="1" x14ac:dyDescent="0.2">
      <c r="A228" s="142"/>
      <c r="B228" s="143"/>
      <c r="C228" s="189" t="s">
        <v>510</v>
      </c>
      <c r="D228" s="175"/>
      <c r="E228" s="176">
        <v>24.090000000000003</v>
      </c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 t="s">
        <v>282</v>
      </c>
      <c r="AH228" s="133">
        <v>0</v>
      </c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</row>
    <row r="229" spans="1:60" outlineLevel="1" x14ac:dyDescent="0.2">
      <c r="A229" s="142"/>
      <c r="B229" s="143"/>
      <c r="C229" s="189" t="s">
        <v>511</v>
      </c>
      <c r="D229" s="175"/>
      <c r="E229" s="176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 t="s">
        <v>282</v>
      </c>
      <c r="AH229" s="133">
        <v>0</v>
      </c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</row>
    <row r="230" spans="1:60" outlineLevel="1" x14ac:dyDescent="0.2">
      <c r="A230" s="142"/>
      <c r="B230" s="143"/>
      <c r="C230" s="189" t="s">
        <v>512</v>
      </c>
      <c r="D230" s="175"/>
      <c r="E230" s="176">
        <v>85.516500000000008</v>
      </c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 t="s">
        <v>282</v>
      </c>
      <c r="AH230" s="133">
        <v>0</v>
      </c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133"/>
      <c r="BH230" s="133"/>
    </row>
    <row r="231" spans="1:60" outlineLevel="1" x14ac:dyDescent="0.2">
      <c r="A231" s="142"/>
      <c r="B231" s="143"/>
      <c r="C231" s="189" t="s">
        <v>513</v>
      </c>
      <c r="D231" s="175"/>
      <c r="E231" s="176">
        <v>-9.9956399999999999</v>
      </c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 t="s">
        <v>282</v>
      </c>
      <c r="AH231" s="133">
        <v>0</v>
      </c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</row>
    <row r="232" spans="1:60" outlineLevel="1" x14ac:dyDescent="0.2">
      <c r="A232" s="142"/>
      <c r="B232" s="143"/>
      <c r="C232" s="189" t="s">
        <v>514</v>
      </c>
      <c r="D232" s="175"/>
      <c r="E232" s="176">
        <v>-11.252999999999998</v>
      </c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 t="s">
        <v>282</v>
      </c>
      <c r="AH232" s="133">
        <v>0</v>
      </c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  <c r="BG232" s="133"/>
      <c r="BH232" s="133"/>
    </row>
    <row r="233" spans="1:60" outlineLevel="1" x14ac:dyDescent="0.2">
      <c r="A233" s="142"/>
      <c r="B233" s="143"/>
      <c r="C233" s="189" t="s">
        <v>515</v>
      </c>
      <c r="D233" s="175"/>
      <c r="E233" s="176">
        <v>-11.290199999999999</v>
      </c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 t="s">
        <v>282</v>
      </c>
      <c r="AH233" s="133">
        <v>0</v>
      </c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</row>
    <row r="234" spans="1:60" outlineLevel="1" x14ac:dyDescent="0.2">
      <c r="A234" s="142"/>
      <c r="B234" s="143"/>
      <c r="C234" s="189" t="s">
        <v>516</v>
      </c>
      <c r="D234" s="175"/>
      <c r="E234" s="176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 t="s">
        <v>282</v>
      </c>
      <c r="AH234" s="133">
        <v>0</v>
      </c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133"/>
      <c r="BH234" s="133"/>
    </row>
    <row r="235" spans="1:60" outlineLevel="1" x14ac:dyDescent="0.2">
      <c r="A235" s="142"/>
      <c r="B235" s="143"/>
      <c r="C235" s="189" t="s">
        <v>517</v>
      </c>
      <c r="D235" s="175"/>
      <c r="E235" s="176">
        <v>16.307460000000003</v>
      </c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 t="s">
        <v>282</v>
      </c>
      <c r="AH235" s="133">
        <v>0</v>
      </c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  <c r="BG235" s="133"/>
      <c r="BH235" s="133"/>
    </row>
    <row r="236" spans="1:60" outlineLevel="1" x14ac:dyDescent="0.2">
      <c r="A236" s="142"/>
      <c r="B236" s="143"/>
      <c r="C236" s="189" t="s">
        <v>518</v>
      </c>
      <c r="D236" s="175"/>
      <c r="E236" s="176">
        <v>-0.47899999999999998</v>
      </c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 t="s">
        <v>282</v>
      </c>
      <c r="AH236" s="133">
        <v>0</v>
      </c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3"/>
      <c r="BD236" s="133"/>
      <c r="BE236" s="133"/>
      <c r="BF236" s="133"/>
      <c r="BG236" s="133"/>
      <c r="BH236" s="133"/>
    </row>
    <row r="237" spans="1:60" outlineLevel="1" x14ac:dyDescent="0.2">
      <c r="A237" s="142"/>
      <c r="B237" s="143"/>
      <c r="C237" s="189" t="s">
        <v>512</v>
      </c>
      <c r="D237" s="175"/>
      <c r="E237" s="176">
        <v>85.516500000000008</v>
      </c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 t="s">
        <v>282</v>
      </c>
      <c r="AH237" s="133">
        <v>0</v>
      </c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</row>
    <row r="238" spans="1:60" outlineLevel="1" x14ac:dyDescent="0.2">
      <c r="A238" s="142"/>
      <c r="B238" s="143"/>
      <c r="C238" s="189" t="s">
        <v>519</v>
      </c>
      <c r="D238" s="175"/>
      <c r="E238" s="176">
        <v>-10.378799999999998</v>
      </c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 t="s">
        <v>282</v>
      </c>
      <c r="AH238" s="133">
        <v>0</v>
      </c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</row>
    <row r="239" spans="1:60" outlineLevel="1" x14ac:dyDescent="0.2">
      <c r="A239" s="142"/>
      <c r="B239" s="143"/>
      <c r="C239" s="189" t="s">
        <v>520</v>
      </c>
      <c r="D239" s="175"/>
      <c r="E239" s="176">
        <v>-4.2146999999999997</v>
      </c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 t="s">
        <v>282</v>
      </c>
      <c r="AH239" s="133">
        <v>0</v>
      </c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3"/>
      <c r="AV239" s="133"/>
      <c r="AW239" s="133"/>
      <c r="AX239" s="133"/>
      <c r="AY239" s="133"/>
      <c r="AZ239" s="133"/>
      <c r="BA239" s="133"/>
      <c r="BB239" s="133"/>
      <c r="BC239" s="133"/>
      <c r="BD239" s="133"/>
      <c r="BE239" s="133"/>
      <c r="BF239" s="133"/>
      <c r="BG239" s="133"/>
      <c r="BH239" s="133"/>
    </row>
    <row r="240" spans="1:60" outlineLevel="1" x14ac:dyDescent="0.2">
      <c r="A240" s="142"/>
      <c r="B240" s="143"/>
      <c r="C240" s="189" t="s">
        <v>521</v>
      </c>
      <c r="D240" s="175"/>
      <c r="E240" s="176">
        <v>-3.2941999999999996</v>
      </c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 t="s">
        <v>282</v>
      </c>
      <c r="AH240" s="133">
        <v>0</v>
      </c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33"/>
      <c r="AW240" s="133"/>
      <c r="AX240" s="133"/>
      <c r="AY240" s="133"/>
      <c r="AZ240" s="133"/>
      <c r="BA240" s="133"/>
      <c r="BB240" s="133"/>
      <c r="BC240" s="133"/>
      <c r="BD240" s="133"/>
      <c r="BE240" s="133"/>
      <c r="BF240" s="133"/>
      <c r="BG240" s="133"/>
      <c r="BH240" s="133"/>
    </row>
    <row r="241" spans="1:60" outlineLevel="1" x14ac:dyDescent="0.2">
      <c r="A241" s="142"/>
      <c r="B241" s="143"/>
      <c r="C241" s="189" t="s">
        <v>522</v>
      </c>
      <c r="D241" s="175"/>
      <c r="E241" s="176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 t="s">
        <v>282</v>
      </c>
      <c r="AH241" s="133">
        <v>0</v>
      </c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</row>
    <row r="242" spans="1:60" outlineLevel="1" x14ac:dyDescent="0.2">
      <c r="A242" s="142"/>
      <c r="B242" s="143"/>
      <c r="C242" s="189" t="s">
        <v>523</v>
      </c>
      <c r="D242" s="175"/>
      <c r="E242" s="176">
        <v>39.480000000000004</v>
      </c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 t="s">
        <v>282</v>
      </c>
      <c r="AH242" s="133">
        <v>0</v>
      </c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  <c r="BG242" s="133"/>
      <c r="BH242" s="133"/>
    </row>
    <row r="243" spans="1:60" outlineLevel="1" x14ac:dyDescent="0.2">
      <c r="A243" s="142"/>
      <c r="B243" s="143"/>
      <c r="C243" s="189" t="s">
        <v>524</v>
      </c>
      <c r="D243" s="175"/>
      <c r="E243" s="176">
        <v>-4.218</v>
      </c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 t="s">
        <v>282</v>
      </c>
      <c r="AH243" s="133">
        <v>0</v>
      </c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</row>
    <row r="244" spans="1:60" outlineLevel="1" x14ac:dyDescent="0.2">
      <c r="A244" s="142"/>
      <c r="B244" s="143"/>
      <c r="C244" s="189" t="s">
        <v>525</v>
      </c>
      <c r="D244" s="175"/>
      <c r="E244" s="176">
        <v>-4.1735999999999995</v>
      </c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 t="s">
        <v>282</v>
      </c>
      <c r="AH244" s="133">
        <v>0</v>
      </c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</row>
    <row r="245" spans="1:60" outlineLevel="1" x14ac:dyDescent="0.2">
      <c r="A245" s="142"/>
      <c r="B245" s="143"/>
      <c r="C245" s="189" t="s">
        <v>526</v>
      </c>
      <c r="D245" s="175"/>
      <c r="E245" s="176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 t="s">
        <v>282</v>
      </c>
      <c r="AH245" s="133">
        <v>0</v>
      </c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</row>
    <row r="246" spans="1:60" outlineLevel="1" x14ac:dyDescent="0.2">
      <c r="A246" s="142"/>
      <c r="B246" s="143"/>
      <c r="C246" s="189" t="s">
        <v>527</v>
      </c>
      <c r="D246" s="175"/>
      <c r="E246" s="176">
        <v>11.8064</v>
      </c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 t="s">
        <v>282</v>
      </c>
      <c r="AH246" s="133">
        <v>0</v>
      </c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  <c r="BB246" s="133"/>
      <c r="BC246" s="133"/>
      <c r="BD246" s="133"/>
      <c r="BE246" s="133"/>
      <c r="BF246" s="133"/>
      <c r="BG246" s="133"/>
      <c r="BH246" s="133"/>
    </row>
    <row r="247" spans="1:60" outlineLevel="1" x14ac:dyDescent="0.2">
      <c r="A247" s="142"/>
      <c r="B247" s="143"/>
      <c r="C247" s="189" t="s">
        <v>528</v>
      </c>
      <c r="D247" s="175"/>
      <c r="E247" s="176">
        <v>-1.8836999999999999</v>
      </c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 t="s">
        <v>282</v>
      </c>
      <c r="AH247" s="133">
        <v>0</v>
      </c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  <c r="BB247" s="133"/>
      <c r="BC247" s="133"/>
      <c r="BD247" s="133"/>
      <c r="BE247" s="133"/>
      <c r="BF247" s="133"/>
      <c r="BG247" s="133"/>
      <c r="BH247" s="133"/>
    </row>
    <row r="248" spans="1:60" outlineLevel="1" x14ac:dyDescent="0.2">
      <c r="A248" s="142"/>
      <c r="B248" s="143"/>
      <c r="C248" s="189" t="s">
        <v>529</v>
      </c>
      <c r="D248" s="175"/>
      <c r="E248" s="176">
        <v>-0.81259999999999999</v>
      </c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 t="s">
        <v>282</v>
      </c>
      <c r="AH248" s="133">
        <v>0</v>
      </c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3"/>
      <c r="AV248" s="133"/>
      <c r="AW248" s="133"/>
      <c r="AX248" s="133"/>
      <c r="AY248" s="133"/>
      <c r="AZ248" s="133"/>
      <c r="BA248" s="133"/>
      <c r="BB248" s="133"/>
      <c r="BC248" s="133"/>
      <c r="BD248" s="133"/>
      <c r="BE248" s="133"/>
      <c r="BF248" s="133"/>
      <c r="BG248" s="133"/>
      <c r="BH248" s="133"/>
    </row>
    <row r="249" spans="1:60" outlineLevel="1" x14ac:dyDescent="0.2">
      <c r="A249" s="142"/>
      <c r="B249" s="143"/>
      <c r="C249" s="189" t="s">
        <v>530</v>
      </c>
      <c r="D249" s="175"/>
      <c r="E249" s="176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 t="s">
        <v>282</v>
      </c>
      <c r="AH249" s="133">
        <v>0</v>
      </c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</row>
    <row r="250" spans="1:60" outlineLevel="1" x14ac:dyDescent="0.2">
      <c r="A250" s="142"/>
      <c r="B250" s="143"/>
      <c r="C250" s="189" t="s">
        <v>531</v>
      </c>
      <c r="D250" s="175"/>
      <c r="E250" s="176">
        <v>50.258040000000001</v>
      </c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 t="s">
        <v>282</v>
      </c>
      <c r="AH250" s="133">
        <v>0</v>
      </c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  <c r="BB250" s="133"/>
      <c r="BC250" s="133"/>
      <c r="BD250" s="133"/>
      <c r="BE250" s="133"/>
      <c r="BF250" s="133"/>
      <c r="BG250" s="133"/>
      <c r="BH250" s="133"/>
    </row>
    <row r="251" spans="1:60" outlineLevel="1" x14ac:dyDescent="0.2">
      <c r="A251" s="142"/>
      <c r="B251" s="143"/>
      <c r="C251" s="189" t="s">
        <v>532</v>
      </c>
      <c r="D251" s="175"/>
      <c r="E251" s="176">
        <v>-0.51839999999999997</v>
      </c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 t="s">
        <v>282</v>
      </c>
      <c r="AH251" s="133">
        <v>0</v>
      </c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</row>
    <row r="252" spans="1:60" outlineLevel="1" x14ac:dyDescent="0.2">
      <c r="A252" s="142"/>
      <c r="B252" s="143"/>
      <c r="C252" s="189" t="s">
        <v>533</v>
      </c>
      <c r="D252" s="175"/>
      <c r="E252" s="176">
        <v>-4.0571999999999999</v>
      </c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 t="s">
        <v>282</v>
      </c>
      <c r="AH252" s="133">
        <v>0</v>
      </c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  <c r="BB252" s="133"/>
      <c r="BC252" s="133"/>
      <c r="BD252" s="133"/>
      <c r="BE252" s="133"/>
      <c r="BF252" s="133"/>
      <c r="BG252" s="133"/>
      <c r="BH252" s="133"/>
    </row>
    <row r="253" spans="1:60" outlineLevel="1" x14ac:dyDescent="0.2">
      <c r="A253" s="142"/>
      <c r="B253" s="143"/>
      <c r="C253" s="189" t="s">
        <v>534</v>
      </c>
      <c r="D253" s="175"/>
      <c r="E253" s="176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 t="s">
        <v>282</v>
      </c>
      <c r="AH253" s="133">
        <v>0</v>
      </c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</row>
    <row r="254" spans="1:60" outlineLevel="1" x14ac:dyDescent="0.2">
      <c r="A254" s="142"/>
      <c r="B254" s="143"/>
      <c r="C254" s="189" t="s">
        <v>535</v>
      </c>
      <c r="D254" s="175"/>
      <c r="E254" s="176">
        <v>38.920100000000005</v>
      </c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 t="s">
        <v>282</v>
      </c>
      <c r="AH254" s="133">
        <v>0</v>
      </c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  <c r="BB254" s="133"/>
      <c r="BC254" s="133"/>
      <c r="BD254" s="133"/>
      <c r="BE254" s="133"/>
      <c r="BF254" s="133"/>
      <c r="BG254" s="133"/>
      <c r="BH254" s="133"/>
    </row>
    <row r="255" spans="1:60" outlineLevel="1" x14ac:dyDescent="0.2">
      <c r="A255" s="142"/>
      <c r="B255" s="143"/>
      <c r="C255" s="189" t="s">
        <v>536</v>
      </c>
      <c r="D255" s="175"/>
      <c r="E255" s="176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 t="s">
        <v>282</v>
      </c>
      <c r="AH255" s="133">
        <v>0</v>
      </c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</row>
    <row r="256" spans="1:60" outlineLevel="1" x14ac:dyDescent="0.2">
      <c r="A256" s="142"/>
      <c r="B256" s="143"/>
      <c r="C256" s="189" t="s">
        <v>537</v>
      </c>
      <c r="D256" s="175"/>
      <c r="E256" s="176">
        <v>12.3704</v>
      </c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 t="s">
        <v>282</v>
      </c>
      <c r="AH256" s="133">
        <v>0</v>
      </c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33"/>
      <c r="AW256" s="133"/>
      <c r="AX256" s="133"/>
      <c r="AY256" s="133"/>
      <c r="AZ256" s="133"/>
      <c r="BA256" s="133"/>
      <c r="BB256" s="133"/>
      <c r="BC256" s="133"/>
      <c r="BD256" s="133"/>
      <c r="BE256" s="133"/>
      <c r="BF256" s="133"/>
      <c r="BG256" s="133"/>
      <c r="BH256" s="133"/>
    </row>
    <row r="257" spans="1:60" outlineLevel="1" x14ac:dyDescent="0.2">
      <c r="A257" s="142"/>
      <c r="B257" s="143"/>
      <c r="C257" s="189" t="s">
        <v>538</v>
      </c>
      <c r="D257" s="175"/>
      <c r="E257" s="176">
        <v>-0.85183999999999993</v>
      </c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 t="s">
        <v>282</v>
      </c>
      <c r="AH257" s="133">
        <v>0</v>
      </c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</row>
    <row r="258" spans="1:60" outlineLevel="1" x14ac:dyDescent="0.2">
      <c r="A258" s="142"/>
      <c r="B258" s="143"/>
      <c r="C258" s="189" t="s">
        <v>539</v>
      </c>
      <c r="D258" s="175"/>
      <c r="E258" s="176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 t="s">
        <v>282</v>
      </c>
      <c r="AH258" s="133">
        <v>0</v>
      </c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</row>
    <row r="259" spans="1:60" outlineLevel="1" x14ac:dyDescent="0.2">
      <c r="A259" s="142"/>
      <c r="B259" s="143"/>
      <c r="C259" s="189" t="s">
        <v>540</v>
      </c>
      <c r="D259" s="175"/>
      <c r="E259" s="176">
        <v>2.65456</v>
      </c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 t="s">
        <v>282</v>
      </c>
      <c r="AH259" s="133">
        <v>0</v>
      </c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/>
      <c r="AV259" s="133"/>
      <c r="AW259" s="133"/>
      <c r="AX259" s="133"/>
      <c r="AY259" s="133"/>
      <c r="AZ259" s="133"/>
      <c r="BA259" s="133"/>
      <c r="BB259" s="133"/>
      <c r="BC259" s="133"/>
      <c r="BD259" s="133"/>
      <c r="BE259" s="133"/>
      <c r="BF259" s="133"/>
      <c r="BG259" s="133"/>
      <c r="BH259" s="133"/>
    </row>
    <row r="260" spans="1:60" outlineLevel="1" x14ac:dyDescent="0.2">
      <c r="A260" s="142"/>
      <c r="B260" s="143"/>
      <c r="C260" s="189" t="s">
        <v>541</v>
      </c>
      <c r="D260" s="175"/>
      <c r="E260" s="176">
        <v>10.07136</v>
      </c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 t="s">
        <v>282</v>
      </c>
      <c r="AH260" s="133">
        <v>0</v>
      </c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  <c r="AV260" s="133"/>
      <c r="AW260" s="133"/>
      <c r="AX260" s="133"/>
      <c r="AY260" s="133"/>
      <c r="AZ260" s="133"/>
      <c r="BA260" s="133"/>
      <c r="BB260" s="133"/>
      <c r="BC260" s="133"/>
      <c r="BD260" s="133"/>
      <c r="BE260" s="133"/>
      <c r="BF260" s="133"/>
      <c r="BG260" s="133"/>
      <c r="BH260" s="133"/>
    </row>
    <row r="261" spans="1:60" outlineLevel="1" x14ac:dyDescent="0.2">
      <c r="A261" s="142"/>
      <c r="B261" s="143"/>
      <c r="C261" s="189" t="s">
        <v>542</v>
      </c>
      <c r="D261" s="175"/>
      <c r="E261" s="176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 t="s">
        <v>282</v>
      </c>
      <c r="AH261" s="133">
        <v>0</v>
      </c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</row>
    <row r="262" spans="1:60" outlineLevel="1" x14ac:dyDescent="0.2">
      <c r="A262" s="142"/>
      <c r="B262" s="143"/>
      <c r="C262" s="189" t="s">
        <v>543</v>
      </c>
      <c r="D262" s="175"/>
      <c r="E262" s="176">
        <v>4.8428800000000001</v>
      </c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 t="s">
        <v>282</v>
      </c>
      <c r="AH262" s="133">
        <v>0</v>
      </c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  <c r="AV262" s="133"/>
      <c r="AW262" s="133"/>
      <c r="AX262" s="133"/>
      <c r="AY262" s="133"/>
      <c r="AZ262" s="133"/>
      <c r="BA262" s="133"/>
      <c r="BB262" s="133"/>
      <c r="BC262" s="133"/>
      <c r="BD262" s="133"/>
      <c r="BE262" s="133"/>
      <c r="BF262" s="133"/>
      <c r="BG262" s="133"/>
      <c r="BH262" s="133"/>
    </row>
    <row r="263" spans="1:60" outlineLevel="1" x14ac:dyDescent="0.2">
      <c r="A263" s="142"/>
      <c r="B263" s="143"/>
      <c r="C263" s="189" t="s">
        <v>544</v>
      </c>
      <c r="D263" s="175"/>
      <c r="E263" s="176">
        <v>-0.79559999999999997</v>
      </c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 t="s">
        <v>282</v>
      </c>
      <c r="AH263" s="133">
        <v>0</v>
      </c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  <c r="AY263" s="133"/>
      <c r="AZ263" s="133"/>
      <c r="BA263" s="133"/>
      <c r="BB263" s="133"/>
      <c r="BC263" s="133"/>
      <c r="BD263" s="133"/>
      <c r="BE263" s="133"/>
      <c r="BF263" s="133"/>
      <c r="BG263" s="133"/>
      <c r="BH263" s="133"/>
    </row>
    <row r="264" spans="1:60" outlineLevel="1" x14ac:dyDescent="0.2">
      <c r="A264" s="142"/>
      <c r="B264" s="143"/>
      <c r="C264" s="189" t="s">
        <v>545</v>
      </c>
      <c r="D264" s="175"/>
      <c r="E264" s="176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 t="s">
        <v>282</v>
      </c>
      <c r="AH264" s="133">
        <v>0</v>
      </c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</row>
    <row r="265" spans="1:60" outlineLevel="1" x14ac:dyDescent="0.2">
      <c r="A265" s="142"/>
      <c r="B265" s="143"/>
      <c r="C265" s="189" t="s">
        <v>546</v>
      </c>
      <c r="D265" s="175"/>
      <c r="E265" s="176">
        <v>32.643000000000001</v>
      </c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 t="s">
        <v>282</v>
      </c>
      <c r="AH265" s="133">
        <v>0</v>
      </c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</row>
    <row r="266" spans="1:60" outlineLevel="1" x14ac:dyDescent="0.2">
      <c r="A266" s="154">
        <v>41</v>
      </c>
      <c r="B266" s="155" t="s">
        <v>547</v>
      </c>
      <c r="C266" s="171" t="s">
        <v>548</v>
      </c>
      <c r="D266" s="156" t="s">
        <v>279</v>
      </c>
      <c r="E266" s="157">
        <v>3642.9253000000003</v>
      </c>
      <c r="F266" s="158">
        <v>480</v>
      </c>
      <c r="G266" s="159">
        <f>ROUND(E266*F266,2)</f>
        <v>1748604.14</v>
      </c>
      <c r="H266" s="158">
        <v>168.82000000000002</v>
      </c>
      <c r="I266" s="159">
        <f>ROUND(E266*H266,2)</f>
        <v>614998.65</v>
      </c>
      <c r="J266" s="158">
        <v>311.18</v>
      </c>
      <c r="K266" s="159">
        <f>ROUND(E266*J266,2)</f>
        <v>1133605.49</v>
      </c>
      <c r="L266" s="159">
        <v>21</v>
      </c>
      <c r="M266" s="159">
        <f>G266*(1+L266/100)</f>
        <v>2115811.0093999999</v>
      </c>
      <c r="N266" s="159">
        <v>3.9310000000000005E-2</v>
      </c>
      <c r="O266" s="159">
        <f>ROUND(E266*N266,2)</f>
        <v>143.19999999999999</v>
      </c>
      <c r="P266" s="159">
        <v>0</v>
      </c>
      <c r="Q266" s="159">
        <f>ROUND(E266*P266,2)</f>
        <v>0</v>
      </c>
      <c r="R266" s="159" t="s">
        <v>373</v>
      </c>
      <c r="S266" s="159" t="s">
        <v>233</v>
      </c>
      <c r="T266" s="160" t="s">
        <v>233</v>
      </c>
      <c r="U266" s="144">
        <v>0.65</v>
      </c>
      <c r="V266" s="144">
        <f>ROUND(E266*U266,2)</f>
        <v>2367.9</v>
      </c>
      <c r="W266" s="144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 t="s">
        <v>251</v>
      </c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  <c r="BB266" s="133"/>
      <c r="BC266" s="133"/>
      <c r="BD266" s="133"/>
      <c r="BE266" s="133"/>
      <c r="BF266" s="133"/>
      <c r="BG266" s="133"/>
      <c r="BH266" s="133"/>
    </row>
    <row r="267" spans="1:60" ht="22.5" outlineLevel="1" x14ac:dyDescent="0.2">
      <c r="A267" s="142"/>
      <c r="B267" s="143"/>
      <c r="C267" s="292" t="s">
        <v>549</v>
      </c>
      <c r="D267" s="293"/>
      <c r="E267" s="293"/>
      <c r="F267" s="293"/>
      <c r="G267" s="293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 t="s">
        <v>293</v>
      </c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3"/>
      <c r="AV267" s="133"/>
      <c r="AW267" s="133"/>
      <c r="AX267" s="133"/>
      <c r="AY267" s="133"/>
      <c r="AZ267" s="133"/>
      <c r="BA267" s="187" t="str">
        <f>C267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7" s="133"/>
      <c r="BC267" s="133"/>
      <c r="BD267" s="133"/>
      <c r="BE267" s="133"/>
      <c r="BF267" s="133"/>
      <c r="BG267" s="133"/>
      <c r="BH267" s="133"/>
    </row>
    <row r="268" spans="1:60" outlineLevel="1" x14ac:dyDescent="0.2">
      <c r="A268" s="142"/>
      <c r="B268" s="143"/>
      <c r="C268" s="189" t="s">
        <v>502</v>
      </c>
      <c r="D268" s="175"/>
      <c r="E268" s="176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 t="s">
        <v>282</v>
      </c>
      <c r="AH268" s="133">
        <v>0</v>
      </c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/>
      <c r="AV268" s="133"/>
      <c r="AW268" s="133"/>
      <c r="AX268" s="133"/>
      <c r="AY268" s="133"/>
      <c r="AZ268" s="133"/>
      <c r="BA268" s="133"/>
      <c r="BB268" s="133"/>
      <c r="BC268" s="133"/>
      <c r="BD268" s="133"/>
      <c r="BE268" s="133"/>
      <c r="BF268" s="133"/>
      <c r="BG268" s="133"/>
      <c r="BH268" s="133"/>
    </row>
    <row r="269" spans="1:60" outlineLevel="1" x14ac:dyDescent="0.2">
      <c r="A269" s="142"/>
      <c r="B269" s="143"/>
      <c r="C269" s="189" t="s">
        <v>550</v>
      </c>
      <c r="D269" s="175"/>
      <c r="E269" s="176">
        <v>16.856100000000001</v>
      </c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 t="s">
        <v>282</v>
      </c>
      <c r="AH269" s="133">
        <v>0</v>
      </c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</row>
    <row r="270" spans="1:60" outlineLevel="1" x14ac:dyDescent="0.2">
      <c r="A270" s="142"/>
      <c r="B270" s="143"/>
      <c r="C270" s="189" t="s">
        <v>504</v>
      </c>
      <c r="D270" s="175"/>
      <c r="E270" s="176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 t="s">
        <v>282</v>
      </c>
      <c r="AH270" s="133">
        <v>0</v>
      </c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</row>
    <row r="271" spans="1:60" outlineLevel="1" x14ac:dyDescent="0.2">
      <c r="A271" s="142"/>
      <c r="B271" s="143"/>
      <c r="C271" s="189" t="s">
        <v>551</v>
      </c>
      <c r="D271" s="175"/>
      <c r="E271" s="176">
        <v>9.2840000000000007</v>
      </c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 t="s">
        <v>282</v>
      </c>
      <c r="AH271" s="133">
        <v>0</v>
      </c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  <c r="AV271" s="133"/>
      <c r="AW271" s="133"/>
      <c r="AX271" s="133"/>
      <c r="AY271" s="133"/>
      <c r="AZ271" s="133"/>
      <c r="BA271" s="133"/>
      <c r="BB271" s="133"/>
      <c r="BC271" s="133"/>
      <c r="BD271" s="133"/>
      <c r="BE271" s="133"/>
      <c r="BF271" s="133"/>
      <c r="BG271" s="133"/>
      <c r="BH271" s="133"/>
    </row>
    <row r="272" spans="1:60" outlineLevel="1" x14ac:dyDescent="0.2">
      <c r="A272" s="142"/>
      <c r="B272" s="143"/>
      <c r="C272" s="189" t="s">
        <v>552</v>
      </c>
      <c r="D272" s="175"/>
      <c r="E272" s="176">
        <v>18.238000000000003</v>
      </c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 t="s">
        <v>282</v>
      </c>
      <c r="AH272" s="133">
        <v>0</v>
      </c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33"/>
      <c r="AW272" s="133"/>
      <c r="AX272" s="133"/>
      <c r="AY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</row>
    <row r="273" spans="1:60" outlineLevel="1" x14ac:dyDescent="0.2">
      <c r="A273" s="142"/>
      <c r="B273" s="143"/>
      <c r="C273" s="189" t="s">
        <v>553</v>
      </c>
      <c r="D273" s="175"/>
      <c r="E273" s="176">
        <v>17.004000000000001</v>
      </c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 t="s">
        <v>282</v>
      </c>
      <c r="AH273" s="133">
        <v>0</v>
      </c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</row>
    <row r="274" spans="1:60" outlineLevel="1" x14ac:dyDescent="0.2">
      <c r="A274" s="142"/>
      <c r="B274" s="143"/>
      <c r="C274" s="189" t="s">
        <v>554</v>
      </c>
      <c r="D274" s="175"/>
      <c r="E274" s="176">
        <v>22.560000000000002</v>
      </c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 t="s">
        <v>282</v>
      </c>
      <c r="AH274" s="133">
        <v>0</v>
      </c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  <c r="BB274" s="133"/>
      <c r="BC274" s="133"/>
      <c r="BD274" s="133"/>
      <c r="BE274" s="133"/>
      <c r="BF274" s="133"/>
      <c r="BG274" s="133"/>
      <c r="BH274" s="133"/>
    </row>
    <row r="275" spans="1:60" outlineLevel="1" x14ac:dyDescent="0.2">
      <c r="A275" s="142"/>
      <c r="B275" s="143"/>
      <c r="C275" s="189" t="s">
        <v>509</v>
      </c>
      <c r="D275" s="175"/>
      <c r="E275" s="176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 t="s">
        <v>282</v>
      </c>
      <c r="AH275" s="133">
        <v>0</v>
      </c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</row>
    <row r="276" spans="1:60" outlineLevel="1" x14ac:dyDescent="0.2">
      <c r="A276" s="142"/>
      <c r="B276" s="143"/>
      <c r="C276" s="189" t="s">
        <v>555</v>
      </c>
      <c r="D276" s="175"/>
      <c r="E276" s="176">
        <v>240.9</v>
      </c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 t="s">
        <v>282</v>
      </c>
      <c r="AH276" s="133">
        <v>0</v>
      </c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</row>
    <row r="277" spans="1:60" outlineLevel="1" x14ac:dyDescent="0.2">
      <c r="A277" s="142"/>
      <c r="B277" s="143"/>
      <c r="C277" s="189" t="s">
        <v>511</v>
      </c>
      <c r="D277" s="175"/>
      <c r="E277" s="176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 t="s">
        <v>282</v>
      </c>
      <c r="AH277" s="133">
        <v>0</v>
      </c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</row>
    <row r="278" spans="1:60" outlineLevel="1" x14ac:dyDescent="0.2">
      <c r="A278" s="142"/>
      <c r="B278" s="143"/>
      <c r="C278" s="189" t="s">
        <v>556</v>
      </c>
      <c r="D278" s="175"/>
      <c r="E278" s="176">
        <v>855.16500000000008</v>
      </c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 t="s">
        <v>282</v>
      </c>
      <c r="AH278" s="133">
        <v>0</v>
      </c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</row>
    <row r="279" spans="1:60" outlineLevel="1" x14ac:dyDescent="0.2">
      <c r="A279" s="142"/>
      <c r="B279" s="143"/>
      <c r="C279" s="189" t="s">
        <v>557</v>
      </c>
      <c r="D279" s="175"/>
      <c r="E279" s="176">
        <v>-99.956399999999988</v>
      </c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 t="s">
        <v>282</v>
      </c>
      <c r="AH279" s="133">
        <v>0</v>
      </c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</row>
    <row r="280" spans="1:60" outlineLevel="1" x14ac:dyDescent="0.2">
      <c r="A280" s="142"/>
      <c r="B280" s="143"/>
      <c r="C280" s="189" t="s">
        <v>558</v>
      </c>
      <c r="D280" s="175"/>
      <c r="E280" s="176">
        <v>15.212000000000002</v>
      </c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 t="s">
        <v>282</v>
      </c>
      <c r="AH280" s="133">
        <v>0</v>
      </c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</row>
    <row r="281" spans="1:60" outlineLevel="1" x14ac:dyDescent="0.2">
      <c r="A281" s="142"/>
      <c r="B281" s="143"/>
      <c r="C281" s="189" t="s">
        <v>559</v>
      </c>
      <c r="D281" s="175"/>
      <c r="E281" s="176">
        <v>-112.52999999999999</v>
      </c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 t="s">
        <v>282</v>
      </c>
      <c r="AH281" s="133">
        <v>0</v>
      </c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</row>
    <row r="282" spans="1:60" outlineLevel="1" x14ac:dyDescent="0.2">
      <c r="A282" s="142"/>
      <c r="B282" s="143"/>
      <c r="C282" s="189" t="s">
        <v>560</v>
      </c>
      <c r="D282" s="175"/>
      <c r="E282" s="176">
        <v>15.076000000000001</v>
      </c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 t="s">
        <v>282</v>
      </c>
      <c r="AH282" s="133">
        <v>0</v>
      </c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</row>
    <row r="283" spans="1:60" outlineLevel="1" x14ac:dyDescent="0.2">
      <c r="A283" s="142"/>
      <c r="B283" s="143"/>
      <c r="C283" s="189" t="s">
        <v>561</v>
      </c>
      <c r="D283" s="175"/>
      <c r="E283" s="176">
        <v>-112.90199999999999</v>
      </c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 t="s">
        <v>282</v>
      </c>
      <c r="AH283" s="133">
        <v>0</v>
      </c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</row>
    <row r="284" spans="1:60" outlineLevel="1" x14ac:dyDescent="0.2">
      <c r="A284" s="142"/>
      <c r="B284" s="143"/>
      <c r="C284" s="189" t="s">
        <v>562</v>
      </c>
      <c r="D284" s="175"/>
      <c r="E284" s="176">
        <v>15.116000000000001</v>
      </c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 t="s">
        <v>282</v>
      </c>
      <c r="AH284" s="133">
        <v>0</v>
      </c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</row>
    <row r="285" spans="1:60" outlineLevel="1" x14ac:dyDescent="0.2">
      <c r="A285" s="142"/>
      <c r="B285" s="143"/>
      <c r="C285" s="189" t="s">
        <v>516</v>
      </c>
      <c r="D285" s="175"/>
      <c r="E285" s="176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 t="s">
        <v>282</v>
      </c>
      <c r="AH285" s="133">
        <v>0</v>
      </c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</row>
    <row r="286" spans="1:60" outlineLevel="1" x14ac:dyDescent="0.2">
      <c r="A286" s="142"/>
      <c r="B286" s="143"/>
      <c r="C286" s="189" t="s">
        <v>563</v>
      </c>
      <c r="D286" s="175"/>
      <c r="E286" s="176">
        <v>163.0746</v>
      </c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 t="s">
        <v>282</v>
      </c>
      <c r="AH286" s="133">
        <v>0</v>
      </c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</row>
    <row r="287" spans="1:60" outlineLevel="1" x14ac:dyDescent="0.2">
      <c r="A287" s="142"/>
      <c r="B287" s="143"/>
      <c r="C287" s="189" t="s">
        <v>564</v>
      </c>
      <c r="D287" s="175"/>
      <c r="E287" s="176">
        <v>-3.4299999999999997</v>
      </c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 t="s">
        <v>282</v>
      </c>
      <c r="AH287" s="133">
        <v>0</v>
      </c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</row>
    <row r="288" spans="1:60" outlineLevel="1" x14ac:dyDescent="0.2">
      <c r="A288" s="142"/>
      <c r="B288" s="143"/>
      <c r="C288" s="189" t="s">
        <v>556</v>
      </c>
      <c r="D288" s="175"/>
      <c r="E288" s="176">
        <v>855.16500000000008</v>
      </c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 t="s">
        <v>282</v>
      </c>
      <c r="AH288" s="133">
        <v>0</v>
      </c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</row>
    <row r="289" spans="1:60" outlineLevel="1" x14ac:dyDescent="0.2">
      <c r="A289" s="142"/>
      <c r="B289" s="143"/>
      <c r="C289" s="189" t="s">
        <v>565</v>
      </c>
      <c r="D289" s="175"/>
      <c r="E289" s="176">
        <v>-90.395999999999987</v>
      </c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 t="s">
        <v>282</v>
      </c>
      <c r="AH289" s="133">
        <v>0</v>
      </c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</row>
    <row r="290" spans="1:60" outlineLevel="1" x14ac:dyDescent="0.2">
      <c r="A290" s="142"/>
      <c r="B290" s="143"/>
      <c r="C290" s="189" t="s">
        <v>566</v>
      </c>
      <c r="D290" s="175"/>
      <c r="E290" s="176">
        <v>-35.690999999999995</v>
      </c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 t="s">
        <v>282</v>
      </c>
      <c r="AH290" s="133">
        <v>0</v>
      </c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</row>
    <row r="291" spans="1:60" outlineLevel="1" x14ac:dyDescent="0.2">
      <c r="A291" s="142"/>
      <c r="B291" s="143"/>
      <c r="C291" s="189" t="s">
        <v>567</v>
      </c>
      <c r="D291" s="175"/>
      <c r="E291" s="176">
        <v>-28.593999999999998</v>
      </c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 t="s">
        <v>282</v>
      </c>
      <c r="AH291" s="133">
        <v>0</v>
      </c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</row>
    <row r="292" spans="1:60" outlineLevel="1" x14ac:dyDescent="0.2">
      <c r="A292" s="142"/>
      <c r="B292" s="143"/>
      <c r="C292" s="189" t="s">
        <v>522</v>
      </c>
      <c r="D292" s="175"/>
      <c r="E292" s="176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 t="s">
        <v>282</v>
      </c>
      <c r="AH292" s="133">
        <v>0</v>
      </c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</row>
    <row r="293" spans="1:60" outlineLevel="1" x14ac:dyDescent="0.2">
      <c r="A293" s="142"/>
      <c r="B293" s="143"/>
      <c r="C293" s="189" t="s">
        <v>568</v>
      </c>
      <c r="D293" s="175"/>
      <c r="E293" s="176">
        <v>394.8</v>
      </c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 t="s">
        <v>282</v>
      </c>
      <c r="AH293" s="133">
        <v>0</v>
      </c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</row>
    <row r="294" spans="1:60" outlineLevel="1" x14ac:dyDescent="0.2">
      <c r="A294" s="142"/>
      <c r="B294" s="143"/>
      <c r="C294" s="189" t="s">
        <v>569</v>
      </c>
      <c r="D294" s="175"/>
      <c r="E294" s="176">
        <v>-36.979999999999997</v>
      </c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 t="s">
        <v>282</v>
      </c>
      <c r="AH294" s="133">
        <v>0</v>
      </c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</row>
    <row r="295" spans="1:60" outlineLevel="1" x14ac:dyDescent="0.2">
      <c r="A295" s="142"/>
      <c r="B295" s="143"/>
      <c r="C295" s="189" t="s">
        <v>570</v>
      </c>
      <c r="D295" s="175"/>
      <c r="E295" s="176">
        <v>-36.543999999999997</v>
      </c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 t="s">
        <v>282</v>
      </c>
      <c r="AH295" s="133">
        <v>0</v>
      </c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</row>
    <row r="296" spans="1:60" outlineLevel="1" x14ac:dyDescent="0.2">
      <c r="A296" s="142"/>
      <c r="B296" s="143"/>
      <c r="C296" s="189" t="s">
        <v>526</v>
      </c>
      <c r="D296" s="175"/>
      <c r="E296" s="176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 t="s">
        <v>282</v>
      </c>
      <c r="AH296" s="133">
        <v>0</v>
      </c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</row>
    <row r="297" spans="1:60" outlineLevel="1" x14ac:dyDescent="0.2">
      <c r="A297" s="142"/>
      <c r="B297" s="143"/>
      <c r="C297" s="189" t="s">
        <v>571</v>
      </c>
      <c r="D297" s="175"/>
      <c r="E297" s="176">
        <v>118.06400000000001</v>
      </c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 t="s">
        <v>282</v>
      </c>
      <c r="AH297" s="133">
        <v>0</v>
      </c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</row>
    <row r="298" spans="1:60" outlineLevel="1" x14ac:dyDescent="0.2">
      <c r="A298" s="142"/>
      <c r="B298" s="143"/>
      <c r="C298" s="189" t="s">
        <v>572</v>
      </c>
      <c r="D298" s="175"/>
      <c r="E298" s="176">
        <v>-16.380999999999997</v>
      </c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 t="s">
        <v>282</v>
      </c>
      <c r="AH298" s="133">
        <v>0</v>
      </c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</row>
    <row r="299" spans="1:60" outlineLevel="1" x14ac:dyDescent="0.2">
      <c r="A299" s="142"/>
      <c r="B299" s="143"/>
      <c r="C299" s="189" t="s">
        <v>573</v>
      </c>
      <c r="D299" s="175"/>
      <c r="E299" s="176">
        <v>-6.4899999999999993</v>
      </c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 t="s">
        <v>282</v>
      </c>
      <c r="AH299" s="133">
        <v>0</v>
      </c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</row>
    <row r="300" spans="1:60" outlineLevel="1" x14ac:dyDescent="0.2">
      <c r="A300" s="142"/>
      <c r="B300" s="143"/>
      <c r="C300" s="189" t="s">
        <v>530</v>
      </c>
      <c r="D300" s="175"/>
      <c r="E300" s="176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 t="s">
        <v>282</v>
      </c>
      <c r="AH300" s="133">
        <v>0</v>
      </c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</row>
    <row r="301" spans="1:60" outlineLevel="1" x14ac:dyDescent="0.2">
      <c r="A301" s="142"/>
      <c r="B301" s="143"/>
      <c r="C301" s="189" t="s">
        <v>574</v>
      </c>
      <c r="D301" s="175"/>
      <c r="E301" s="176">
        <v>502.58040000000005</v>
      </c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 t="s">
        <v>282</v>
      </c>
      <c r="AH301" s="133">
        <v>0</v>
      </c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</row>
    <row r="302" spans="1:60" outlineLevel="1" x14ac:dyDescent="0.2">
      <c r="A302" s="142"/>
      <c r="B302" s="143"/>
      <c r="C302" s="189" t="s">
        <v>575</v>
      </c>
      <c r="D302" s="175"/>
      <c r="E302" s="176">
        <v>-3.7919999999999998</v>
      </c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 t="s">
        <v>282</v>
      </c>
      <c r="AH302" s="133">
        <v>0</v>
      </c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</row>
    <row r="303" spans="1:60" outlineLevel="1" x14ac:dyDescent="0.2">
      <c r="A303" s="142"/>
      <c r="B303" s="143"/>
      <c r="C303" s="189" t="s">
        <v>576</v>
      </c>
      <c r="D303" s="175"/>
      <c r="E303" s="176">
        <v>-34.319999999999993</v>
      </c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 t="s">
        <v>282</v>
      </c>
      <c r="AH303" s="133">
        <v>0</v>
      </c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</row>
    <row r="304" spans="1:60" outlineLevel="1" x14ac:dyDescent="0.2">
      <c r="A304" s="142"/>
      <c r="B304" s="143"/>
      <c r="C304" s="189" t="s">
        <v>534</v>
      </c>
      <c r="D304" s="175"/>
      <c r="E304" s="176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 t="s">
        <v>282</v>
      </c>
      <c r="AH304" s="133">
        <v>0</v>
      </c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</row>
    <row r="305" spans="1:60" outlineLevel="1" x14ac:dyDescent="0.2">
      <c r="A305" s="142"/>
      <c r="B305" s="143"/>
      <c r="C305" s="189" t="s">
        <v>577</v>
      </c>
      <c r="D305" s="175"/>
      <c r="E305" s="176">
        <v>389.20100000000002</v>
      </c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 t="s">
        <v>282</v>
      </c>
      <c r="AH305" s="133">
        <v>0</v>
      </c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</row>
    <row r="306" spans="1:60" outlineLevel="1" x14ac:dyDescent="0.2">
      <c r="A306" s="142"/>
      <c r="B306" s="143"/>
      <c r="C306" s="189" t="s">
        <v>536</v>
      </c>
      <c r="D306" s="175"/>
      <c r="E306" s="176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 t="s">
        <v>282</v>
      </c>
      <c r="AH306" s="133">
        <v>0</v>
      </c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</row>
    <row r="307" spans="1:60" outlineLevel="1" x14ac:dyDescent="0.2">
      <c r="A307" s="142"/>
      <c r="B307" s="143"/>
      <c r="C307" s="189" t="s">
        <v>578</v>
      </c>
      <c r="D307" s="175"/>
      <c r="E307" s="176">
        <v>123.70400000000001</v>
      </c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 t="s">
        <v>282</v>
      </c>
      <c r="AH307" s="133">
        <v>0</v>
      </c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</row>
    <row r="308" spans="1:60" outlineLevel="1" x14ac:dyDescent="0.2">
      <c r="A308" s="142"/>
      <c r="B308" s="143"/>
      <c r="C308" s="189" t="s">
        <v>579</v>
      </c>
      <c r="D308" s="175"/>
      <c r="E308" s="176">
        <v>-6.8463999999999992</v>
      </c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 t="s">
        <v>282</v>
      </c>
      <c r="AH308" s="133">
        <v>0</v>
      </c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</row>
    <row r="309" spans="1:60" outlineLevel="1" x14ac:dyDescent="0.2">
      <c r="A309" s="142"/>
      <c r="B309" s="143"/>
      <c r="C309" s="189" t="s">
        <v>539</v>
      </c>
      <c r="D309" s="175"/>
      <c r="E309" s="176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 t="s">
        <v>282</v>
      </c>
      <c r="AH309" s="133">
        <v>0</v>
      </c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</row>
    <row r="310" spans="1:60" outlineLevel="1" x14ac:dyDescent="0.2">
      <c r="A310" s="142"/>
      <c r="B310" s="143"/>
      <c r="C310" s="189" t="s">
        <v>580</v>
      </c>
      <c r="D310" s="175"/>
      <c r="E310" s="176">
        <v>26.5456</v>
      </c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 t="s">
        <v>282</v>
      </c>
      <c r="AH310" s="133">
        <v>0</v>
      </c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</row>
    <row r="311" spans="1:60" outlineLevel="1" x14ac:dyDescent="0.2">
      <c r="A311" s="142"/>
      <c r="B311" s="143"/>
      <c r="C311" s="189" t="s">
        <v>581</v>
      </c>
      <c r="D311" s="175"/>
      <c r="E311" s="176">
        <v>100.71360000000001</v>
      </c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 t="s">
        <v>282</v>
      </c>
      <c r="AH311" s="133">
        <v>0</v>
      </c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</row>
    <row r="312" spans="1:60" outlineLevel="1" x14ac:dyDescent="0.2">
      <c r="A312" s="142"/>
      <c r="B312" s="143"/>
      <c r="C312" s="189" t="s">
        <v>542</v>
      </c>
      <c r="D312" s="175"/>
      <c r="E312" s="176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 t="s">
        <v>282</v>
      </c>
      <c r="AH312" s="133">
        <v>0</v>
      </c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</row>
    <row r="313" spans="1:60" outlineLevel="1" x14ac:dyDescent="0.2">
      <c r="A313" s="142"/>
      <c r="B313" s="143"/>
      <c r="C313" s="189" t="s">
        <v>582</v>
      </c>
      <c r="D313" s="175"/>
      <c r="E313" s="176">
        <v>48.428800000000003</v>
      </c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 t="s">
        <v>282</v>
      </c>
      <c r="AH313" s="133">
        <v>0</v>
      </c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</row>
    <row r="314" spans="1:60" outlineLevel="1" x14ac:dyDescent="0.2">
      <c r="A314" s="142"/>
      <c r="B314" s="143"/>
      <c r="C314" s="189" t="s">
        <v>583</v>
      </c>
      <c r="D314" s="175"/>
      <c r="E314" s="176">
        <v>-6.34</v>
      </c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 t="s">
        <v>282</v>
      </c>
      <c r="AH314" s="133">
        <v>0</v>
      </c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</row>
    <row r="315" spans="1:60" outlineLevel="1" x14ac:dyDescent="0.2">
      <c r="A315" s="142"/>
      <c r="B315" s="143"/>
      <c r="C315" s="189" t="s">
        <v>545</v>
      </c>
      <c r="D315" s="175"/>
      <c r="E315" s="176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 t="s">
        <v>282</v>
      </c>
      <c r="AH315" s="133">
        <v>0</v>
      </c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</row>
    <row r="316" spans="1:60" outlineLevel="1" x14ac:dyDescent="0.2">
      <c r="A316" s="142"/>
      <c r="B316" s="143"/>
      <c r="C316" s="189" t="s">
        <v>584</v>
      </c>
      <c r="D316" s="175"/>
      <c r="E316" s="176">
        <v>326.43</v>
      </c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 t="s">
        <v>282</v>
      </c>
      <c r="AH316" s="133">
        <v>0</v>
      </c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</row>
    <row r="317" spans="1:60" ht="22.5" outlineLevel="1" x14ac:dyDescent="0.2">
      <c r="A317" s="154">
        <v>42</v>
      </c>
      <c r="B317" s="155" t="s">
        <v>585</v>
      </c>
      <c r="C317" s="171" t="s">
        <v>586</v>
      </c>
      <c r="D317" s="156" t="s">
        <v>279</v>
      </c>
      <c r="E317" s="157">
        <v>3642.9253000000003</v>
      </c>
      <c r="F317" s="158">
        <v>205.5</v>
      </c>
      <c r="G317" s="159">
        <f>ROUND(E317*F317,2)</f>
        <v>748621.15</v>
      </c>
      <c r="H317" s="158">
        <v>0</v>
      </c>
      <c r="I317" s="159">
        <f>ROUND(E317*H317,2)</f>
        <v>0</v>
      </c>
      <c r="J317" s="158">
        <v>205.5</v>
      </c>
      <c r="K317" s="159">
        <f>ROUND(E317*J317,2)</f>
        <v>748621.15</v>
      </c>
      <c r="L317" s="159">
        <v>21</v>
      </c>
      <c r="M317" s="159">
        <f>G317*(1+L317/100)</f>
        <v>905831.59149999998</v>
      </c>
      <c r="N317" s="159">
        <v>0</v>
      </c>
      <c r="O317" s="159">
        <f>ROUND(E317*N317,2)</f>
        <v>0</v>
      </c>
      <c r="P317" s="159">
        <v>0</v>
      </c>
      <c r="Q317" s="159">
        <f>ROUND(E317*P317,2)</f>
        <v>0</v>
      </c>
      <c r="R317" s="159" t="s">
        <v>373</v>
      </c>
      <c r="S317" s="159" t="s">
        <v>233</v>
      </c>
      <c r="T317" s="160" t="s">
        <v>233</v>
      </c>
      <c r="U317" s="144">
        <v>0.35000000000000003</v>
      </c>
      <c r="V317" s="144">
        <f>ROUND(E317*U317,2)</f>
        <v>1275.02</v>
      </c>
      <c r="W317" s="144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 t="s">
        <v>251</v>
      </c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</row>
    <row r="318" spans="1:60" ht="22.5" outlineLevel="1" x14ac:dyDescent="0.2">
      <c r="A318" s="142"/>
      <c r="B318" s="143"/>
      <c r="C318" s="292" t="s">
        <v>549</v>
      </c>
      <c r="D318" s="293"/>
      <c r="E318" s="293"/>
      <c r="F318" s="293"/>
      <c r="G318" s="293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 t="s">
        <v>293</v>
      </c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87" t="str">
        <f>C318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318" s="133"/>
      <c r="BC318" s="133"/>
      <c r="BD318" s="133"/>
      <c r="BE318" s="133"/>
      <c r="BF318" s="133"/>
      <c r="BG318" s="133"/>
      <c r="BH318" s="133"/>
    </row>
    <row r="319" spans="1:60" outlineLevel="1" x14ac:dyDescent="0.2">
      <c r="A319" s="142"/>
      <c r="B319" s="143"/>
      <c r="C319" s="189" t="s">
        <v>587</v>
      </c>
      <c r="D319" s="175"/>
      <c r="E319" s="176">
        <v>3642.9253000000003</v>
      </c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 t="s">
        <v>282</v>
      </c>
      <c r="AH319" s="133">
        <v>5</v>
      </c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</row>
    <row r="320" spans="1:60" outlineLevel="1" x14ac:dyDescent="0.2">
      <c r="A320" s="154">
        <v>43</v>
      </c>
      <c r="B320" s="155" t="s">
        <v>588</v>
      </c>
      <c r="C320" s="171" t="s">
        <v>589</v>
      </c>
      <c r="D320" s="156" t="s">
        <v>393</v>
      </c>
      <c r="E320" s="157">
        <v>28.720000000000002</v>
      </c>
      <c r="F320" s="158">
        <v>31680</v>
      </c>
      <c r="G320" s="159">
        <f>ROUND(E320*F320,2)</f>
        <v>909849.59999999998</v>
      </c>
      <c r="H320" s="158">
        <v>25628.880000000001</v>
      </c>
      <c r="I320" s="159">
        <f>ROUND(E320*H320,2)</f>
        <v>736061.43</v>
      </c>
      <c r="J320" s="158">
        <v>6051.1200000000008</v>
      </c>
      <c r="K320" s="159">
        <f>ROUND(E320*J320,2)</f>
        <v>173788.17</v>
      </c>
      <c r="L320" s="159">
        <v>21</v>
      </c>
      <c r="M320" s="159">
        <f>G320*(1+L320/100)</f>
        <v>1100918.0159999998</v>
      </c>
      <c r="N320" s="159">
        <v>1.0575800000000002</v>
      </c>
      <c r="O320" s="159">
        <f>ROUND(E320*N320,2)</f>
        <v>30.37</v>
      </c>
      <c r="P320" s="159">
        <v>0</v>
      </c>
      <c r="Q320" s="159">
        <f>ROUND(E320*P320,2)</f>
        <v>0</v>
      </c>
      <c r="R320" s="159" t="s">
        <v>373</v>
      </c>
      <c r="S320" s="159" t="s">
        <v>233</v>
      </c>
      <c r="T320" s="160" t="s">
        <v>233</v>
      </c>
      <c r="U320" s="144">
        <v>15.231000000000002</v>
      </c>
      <c r="V320" s="144">
        <f>ROUND(E320*U320,2)</f>
        <v>437.43</v>
      </c>
      <c r="W320" s="144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 t="s">
        <v>251</v>
      </c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</row>
    <row r="321" spans="1:60" outlineLevel="1" x14ac:dyDescent="0.2">
      <c r="A321" s="142"/>
      <c r="B321" s="143"/>
      <c r="C321" s="292" t="s">
        <v>394</v>
      </c>
      <c r="D321" s="293"/>
      <c r="E321" s="293"/>
      <c r="F321" s="293"/>
      <c r="G321" s="293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 t="s">
        <v>293</v>
      </c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</row>
    <row r="322" spans="1:60" outlineLevel="1" x14ac:dyDescent="0.2">
      <c r="A322" s="142"/>
      <c r="B322" s="143"/>
      <c r="C322" s="189" t="s">
        <v>590</v>
      </c>
      <c r="D322" s="175"/>
      <c r="E322" s="176">
        <v>11.520000000000001</v>
      </c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 t="s">
        <v>282</v>
      </c>
      <c r="AH322" s="133">
        <v>0</v>
      </c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</row>
    <row r="323" spans="1:60" outlineLevel="1" x14ac:dyDescent="0.2">
      <c r="A323" s="142"/>
      <c r="B323" s="143"/>
      <c r="C323" s="189" t="s">
        <v>591</v>
      </c>
      <c r="D323" s="175"/>
      <c r="E323" s="176">
        <v>2.52</v>
      </c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 t="s">
        <v>282</v>
      </c>
      <c r="AH323" s="133">
        <v>0</v>
      </c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</row>
    <row r="324" spans="1:60" outlineLevel="1" x14ac:dyDescent="0.2">
      <c r="A324" s="142"/>
      <c r="B324" s="143"/>
      <c r="C324" s="189" t="s">
        <v>592</v>
      </c>
      <c r="D324" s="175"/>
      <c r="E324" s="176">
        <v>6.8500000000000005</v>
      </c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 t="s">
        <v>282</v>
      </c>
      <c r="AH324" s="133">
        <v>0</v>
      </c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</row>
    <row r="325" spans="1:60" outlineLevel="1" x14ac:dyDescent="0.2">
      <c r="A325" s="142"/>
      <c r="B325" s="143"/>
      <c r="C325" s="189" t="s">
        <v>593</v>
      </c>
      <c r="D325" s="175"/>
      <c r="E325" s="176">
        <v>2.5700000000000003</v>
      </c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 t="s">
        <v>282</v>
      </c>
      <c r="AH325" s="133">
        <v>0</v>
      </c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</row>
    <row r="326" spans="1:60" outlineLevel="1" x14ac:dyDescent="0.2">
      <c r="A326" s="142"/>
      <c r="B326" s="143"/>
      <c r="C326" s="189" t="s">
        <v>594</v>
      </c>
      <c r="D326" s="175"/>
      <c r="E326" s="176">
        <v>2.1500000000000004</v>
      </c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 t="s">
        <v>282</v>
      </c>
      <c r="AH326" s="133">
        <v>0</v>
      </c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</row>
    <row r="327" spans="1:60" outlineLevel="1" x14ac:dyDescent="0.2">
      <c r="A327" s="142"/>
      <c r="B327" s="143"/>
      <c r="C327" s="189" t="s">
        <v>595</v>
      </c>
      <c r="D327" s="175"/>
      <c r="E327" s="176">
        <v>2.2200000000000002</v>
      </c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 t="s">
        <v>282</v>
      </c>
      <c r="AH327" s="133">
        <v>0</v>
      </c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</row>
    <row r="328" spans="1:60" outlineLevel="1" x14ac:dyDescent="0.2">
      <c r="A328" s="142"/>
      <c r="B328" s="143"/>
      <c r="C328" s="189" t="s">
        <v>596</v>
      </c>
      <c r="D328" s="175"/>
      <c r="E328" s="176">
        <v>0.89</v>
      </c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 t="s">
        <v>282</v>
      </c>
      <c r="AH328" s="133">
        <v>0</v>
      </c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</row>
    <row r="329" spans="1:60" outlineLevel="1" x14ac:dyDescent="0.2">
      <c r="A329" s="154">
        <v>44</v>
      </c>
      <c r="B329" s="155" t="s">
        <v>597</v>
      </c>
      <c r="C329" s="171" t="s">
        <v>598</v>
      </c>
      <c r="D329" s="156" t="s">
        <v>393</v>
      </c>
      <c r="E329" s="157">
        <v>28.25</v>
      </c>
      <c r="F329" s="158">
        <v>34210</v>
      </c>
      <c r="G329" s="159">
        <f>ROUND(E329*F329,2)</f>
        <v>966432.5</v>
      </c>
      <c r="H329" s="158">
        <v>22889.280000000002</v>
      </c>
      <c r="I329" s="159">
        <f>ROUND(E329*H329,2)</f>
        <v>646622.16</v>
      </c>
      <c r="J329" s="158">
        <v>11320.720000000001</v>
      </c>
      <c r="K329" s="159">
        <f>ROUND(E329*J329,2)</f>
        <v>319810.34000000003</v>
      </c>
      <c r="L329" s="159">
        <v>21</v>
      </c>
      <c r="M329" s="159">
        <f>G329*(1+L329/100)</f>
        <v>1169383.325</v>
      </c>
      <c r="N329" s="159">
        <v>1.0202900000000001</v>
      </c>
      <c r="O329" s="159">
        <f>ROUND(E329*N329,2)</f>
        <v>28.82</v>
      </c>
      <c r="P329" s="159">
        <v>0</v>
      </c>
      <c r="Q329" s="159">
        <f>ROUND(E329*P329,2)</f>
        <v>0</v>
      </c>
      <c r="R329" s="159" t="s">
        <v>373</v>
      </c>
      <c r="S329" s="159" t="s">
        <v>233</v>
      </c>
      <c r="T329" s="160" t="s">
        <v>233</v>
      </c>
      <c r="U329" s="144">
        <v>25.271000000000001</v>
      </c>
      <c r="V329" s="144">
        <f>ROUND(E329*U329,2)</f>
        <v>713.91</v>
      </c>
      <c r="W329" s="144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 t="s">
        <v>251</v>
      </c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</row>
    <row r="330" spans="1:60" outlineLevel="1" x14ac:dyDescent="0.2">
      <c r="A330" s="142"/>
      <c r="B330" s="143"/>
      <c r="C330" s="292" t="s">
        <v>394</v>
      </c>
      <c r="D330" s="293"/>
      <c r="E330" s="293"/>
      <c r="F330" s="293"/>
      <c r="G330" s="293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 t="s">
        <v>293</v>
      </c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</row>
    <row r="331" spans="1:60" outlineLevel="1" x14ac:dyDescent="0.2">
      <c r="A331" s="142"/>
      <c r="B331" s="143"/>
      <c r="C331" s="189" t="s">
        <v>599</v>
      </c>
      <c r="D331" s="175"/>
      <c r="E331" s="176">
        <v>3.3550000000000004</v>
      </c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 t="s">
        <v>282</v>
      </c>
      <c r="AH331" s="133">
        <v>0</v>
      </c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</row>
    <row r="332" spans="1:60" outlineLevel="1" x14ac:dyDescent="0.2">
      <c r="A332" s="142"/>
      <c r="B332" s="143"/>
      <c r="C332" s="189" t="s">
        <v>600</v>
      </c>
      <c r="D332" s="175"/>
      <c r="E332" s="176">
        <v>12.5</v>
      </c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 t="s">
        <v>282</v>
      </c>
      <c r="AH332" s="133">
        <v>0</v>
      </c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</row>
    <row r="333" spans="1:60" outlineLevel="1" x14ac:dyDescent="0.2">
      <c r="A333" s="142"/>
      <c r="B333" s="143"/>
      <c r="C333" s="189" t="s">
        <v>601</v>
      </c>
      <c r="D333" s="175"/>
      <c r="E333" s="176">
        <v>5.2</v>
      </c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 t="s">
        <v>282</v>
      </c>
      <c r="AH333" s="133">
        <v>0</v>
      </c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</row>
    <row r="334" spans="1:60" outlineLevel="1" x14ac:dyDescent="0.2">
      <c r="A334" s="142"/>
      <c r="B334" s="143"/>
      <c r="C334" s="189" t="s">
        <v>602</v>
      </c>
      <c r="D334" s="175"/>
      <c r="E334" s="176">
        <v>4.1000000000000005</v>
      </c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 t="s">
        <v>282</v>
      </c>
      <c r="AH334" s="133">
        <v>0</v>
      </c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</row>
    <row r="335" spans="1:60" outlineLevel="1" x14ac:dyDescent="0.2">
      <c r="A335" s="142"/>
      <c r="B335" s="143"/>
      <c r="C335" s="189" t="s">
        <v>603</v>
      </c>
      <c r="D335" s="175"/>
      <c r="E335" s="176">
        <v>0.65</v>
      </c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 t="s">
        <v>282</v>
      </c>
      <c r="AH335" s="133">
        <v>0</v>
      </c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</row>
    <row r="336" spans="1:60" outlineLevel="1" x14ac:dyDescent="0.2">
      <c r="A336" s="142"/>
      <c r="B336" s="143"/>
      <c r="C336" s="189" t="s">
        <v>604</v>
      </c>
      <c r="D336" s="175"/>
      <c r="E336" s="176">
        <v>1.5</v>
      </c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 t="s">
        <v>282</v>
      </c>
      <c r="AH336" s="133">
        <v>0</v>
      </c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</row>
    <row r="337" spans="1:60" outlineLevel="1" x14ac:dyDescent="0.2">
      <c r="A337" s="142"/>
      <c r="B337" s="143"/>
      <c r="C337" s="189" t="s">
        <v>605</v>
      </c>
      <c r="D337" s="175"/>
      <c r="E337" s="176">
        <v>0.29000000000000004</v>
      </c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 t="s">
        <v>282</v>
      </c>
      <c r="AH337" s="133">
        <v>0</v>
      </c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</row>
    <row r="338" spans="1:60" outlineLevel="1" x14ac:dyDescent="0.2">
      <c r="A338" s="142"/>
      <c r="B338" s="143"/>
      <c r="C338" s="189" t="s">
        <v>606</v>
      </c>
      <c r="D338" s="175"/>
      <c r="E338" s="176">
        <v>0.23500000000000001</v>
      </c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 t="s">
        <v>282</v>
      </c>
      <c r="AH338" s="133">
        <v>0</v>
      </c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</row>
    <row r="339" spans="1:60" outlineLevel="1" x14ac:dyDescent="0.2">
      <c r="A339" s="142"/>
      <c r="B339" s="143"/>
      <c r="C339" s="189" t="s">
        <v>607</v>
      </c>
      <c r="D339" s="175"/>
      <c r="E339" s="176">
        <v>0.26500000000000001</v>
      </c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 t="s">
        <v>282</v>
      </c>
      <c r="AH339" s="133">
        <v>0</v>
      </c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</row>
    <row r="340" spans="1:60" outlineLevel="1" x14ac:dyDescent="0.2">
      <c r="A340" s="142"/>
      <c r="B340" s="143"/>
      <c r="C340" s="189" t="s">
        <v>608</v>
      </c>
      <c r="D340" s="175"/>
      <c r="E340" s="176">
        <v>0.15500000000000003</v>
      </c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 t="s">
        <v>282</v>
      </c>
      <c r="AH340" s="133">
        <v>0</v>
      </c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</row>
    <row r="341" spans="1:60" ht="22.5" outlineLevel="1" x14ac:dyDescent="0.2">
      <c r="A341" s="154">
        <v>45</v>
      </c>
      <c r="B341" s="155" t="s">
        <v>609</v>
      </c>
      <c r="C341" s="171" t="s">
        <v>610</v>
      </c>
      <c r="D341" s="156" t="s">
        <v>611</v>
      </c>
      <c r="E341" s="157">
        <v>2</v>
      </c>
      <c r="F341" s="158">
        <v>304.5</v>
      </c>
      <c r="G341" s="159">
        <f>ROUND(E341*F341,2)</f>
        <v>609</v>
      </c>
      <c r="H341" s="158">
        <v>208.70000000000002</v>
      </c>
      <c r="I341" s="159">
        <f>ROUND(E341*H341,2)</f>
        <v>417.4</v>
      </c>
      <c r="J341" s="158">
        <v>95.800000000000011</v>
      </c>
      <c r="K341" s="159">
        <f>ROUND(E341*J341,2)</f>
        <v>191.6</v>
      </c>
      <c r="L341" s="159">
        <v>21</v>
      </c>
      <c r="M341" s="159">
        <f>G341*(1+L341/100)</f>
        <v>736.89</v>
      </c>
      <c r="N341" s="159">
        <v>3.6370000000000006E-2</v>
      </c>
      <c r="O341" s="159">
        <f>ROUND(E341*N341,2)</f>
        <v>7.0000000000000007E-2</v>
      </c>
      <c r="P341" s="159">
        <v>0</v>
      </c>
      <c r="Q341" s="159">
        <f>ROUND(E341*P341,2)</f>
        <v>0</v>
      </c>
      <c r="R341" s="159" t="s">
        <v>373</v>
      </c>
      <c r="S341" s="159" t="s">
        <v>233</v>
      </c>
      <c r="T341" s="160" t="s">
        <v>233</v>
      </c>
      <c r="U341" s="144">
        <v>0.24500000000000002</v>
      </c>
      <c r="V341" s="144">
        <f>ROUND(E341*U341,2)</f>
        <v>0.49</v>
      </c>
      <c r="W341" s="144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 t="s">
        <v>251</v>
      </c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</row>
    <row r="342" spans="1:60" outlineLevel="1" x14ac:dyDescent="0.2">
      <c r="A342" s="142"/>
      <c r="B342" s="143"/>
      <c r="C342" s="189" t="s">
        <v>612</v>
      </c>
      <c r="D342" s="175"/>
      <c r="E342" s="176">
        <v>2</v>
      </c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 t="s">
        <v>282</v>
      </c>
      <c r="AH342" s="133">
        <v>0</v>
      </c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</row>
    <row r="343" spans="1:60" ht="22.5" outlineLevel="1" x14ac:dyDescent="0.2">
      <c r="A343" s="154">
        <v>46</v>
      </c>
      <c r="B343" s="155" t="s">
        <v>613</v>
      </c>
      <c r="C343" s="171" t="s">
        <v>614</v>
      </c>
      <c r="D343" s="156" t="s">
        <v>611</v>
      </c>
      <c r="E343" s="157">
        <v>9</v>
      </c>
      <c r="F343" s="158">
        <v>377</v>
      </c>
      <c r="G343" s="159">
        <f>ROUND(E343*F343,2)</f>
        <v>3393</v>
      </c>
      <c r="H343" s="158">
        <v>278.31</v>
      </c>
      <c r="I343" s="159">
        <f>ROUND(E343*H343,2)</f>
        <v>2504.79</v>
      </c>
      <c r="J343" s="158">
        <v>98.690000000000012</v>
      </c>
      <c r="K343" s="159">
        <f>ROUND(E343*J343,2)</f>
        <v>888.21</v>
      </c>
      <c r="L343" s="159">
        <v>21</v>
      </c>
      <c r="M343" s="159">
        <f>G343*(1+L343/100)</f>
        <v>4105.53</v>
      </c>
      <c r="N343" s="159">
        <v>4.5290000000000004E-2</v>
      </c>
      <c r="O343" s="159">
        <f>ROUND(E343*N343,2)</f>
        <v>0.41</v>
      </c>
      <c r="P343" s="159">
        <v>0</v>
      </c>
      <c r="Q343" s="159">
        <f>ROUND(E343*P343,2)</f>
        <v>0</v>
      </c>
      <c r="R343" s="159" t="s">
        <v>373</v>
      </c>
      <c r="S343" s="159" t="s">
        <v>233</v>
      </c>
      <c r="T343" s="160" t="s">
        <v>233</v>
      </c>
      <c r="U343" s="144">
        <v>0.2525</v>
      </c>
      <c r="V343" s="144">
        <f>ROUND(E343*U343,2)</f>
        <v>2.27</v>
      </c>
      <c r="W343" s="144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 t="s">
        <v>251</v>
      </c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</row>
    <row r="344" spans="1:60" outlineLevel="1" x14ac:dyDescent="0.2">
      <c r="A344" s="142"/>
      <c r="B344" s="143"/>
      <c r="C344" s="189" t="s">
        <v>615</v>
      </c>
      <c r="D344" s="175"/>
      <c r="E344" s="176">
        <v>9</v>
      </c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 t="s">
        <v>282</v>
      </c>
      <c r="AH344" s="133">
        <v>0</v>
      </c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</row>
    <row r="345" spans="1:60" ht="22.5" outlineLevel="1" x14ac:dyDescent="0.2">
      <c r="A345" s="154">
        <v>47</v>
      </c>
      <c r="B345" s="155" t="s">
        <v>616</v>
      </c>
      <c r="C345" s="171" t="s">
        <v>617</v>
      </c>
      <c r="D345" s="156" t="s">
        <v>611</v>
      </c>
      <c r="E345" s="157">
        <v>2</v>
      </c>
      <c r="F345" s="158">
        <v>529</v>
      </c>
      <c r="G345" s="159">
        <f>ROUND(E345*F345,2)</f>
        <v>1058</v>
      </c>
      <c r="H345" s="158">
        <v>424.49</v>
      </c>
      <c r="I345" s="159">
        <f>ROUND(E345*H345,2)</f>
        <v>848.98</v>
      </c>
      <c r="J345" s="158">
        <v>104.51</v>
      </c>
      <c r="K345" s="159">
        <f>ROUND(E345*J345,2)</f>
        <v>209.02</v>
      </c>
      <c r="L345" s="159">
        <v>21</v>
      </c>
      <c r="M345" s="159">
        <f>G345*(1+L345/100)</f>
        <v>1280.18</v>
      </c>
      <c r="N345" s="159">
        <v>6.3140000000000002E-2</v>
      </c>
      <c r="O345" s="159">
        <f>ROUND(E345*N345,2)</f>
        <v>0.13</v>
      </c>
      <c r="P345" s="159">
        <v>0</v>
      </c>
      <c r="Q345" s="159">
        <f>ROUND(E345*P345,2)</f>
        <v>0</v>
      </c>
      <c r="R345" s="159" t="s">
        <v>373</v>
      </c>
      <c r="S345" s="159" t="s">
        <v>233</v>
      </c>
      <c r="T345" s="160" t="s">
        <v>233</v>
      </c>
      <c r="U345" s="144">
        <v>0.26750000000000002</v>
      </c>
      <c r="V345" s="144">
        <f>ROUND(E345*U345,2)</f>
        <v>0.54</v>
      </c>
      <c r="W345" s="144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 t="s">
        <v>251</v>
      </c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</row>
    <row r="346" spans="1:60" outlineLevel="1" x14ac:dyDescent="0.2">
      <c r="A346" s="142"/>
      <c r="B346" s="143"/>
      <c r="C346" s="189" t="s">
        <v>618</v>
      </c>
      <c r="D346" s="175"/>
      <c r="E346" s="176">
        <v>2</v>
      </c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 t="s">
        <v>282</v>
      </c>
      <c r="AH346" s="133">
        <v>0</v>
      </c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</row>
    <row r="347" spans="1:60" ht="22.5" outlineLevel="1" x14ac:dyDescent="0.2">
      <c r="A347" s="154">
        <v>48</v>
      </c>
      <c r="B347" s="155" t="s">
        <v>619</v>
      </c>
      <c r="C347" s="171" t="s">
        <v>620</v>
      </c>
      <c r="D347" s="156" t="s">
        <v>611</v>
      </c>
      <c r="E347" s="157">
        <v>2</v>
      </c>
      <c r="F347" s="158">
        <v>759</v>
      </c>
      <c r="G347" s="159">
        <f>ROUND(E347*F347,2)</f>
        <v>1518</v>
      </c>
      <c r="H347" s="158">
        <v>622.33000000000004</v>
      </c>
      <c r="I347" s="159">
        <f>ROUND(E347*H347,2)</f>
        <v>1244.6600000000001</v>
      </c>
      <c r="J347" s="158">
        <v>136.67000000000002</v>
      </c>
      <c r="K347" s="159">
        <f>ROUND(E347*J347,2)</f>
        <v>273.33999999999997</v>
      </c>
      <c r="L347" s="159">
        <v>21</v>
      </c>
      <c r="M347" s="159">
        <f>G347*(1+L347/100)</f>
        <v>1836.78</v>
      </c>
      <c r="N347" s="159">
        <v>8.1060000000000007E-2</v>
      </c>
      <c r="O347" s="159">
        <f>ROUND(E347*N347,2)</f>
        <v>0.16</v>
      </c>
      <c r="P347" s="159">
        <v>0</v>
      </c>
      <c r="Q347" s="159">
        <f>ROUND(E347*P347,2)</f>
        <v>0</v>
      </c>
      <c r="R347" s="159" t="s">
        <v>373</v>
      </c>
      <c r="S347" s="159" t="s">
        <v>233</v>
      </c>
      <c r="T347" s="160" t="s">
        <v>233</v>
      </c>
      <c r="U347" s="144">
        <v>0.35000000000000003</v>
      </c>
      <c r="V347" s="144">
        <f>ROUND(E347*U347,2)</f>
        <v>0.7</v>
      </c>
      <c r="W347" s="144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 t="s">
        <v>251</v>
      </c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</row>
    <row r="348" spans="1:60" outlineLevel="1" x14ac:dyDescent="0.2">
      <c r="A348" s="142"/>
      <c r="B348" s="143"/>
      <c r="C348" s="189" t="s">
        <v>621</v>
      </c>
      <c r="D348" s="175"/>
      <c r="E348" s="176">
        <v>2</v>
      </c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 t="s">
        <v>282</v>
      </c>
      <c r="AH348" s="133">
        <v>0</v>
      </c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</row>
    <row r="349" spans="1:60" ht="22.5" outlineLevel="1" x14ac:dyDescent="0.2">
      <c r="A349" s="154">
        <v>49</v>
      </c>
      <c r="B349" s="155" t="s">
        <v>622</v>
      </c>
      <c r="C349" s="171" t="s">
        <v>623</v>
      </c>
      <c r="D349" s="156" t="s">
        <v>611</v>
      </c>
      <c r="E349" s="157">
        <v>2</v>
      </c>
      <c r="F349" s="158">
        <v>932</v>
      </c>
      <c r="G349" s="159">
        <f>ROUND(E349*F349,2)</f>
        <v>1864</v>
      </c>
      <c r="H349" s="158">
        <v>783.29000000000008</v>
      </c>
      <c r="I349" s="159">
        <f>ROUND(E349*H349,2)</f>
        <v>1566.58</v>
      </c>
      <c r="J349" s="158">
        <v>148.71</v>
      </c>
      <c r="K349" s="159">
        <f>ROUND(E349*J349,2)</f>
        <v>297.42</v>
      </c>
      <c r="L349" s="159">
        <v>21</v>
      </c>
      <c r="M349" s="159">
        <f>G349*(1+L349/100)</f>
        <v>2255.44</v>
      </c>
      <c r="N349" s="159">
        <v>8.9990000000000001E-2</v>
      </c>
      <c r="O349" s="159">
        <f>ROUND(E349*N349,2)</f>
        <v>0.18</v>
      </c>
      <c r="P349" s="159">
        <v>0</v>
      </c>
      <c r="Q349" s="159">
        <f>ROUND(E349*P349,2)</f>
        <v>0</v>
      </c>
      <c r="R349" s="159" t="s">
        <v>373</v>
      </c>
      <c r="S349" s="159" t="s">
        <v>233</v>
      </c>
      <c r="T349" s="160" t="s">
        <v>233</v>
      </c>
      <c r="U349" s="144">
        <v>0.38</v>
      </c>
      <c r="V349" s="144">
        <f>ROUND(E349*U349,2)</f>
        <v>0.76</v>
      </c>
      <c r="W349" s="144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 t="s">
        <v>251</v>
      </c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</row>
    <row r="350" spans="1:60" outlineLevel="1" x14ac:dyDescent="0.2">
      <c r="A350" s="142"/>
      <c r="B350" s="143"/>
      <c r="C350" s="189" t="s">
        <v>624</v>
      </c>
      <c r="D350" s="175"/>
      <c r="E350" s="176">
        <v>2</v>
      </c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 t="s">
        <v>282</v>
      </c>
      <c r="AH350" s="133">
        <v>0</v>
      </c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</row>
    <row r="351" spans="1:60" outlineLevel="1" x14ac:dyDescent="0.2">
      <c r="A351" s="154">
        <v>50</v>
      </c>
      <c r="B351" s="155" t="s">
        <v>625</v>
      </c>
      <c r="C351" s="171" t="s">
        <v>626</v>
      </c>
      <c r="D351" s="156" t="s">
        <v>393</v>
      </c>
      <c r="E351" s="157">
        <v>0.10656</v>
      </c>
      <c r="F351" s="158">
        <v>30410</v>
      </c>
      <c r="G351" s="159">
        <f>ROUND(E351*F351,2)</f>
        <v>3240.49</v>
      </c>
      <c r="H351" s="158">
        <v>20802.59</v>
      </c>
      <c r="I351" s="159">
        <f>ROUND(E351*H351,2)</f>
        <v>2216.7199999999998</v>
      </c>
      <c r="J351" s="158">
        <v>9607.4100000000017</v>
      </c>
      <c r="K351" s="159">
        <f>ROUND(E351*J351,2)</f>
        <v>1023.77</v>
      </c>
      <c r="L351" s="159">
        <v>21</v>
      </c>
      <c r="M351" s="159">
        <f>G351*(1+L351/100)</f>
        <v>3920.9928999999997</v>
      </c>
      <c r="N351" s="159">
        <v>1.0995400000000002</v>
      </c>
      <c r="O351" s="159">
        <f>ROUND(E351*N351,2)</f>
        <v>0.12</v>
      </c>
      <c r="P351" s="159">
        <v>0</v>
      </c>
      <c r="Q351" s="159">
        <f>ROUND(E351*P351,2)</f>
        <v>0</v>
      </c>
      <c r="R351" s="159" t="s">
        <v>373</v>
      </c>
      <c r="S351" s="159" t="s">
        <v>233</v>
      </c>
      <c r="T351" s="160" t="s">
        <v>233</v>
      </c>
      <c r="U351" s="144">
        <v>18.175000000000001</v>
      </c>
      <c r="V351" s="144">
        <f>ROUND(E351*U351,2)</f>
        <v>1.94</v>
      </c>
      <c r="W351" s="144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 t="s">
        <v>251</v>
      </c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</row>
    <row r="352" spans="1:60" outlineLevel="1" x14ac:dyDescent="0.2">
      <c r="A352" s="142"/>
      <c r="B352" s="143"/>
      <c r="C352" s="292" t="s">
        <v>627</v>
      </c>
      <c r="D352" s="293"/>
      <c r="E352" s="293"/>
      <c r="F352" s="293"/>
      <c r="G352" s="293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 t="s">
        <v>293</v>
      </c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</row>
    <row r="353" spans="1:60" outlineLevel="1" x14ac:dyDescent="0.2">
      <c r="A353" s="142"/>
      <c r="B353" s="143"/>
      <c r="C353" s="189" t="s">
        <v>628</v>
      </c>
      <c r="D353" s="175"/>
      <c r="E353" s="176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 t="s">
        <v>282</v>
      </c>
      <c r="AH353" s="133">
        <v>0</v>
      </c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</row>
    <row r="354" spans="1:60" outlineLevel="1" x14ac:dyDescent="0.2">
      <c r="A354" s="142"/>
      <c r="B354" s="143"/>
      <c r="C354" s="189" t="s">
        <v>629</v>
      </c>
      <c r="D354" s="175"/>
      <c r="E354" s="176">
        <v>0.10656</v>
      </c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 t="s">
        <v>282</v>
      </c>
      <c r="AH354" s="133">
        <v>0</v>
      </c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</row>
    <row r="355" spans="1:60" outlineLevel="1" x14ac:dyDescent="0.2">
      <c r="A355" s="154">
        <v>51</v>
      </c>
      <c r="B355" s="155" t="s">
        <v>630</v>
      </c>
      <c r="C355" s="171" t="s">
        <v>631</v>
      </c>
      <c r="D355" s="156" t="s">
        <v>297</v>
      </c>
      <c r="E355" s="157">
        <v>16.021000000000001</v>
      </c>
      <c r="F355" s="158">
        <v>3735</v>
      </c>
      <c r="G355" s="159">
        <f>ROUND(E355*F355,2)</f>
        <v>59838.44</v>
      </c>
      <c r="H355" s="158">
        <v>2811.2900000000004</v>
      </c>
      <c r="I355" s="159">
        <f>ROUND(E355*H355,2)</f>
        <v>45039.68</v>
      </c>
      <c r="J355" s="158">
        <v>923.71</v>
      </c>
      <c r="K355" s="159">
        <f>ROUND(E355*J355,2)</f>
        <v>14798.76</v>
      </c>
      <c r="L355" s="159">
        <v>21</v>
      </c>
      <c r="M355" s="159">
        <f>G355*(1+L355/100)</f>
        <v>72404.512400000007</v>
      </c>
      <c r="N355" s="159">
        <v>2.5399900000000004</v>
      </c>
      <c r="O355" s="159">
        <f>ROUND(E355*N355,2)</f>
        <v>40.69</v>
      </c>
      <c r="P355" s="159">
        <v>0</v>
      </c>
      <c r="Q355" s="159">
        <f>ROUND(E355*P355,2)</f>
        <v>0</v>
      </c>
      <c r="R355" s="159" t="s">
        <v>373</v>
      </c>
      <c r="S355" s="159" t="s">
        <v>233</v>
      </c>
      <c r="T355" s="160" t="s">
        <v>233</v>
      </c>
      <c r="U355" s="144">
        <v>2.3040000000000003</v>
      </c>
      <c r="V355" s="144">
        <f>ROUND(E355*U355,2)</f>
        <v>36.909999999999997</v>
      </c>
      <c r="W355" s="144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 t="s">
        <v>251</v>
      </c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</row>
    <row r="356" spans="1:60" outlineLevel="1" x14ac:dyDescent="0.2">
      <c r="A356" s="142"/>
      <c r="B356" s="143"/>
      <c r="C356" s="292" t="s">
        <v>632</v>
      </c>
      <c r="D356" s="293"/>
      <c r="E356" s="293"/>
      <c r="F356" s="293"/>
      <c r="G356" s="293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 t="s">
        <v>293</v>
      </c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87" t="str">
        <f>C356</f>
        <v>táhel, rámových stojek, vzpěr (bez výztuže), s pomocným lešením o výšce podlahy do 1,90 m a pro zatížení do 1,5 kPa,</v>
      </c>
      <c r="BB356" s="133"/>
      <c r="BC356" s="133"/>
      <c r="BD356" s="133"/>
      <c r="BE356" s="133"/>
      <c r="BF356" s="133"/>
      <c r="BG356" s="133"/>
      <c r="BH356" s="133"/>
    </row>
    <row r="357" spans="1:60" outlineLevel="1" x14ac:dyDescent="0.2">
      <c r="A357" s="142"/>
      <c r="B357" s="143"/>
      <c r="C357" s="294" t="s">
        <v>633</v>
      </c>
      <c r="D357" s="295"/>
      <c r="E357" s="295"/>
      <c r="F357" s="295"/>
      <c r="G357" s="295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 t="s">
        <v>342</v>
      </c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</row>
    <row r="358" spans="1:60" outlineLevel="1" x14ac:dyDescent="0.2">
      <c r="A358" s="142"/>
      <c r="B358" s="143"/>
      <c r="C358" s="189" t="s">
        <v>634</v>
      </c>
      <c r="D358" s="175"/>
      <c r="E358" s="176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 t="s">
        <v>282</v>
      </c>
      <c r="AH358" s="133">
        <v>0</v>
      </c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</row>
    <row r="359" spans="1:60" outlineLevel="1" x14ac:dyDescent="0.2">
      <c r="A359" s="142"/>
      <c r="B359" s="143"/>
      <c r="C359" s="189" t="s">
        <v>635</v>
      </c>
      <c r="D359" s="175"/>
      <c r="E359" s="176">
        <v>7.6960000000000006</v>
      </c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 t="s">
        <v>282</v>
      </c>
      <c r="AH359" s="133">
        <v>0</v>
      </c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</row>
    <row r="360" spans="1:60" outlineLevel="1" x14ac:dyDescent="0.2">
      <c r="A360" s="142"/>
      <c r="B360" s="143"/>
      <c r="C360" s="189" t="s">
        <v>636</v>
      </c>
      <c r="D360" s="175"/>
      <c r="E360" s="176">
        <v>3.24</v>
      </c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 t="s">
        <v>282</v>
      </c>
      <c r="AH360" s="133">
        <v>0</v>
      </c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</row>
    <row r="361" spans="1:60" outlineLevel="1" x14ac:dyDescent="0.2">
      <c r="A361" s="142"/>
      <c r="B361" s="143"/>
      <c r="C361" s="189" t="s">
        <v>637</v>
      </c>
      <c r="D361" s="175"/>
      <c r="E361" s="176">
        <v>2.4120000000000004</v>
      </c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 t="s">
        <v>282</v>
      </c>
      <c r="AH361" s="133">
        <v>0</v>
      </c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</row>
    <row r="362" spans="1:60" outlineLevel="1" x14ac:dyDescent="0.2">
      <c r="A362" s="142"/>
      <c r="B362" s="143"/>
      <c r="C362" s="189" t="s">
        <v>638</v>
      </c>
      <c r="D362" s="175"/>
      <c r="E362" s="176">
        <v>2.673</v>
      </c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 t="s">
        <v>282</v>
      </c>
      <c r="AH362" s="133">
        <v>0</v>
      </c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</row>
    <row r="363" spans="1:60" ht="22.5" outlineLevel="1" x14ac:dyDescent="0.2">
      <c r="A363" s="154">
        <v>52</v>
      </c>
      <c r="B363" s="155" t="s">
        <v>639</v>
      </c>
      <c r="C363" s="171" t="s">
        <v>640</v>
      </c>
      <c r="D363" s="156" t="s">
        <v>279</v>
      </c>
      <c r="E363" s="157">
        <v>187.96</v>
      </c>
      <c r="F363" s="158">
        <v>516</v>
      </c>
      <c r="G363" s="159">
        <f>ROUND(E363*F363,2)</f>
        <v>96987.36</v>
      </c>
      <c r="H363" s="158">
        <v>265.81</v>
      </c>
      <c r="I363" s="159">
        <f>ROUND(E363*H363,2)</f>
        <v>49961.65</v>
      </c>
      <c r="J363" s="158">
        <v>250.19000000000003</v>
      </c>
      <c r="K363" s="159">
        <f>ROUND(E363*J363,2)</f>
        <v>47025.71</v>
      </c>
      <c r="L363" s="159">
        <v>21</v>
      </c>
      <c r="M363" s="159">
        <f>G363*(1+L363/100)</f>
        <v>117354.7056</v>
      </c>
      <c r="N363" s="159">
        <v>3.8080000000000003E-2</v>
      </c>
      <c r="O363" s="159">
        <f>ROUND(E363*N363,2)</f>
        <v>7.16</v>
      </c>
      <c r="P363" s="159">
        <v>0</v>
      </c>
      <c r="Q363" s="159">
        <f>ROUND(E363*P363,2)</f>
        <v>0</v>
      </c>
      <c r="R363" s="159" t="s">
        <v>373</v>
      </c>
      <c r="S363" s="159" t="s">
        <v>233</v>
      </c>
      <c r="T363" s="160" t="s">
        <v>233</v>
      </c>
      <c r="U363" s="144">
        <v>0.70000000000000007</v>
      </c>
      <c r="V363" s="144">
        <f>ROUND(E363*U363,2)</f>
        <v>131.57</v>
      </c>
      <c r="W363" s="144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 t="s">
        <v>251</v>
      </c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</row>
    <row r="364" spans="1:60" outlineLevel="1" x14ac:dyDescent="0.2">
      <c r="A364" s="142"/>
      <c r="B364" s="143"/>
      <c r="C364" s="292" t="s">
        <v>641</v>
      </c>
      <c r="D364" s="293"/>
      <c r="E364" s="293"/>
      <c r="F364" s="293"/>
      <c r="G364" s="293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 t="s">
        <v>293</v>
      </c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87" t="str">
        <f>C364</f>
        <v>(pilířů), rámových stojek, táhel nebo vzpěr svislých nebo šikmých (odkloněných) o výšce do 4 m včetně vzepření</v>
      </c>
      <c r="BB364" s="133"/>
      <c r="BC364" s="133"/>
      <c r="BD364" s="133"/>
      <c r="BE364" s="133"/>
      <c r="BF364" s="133"/>
      <c r="BG364" s="133"/>
      <c r="BH364" s="133"/>
    </row>
    <row r="365" spans="1:60" outlineLevel="1" x14ac:dyDescent="0.2">
      <c r="A365" s="142"/>
      <c r="B365" s="143"/>
      <c r="C365" s="189" t="s">
        <v>642</v>
      </c>
      <c r="D365" s="175"/>
      <c r="E365" s="176">
        <v>76.960000000000008</v>
      </c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 t="s">
        <v>282</v>
      </c>
      <c r="AH365" s="133">
        <v>0</v>
      </c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</row>
    <row r="366" spans="1:60" outlineLevel="1" x14ac:dyDescent="0.2">
      <c r="A366" s="142"/>
      <c r="B366" s="143"/>
      <c r="C366" s="189" t="s">
        <v>643</v>
      </c>
      <c r="D366" s="175"/>
      <c r="E366" s="176">
        <v>43.2</v>
      </c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 t="s">
        <v>282</v>
      </c>
      <c r="AH366" s="133">
        <v>0</v>
      </c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</row>
    <row r="367" spans="1:60" outlineLevel="1" x14ac:dyDescent="0.2">
      <c r="A367" s="142"/>
      <c r="B367" s="143"/>
      <c r="C367" s="189" t="s">
        <v>644</v>
      </c>
      <c r="D367" s="175"/>
      <c r="E367" s="176">
        <v>32.160000000000004</v>
      </c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 t="s">
        <v>282</v>
      </c>
      <c r="AH367" s="133">
        <v>0</v>
      </c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</row>
    <row r="368" spans="1:60" outlineLevel="1" x14ac:dyDescent="0.2">
      <c r="A368" s="142"/>
      <c r="B368" s="143"/>
      <c r="C368" s="189" t="s">
        <v>645</v>
      </c>
      <c r="D368" s="175"/>
      <c r="E368" s="176">
        <v>35.64</v>
      </c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 t="s">
        <v>282</v>
      </c>
      <c r="AH368" s="133">
        <v>0</v>
      </c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</row>
    <row r="369" spans="1:60" ht="22.5" outlineLevel="1" x14ac:dyDescent="0.2">
      <c r="A369" s="154">
        <v>53</v>
      </c>
      <c r="B369" s="155" t="s">
        <v>646</v>
      </c>
      <c r="C369" s="171" t="s">
        <v>647</v>
      </c>
      <c r="D369" s="156" t="s">
        <v>279</v>
      </c>
      <c r="E369" s="157">
        <v>187.96</v>
      </c>
      <c r="F369" s="158">
        <v>100</v>
      </c>
      <c r="G369" s="159">
        <f>ROUND(E369*F369,2)</f>
        <v>18796</v>
      </c>
      <c r="H369" s="158">
        <v>0</v>
      </c>
      <c r="I369" s="159">
        <f>ROUND(E369*H369,2)</f>
        <v>0</v>
      </c>
      <c r="J369" s="158">
        <v>100</v>
      </c>
      <c r="K369" s="159">
        <f>ROUND(E369*J369,2)</f>
        <v>18796</v>
      </c>
      <c r="L369" s="159">
        <v>21</v>
      </c>
      <c r="M369" s="159">
        <f>G369*(1+L369/100)</f>
        <v>22743.16</v>
      </c>
      <c r="N369" s="159">
        <v>0</v>
      </c>
      <c r="O369" s="159">
        <f>ROUND(E369*N369,2)</f>
        <v>0</v>
      </c>
      <c r="P369" s="159">
        <v>0</v>
      </c>
      <c r="Q369" s="159">
        <f>ROUND(E369*P369,2)</f>
        <v>0</v>
      </c>
      <c r="R369" s="159" t="s">
        <v>373</v>
      </c>
      <c r="S369" s="159" t="s">
        <v>233</v>
      </c>
      <c r="T369" s="160" t="s">
        <v>233</v>
      </c>
      <c r="U369" s="144">
        <v>0.30000000000000004</v>
      </c>
      <c r="V369" s="144">
        <f>ROUND(E369*U369,2)</f>
        <v>56.39</v>
      </c>
      <c r="W369" s="144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 t="s">
        <v>251</v>
      </c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</row>
    <row r="370" spans="1:60" outlineLevel="1" x14ac:dyDescent="0.2">
      <c r="A370" s="142"/>
      <c r="B370" s="143"/>
      <c r="C370" s="292" t="s">
        <v>641</v>
      </c>
      <c r="D370" s="293"/>
      <c r="E370" s="293"/>
      <c r="F370" s="293"/>
      <c r="G370" s="293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 t="s">
        <v>293</v>
      </c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87" t="str">
        <f>C370</f>
        <v>(pilířů), rámových stojek, táhel nebo vzpěr svislých nebo šikmých (odkloněných) o výšce do 4 m včetně vzepření</v>
      </c>
      <c r="BB370" s="133"/>
      <c r="BC370" s="133"/>
      <c r="BD370" s="133"/>
      <c r="BE370" s="133"/>
      <c r="BF370" s="133"/>
      <c r="BG370" s="133"/>
      <c r="BH370" s="133"/>
    </row>
    <row r="371" spans="1:60" outlineLevel="1" x14ac:dyDescent="0.2">
      <c r="A371" s="142"/>
      <c r="B371" s="143"/>
      <c r="C371" s="189" t="s">
        <v>648</v>
      </c>
      <c r="D371" s="175"/>
      <c r="E371" s="176">
        <v>187.96</v>
      </c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 t="s">
        <v>282</v>
      </c>
      <c r="AH371" s="133">
        <v>5</v>
      </c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</row>
    <row r="372" spans="1:60" ht="22.5" outlineLevel="1" x14ac:dyDescent="0.2">
      <c r="A372" s="154">
        <v>54</v>
      </c>
      <c r="B372" s="155" t="s">
        <v>649</v>
      </c>
      <c r="C372" s="171" t="s">
        <v>650</v>
      </c>
      <c r="D372" s="156" t="s">
        <v>393</v>
      </c>
      <c r="E372" s="157">
        <v>3.2</v>
      </c>
      <c r="F372" s="158">
        <v>36170</v>
      </c>
      <c r="G372" s="159">
        <f>ROUND(E372*F372,2)</f>
        <v>115744</v>
      </c>
      <c r="H372" s="158">
        <v>22742.79</v>
      </c>
      <c r="I372" s="159">
        <f>ROUND(E372*H372,2)</f>
        <v>72776.929999999993</v>
      </c>
      <c r="J372" s="158">
        <v>13427.210000000001</v>
      </c>
      <c r="K372" s="159">
        <f>ROUND(E372*J372,2)</f>
        <v>42967.07</v>
      </c>
      <c r="L372" s="159">
        <v>21</v>
      </c>
      <c r="M372" s="159">
        <f>G372*(1+L372/100)</f>
        <v>140050.23999999999</v>
      </c>
      <c r="N372" s="159">
        <v>1.0239600000000002</v>
      </c>
      <c r="O372" s="159">
        <f>ROUND(E372*N372,2)</f>
        <v>3.28</v>
      </c>
      <c r="P372" s="159">
        <v>0</v>
      </c>
      <c r="Q372" s="159">
        <f>ROUND(E372*P372,2)</f>
        <v>0</v>
      </c>
      <c r="R372" s="159" t="s">
        <v>373</v>
      </c>
      <c r="S372" s="159" t="s">
        <v>233</v>
      </c>
      <c r="T372" s="160" t="s">
        <v>233</v>
      </c>
      <c r="U372" s="144">
        <v>29.568000000000001</v>
      </c>
      <c r="V372" s="144">
        <f>ROUND(E372*U372,2)</f>
        <v>94.62</v>
      </c>
      <c r="W372" s="144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 t="s">
        <v>251</v>
      </c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</row>
    <row r="373" spans="1:60" outlineLevel="1" x14ac:dyDescent="0.2">
      <c r="A373" s="142"/>
      <c r="B373" s="143"/>
      <c r="C373" s="292" t="s">
        <v>651</v>
      </c>
      <c r="D373" s="293"/>
      <c r="E373" s="293"/>
      <c r="F373" s="293"/>
      <c r="G373" s="293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 t="s">
        <v>293</v>
      </c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</row>
    <row r="374" spans="1:60" outlineLevel="1" x14ac:dyDescent="0.2">
      <c r="A374" s="142"/>
      <c r="B374" s="143"/>
      <c r="C374" s="189" t="s">
        <v>652</v>
      </c>
      <c r="D374" s="175"/>
      <c r="E374" s="176">
        <v>3.2</v>
      </c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 t="s">
        <v>282</v>
      </c>
      <c r="AH374" s="133">
        <v>0</v>
      </c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</row>
    <row r="375" spans="1:60" ht="22.5" outlineLevel="1" x14ac:dyDescent="0.2">
      <c r="A375" s="154">
        <v>55</v>
      </c>
      <c r="B375" s="155" t="s">
        <v>653</v>
      </c>
      <c r="C375" s="171" t="s">
        <v>654</v>
      </c>
      <c r="D375" s="156" t="s">
        <v>279</v>
      </c>
      <c r="E375" s="157">
        <v>6.9480000000000004</v>
      </c>
      <c r="F375" s="158">
        <v>818</v>
      </c>
      <c r="G375" s="159">
        <f>ROUND(E375*F375,2)</f>
        <v>5683.46</v>
      </c>
      <c r="H375" s="158">
        <v>504.82000000000005</v>
      </c>
      <c r="I375" s="159">
        <f>ROUND(E375*H375,2)</f>
        <v>3507.49</v>
      </c>
      <c r="J375" s="158">
        <v>313.18</v>
      </c>
      <c r="K375" s="159">
        <f>ROUND(E375*J375,2)</f>
        <v>2175.9699999999998</v>
      </c>
      <c r="L375" s="159">
        <v>21</v>
      </c>
      <c r="M375" s="159">
        <f>G375*(1+L375/100)</f>
        <v>6876.9866000000002</v>
      </c>
      <c r="N375" s="159">
        <v>0.25595000000000001</v>
      </c>
      <c r="O375" s="159">
        <f>ROUND(E375*N375,2)</f>
        <v>1.78</v>
      </c>
      <c r="P375" s="159">
        <v>0</v>
      </c>
      <c r="Q375" s="159">
        <f>ROUND(E375*P375,2)</f>
        <v>0</v>
      </c>
      <c r="R375" s="159" t="s">
        <v>490</v>
      </c>
      <c r="S375" s="159" t="s">
        <v>233</v>
      </c>
      <c r="T375" s="160" t="s">
        <v>233</v>
      </c>
      <c r="U375" s="144">
        <v>0.81100000000000005</v>
      </c>
      <c r="V375" s="144">
        <f>ROUND(E375*U375,2)</f>
        <v>5.63</v>
      </c>
      <c r="W375" s="144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 t="s">
        <v>251</v>
      </c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</row>
    <row r="376" spans="1:60" outlineLevel="1" x14ac:dyDescent="0.2">
      <c r="A376" s="142"/>
      <c r="B376" s="143"/>
      <c r="C376" s="292" t="s">
        <v>491</v>
      </c>
      <c r="D376" s="293"/>
      <c r="E376" s="293"/>
      <c r="F376" s="293"/>
      <c r="G376" s="293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 t="s">
        <v>293</v>
      </c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</row>
    <row r="377" spans="1:60" outlineLevel="1" x14ac:dyDescent="0.2">
      <c r="A377" s="142"/>
      <c r="B377" s="143"/>
      <c r="C377" s="189" t="s">
        <v>655</v>
      </c>
      <c r="D377" s="175"/>
      <c r="E377" s="176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 t="s">
        <v>282</v>
      </c>
      <c r="AH377" s="133">
        <v>0</v>
      </c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</row>
    <row r="378" spans="1:60" outlineLevel="1" x14ac:dyDescent="0.2">
      <c r="A378" s="142"/>
      <c r="B378" s="143"/>
      <c r="C378" s="189" t="s">
        <v>656</v>
      </c>
      <c r="D378" s="175"/>
      <c r="E378" s="176">
        <v>1.8450000000000002</v>
      </c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 t="s">
        <v>282</v>
      </c>
      <c r="AH378" s="133">
        <v>0</v>
      </c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</row>
    <row r="379" spans="1:60" outlineLevel="1" x14ac:dyDescent="0.2">
      <c r="A379" s="142"/>
      <c r="B379" s="143"/>
      <c r="C379" s="189" t="s">
        <v>657</v>
      </c>
      <c r="D379" s="175"/>
      <c r="E379" s="176">
        <v>1.8180000000000001</v>
      </c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 t="s">
        <v>282</v>
      </c>
      <c r="AH379" s="133">
        <v>0</v>
      </c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</row>
    <row r="380" spans="1:60" outlineLevel="1" x14ac:dyDescent="0.2">
      <c r="A380" s="142"/>
      <c r="B380" s="143"/>
      <c r="C380" s="189" t="s">
        <v>658</v>
      </c>
      <c r="D380" s="175"/>
      <c r="E380" s="176">
        <v>1.8450000000000002</v>
      </c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 t="s">
        <v>282</v>
      </c>
      <c r="AH380" s="133">
        <v>0</v>
      </c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</row>
    <row r="381" spans="1:60" outlineLevel="1" x14ac:dyDescent="0.2">
      <c r="A381" s="142"/>
      <c r="B381" s="143"/>
      <c r="C381" s="189" t="s">
        <v>659</v>
      </c>
      <c r="D381" s="175"/>
      <c r="E381" s="176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 t="s">
        <v>282</v>
      </c>
      <c r="AH381" s="133">
        <v>0</v>
      </c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</row>
    <row r="382" spans="1:60" outlineLevel="1" x14ac:dyDescent="0.2">
      <c r="A382" s="142"/>
      <c r="B382" s="143"/>
      <c r="C382" s="189" t="s">
        <v>660</v>
      </c>
      <c r="D382" s="175"/>
      <c r="E382" s="176">
        <v>1.4400000000000002</v>
      </c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 t="s">
        <v>282</v>
      </c>
      <c r="AH382" s="133">
        <v>0</v>
      </c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</row>
    <row r="383" spans="1:60" ht="33.75" outlineLevel="1" x14ac:dyDescent="0.2">
      <c r="A383" s="154">
        <v>56</v>
      </c>
      <c r="B383" s="155" t="s">
        <v>661</v>
      </c>
      <c r="C383" s="171" t="s">
        <v>662</v>
      </c>
      <c r="D383" s="156" t="s">
        <v>279</v>
      </c>
      <c r="E383" s="157">
        <v>5.2480000000000002</v>
      </c>
      <c r="F383" s="158">
        <v>791</v>
      </c>
      <c r="G383" s="159">
        <f>ROUND(E383*F383,2)</f>
        <v>4151.17</v>
      </c>
      <c r="H383" s="158">
        <v>327.41000000000003</v>
      </c>
      <c r="I383" s="159">
        <f>ROUND(E383*H383,2)</f>
        <v>1718.25</v>
      </c>
      <c r="J383" s="158">
        <v>463.59000000000003</v>
      </c>
      <c r="K383" s="159">
        <f>ROUND(E383*J383,2)</f>
        <v>2432.92</v>
      </c>
      <c r="L383" s="159">
        <v>21</v>
      </c>
      <c r="M383" s="159">
        <f>G383*(1+L383/100)</f>
        <v>5022.9156999999996</v>
      </c>
      <c r="N383" s="159">
        <v>2.8170000000000001E-2</v>
      </c>
      <c r="O383" s="159">
        <f>ROUND(E383*N383,2)</f>
        <v>0.15</v>
      </c>
      <c r="P383" s="159">
        <v>0</v>
      </c>
      <c r="Q383" s="159">
        <f>ROUND(E383*P383,2)</f>
        <v>0</v>
      </c>
      <c r="R383" s="159" t="s">
        <v>373</v>
      </c>
      <c r="S383" s="159" t="s">
        <v>233</v>
      </c>
      <c r="T383" s="160" t="s">
        <v>233</v>
      </c>
      <c r="U383" s="144">
        <v>0.9900000000000001</v>
      </c>
      <c r="V383" s="144">
        <f>ROUND(E383*U383,2)</f>
        <v>5.2</v>
      </c>
      <c r="W383" s="144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 t="s">
        <v>251</v>
      </c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</row>
    <row r="384" spans="1:60" ht="22.5" outlineLevel="1" x14ac:dyDescent="0.2">
      <c r="A384" s="142"/>
      <c r="B384" s="143"/>
      <c r="C384" s="292" t="s">
        <v>663</v>
      </c>
      <c r="D384" s="293"/>
      <c r="E384" s="293"/>
      <c r="F384" s="293"/>
      <c r="G384" s="293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 t="s">
        <v>293</v>
      </c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87" t="str">
        <f>C384</f>
        <v>zřízení nosné konstrukce příčky, vložení tepelné izolace tl. do 5 cm, montáž desek, tmelení spár Q2 a úprava rohů. Včetně dodávek materiálu.</v>
      </c>
      <c r="BB384" s="133"/>
      <c r="BC384" s="133"/>
      <c r="BD384" s="133"/>
      <c r="BE384" s="133"/>
      <c r="BF384" s="133"/>
      <c r="BG384" s="133"/>
      <c r="BH384" s="133"/>
    </row>
    <row r="385" spans="1:60" outlineLevel="1" x14ac:dyDescent="0.2">
      <c r="A385" s="142"/>
      <c r="B385" s="143"/>
      <c r="C385" s="189" t="s">
        <v>664</v>
      </c>
      <c r="D385" s="175"/>
      <c r="E385" s="176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 t="s">
        <v>282</v>
      </c>
      <c r="AH385" s="133">
        <v>0</v>
      </c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</row>
    <row r="386" spans="1:60" outlineLevel="1" x14ac:dyDescent="0.2">
      <c r="A386" s="142"/>
      <c r="B386" s="143"/>
      <c r="C386" s="189" t="s">
        <v>665</v>
      </c>
      <c r="D386" s="175"/>
      <c r="E386" s="176">
        <v>5.2480000000000002</v>
      </c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 t="s">
        <v>282</v>
      </c>
      <c r="AH386" s="133">
        <v>0</v>
      </c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</row>
    <row r="387" spans="1:60" ht="33.75" outlineLevel="1" x14ac:dyDescent="0.2">
      <c r="A387" s="154">
        <v>57</v>
      </c>
      <c r="B387" s="155" t="s">
        <v>666</v>
      </c>
      <c r="C387" s="171" t="s">
        <v>667</v>
      </c>
      <c r="D387" s="156" t="s">
        <v>279</v>
      </c>
      <c r="E387" s="157">
        <v>548.52015000000006</v>
      </c>
      <c r="F387" s="158">
        <v>973</v>
      </c>
      <c r="G387" s="159">
        <f>ROUND(E387*F387,2)</f>
        <v>533710.11</v>
      </c>
      <c r="H387" s="158">
        <v>509.41</v>
      </c>
      <c r="I387" s="159">
        <f>ROUND(E387*H387,2)</f>
        <v>279421.65000000002</v>
      </c>
      <c r="J387" s="158">
        <v>463.59000000000003</v>
      </c>
      <c r="K387" s="159">
        <f>ROUND(E387*J387,2)</f>
        <v>254288.46</v>
      </c>
      <c r="L387" s="159">
        <v>21</v>
      </c>
      <c r="M387" s="159">
        <f>G387*(1+L387/100)</f>
        <v>645789.23309999995</v>
      </c>
      <c r="N387" s="159">
        <v>3.6340000000000004E-2</v>
      </c>
      <c r="O387" s="159">
        <f>ROUND(E387*N387,2)</f>
        <v>19.93</v>
      </c>
      <c r="P387" s="159">
        <v>0</v>
      </c>
      <c r="Q387" s="159">
        <f>ROUND(E387*P387,2)</f>
        <v>0</v>
      </c>
      <c r="R387" s="159" t="s">
        <v>373</v>
      </c>
      <c r="S387" s="159" t="s">
        <v>233</v>
      </c>
      <c r="T387" s="160" t="s">
        <v>233</v>
      </c>
      <c r="U387" s="144">
        <v>0.9900000000000001</v>
      </c>
      <c r="V387" s="144">
        <f>ROUND(E387*U387,2)</f>
        <v>543.03</v>
      </c>
      <c r="W387" s="144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 t="s">
        <v>251</v>
      </c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</row>
    <row r="388" spans="1:60" ht="22.5" outlineLevel="1" x14ac:dyDescent="0.2">
      <c r="A388" s="142"/>
      <c r="B388" s="143"/>
      <c r="C388" s="292" t="s">
        <v>663</v>
      </c>
      <c r="D388" s="293"/>
      <c r="E388" s="293"/>
      <c r="F388" s="293"/>
      <c r="G388" s="293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 t="s">
        <v>293</v>
      </c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87" t="str">
        <f>C388</f>
        <v>zřízení nosné konstrukce příčky, vložení tepelné izolace tl. do 5 cm, montáž desek, tmelení spár Q2 a úprava rohů. Včetně dodávek materiálu.</v>
      </c>
      <c r="BB388" s="133"/>
      <c r="BC388" s="133"/>
      <c r="BD388" s="133"/>
      <c r="BE388" s="133"/>
      <c r="BF388" s="133"/>
      <c r="BG388" s="133"/>
      <c r="BH388" s="133"/>
    </row>
    <row r="389" spans="1:60" outlineLevel="1" x14ac:dyDescent="0.2">
      <c r="A389" s="142"/>
      <c r="B389" s="143"/>
      <c r="C389" s="189" t="s">
        <v>668</v>
      </c>
      <c r="D389" s="175"/>
      <c r="E389" s="176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 t="s">
        <v>282</v>
      </c>
      <c r="AH389" s="133">
        <v>0</v>
      </c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</row>
    <row r="390" spans="1:60" outlineLevel="1" x14ac:dyDescent="0.2">
      <c r="A390" s="142"/>
      <c r="B390" s="143"/>
      <c r="C390" s="189" t="s">
        <v>669</v>
      </c>
      <c r="D390" s="175"/>
      <c r="E390" s="176">
        <v>42.377500000000005</v>
      </c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 t="s">
        <v>282</v>
      </c>
      <c r="AH390" s="133">
        <v>0</v>
      </c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</row>
    <row r="391" spans="1:60" outlineLevel="1" x14ac:dyDescent="0.2">
      <c r="A391" s="142"/>
      <c r="B391" s="143"/>
      <c r="C391" s="189" t="s">
        <v>670</v>
      </c>
      <c r="D391" s="175"/>
      <c r="E391" s="176">
        <v>-1.68</v>
      </c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 t="s">
        <v>282</v>
      </c>
      <c r="AH391" s="133">
        <v>0</v>
      </c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</row>
    <row r="392" spans="1:60" outlineLevel="1" x14ac:dyDescent="0.2">
      <c r="A392" s="142"/>
      <c r="B392" s="143"/>
      <c r="C392" s="189" t="s">
        <v>671</v>
      </c>
      <c r="D392" s="175"/>
      <c r="E392" s="176">
        <v>-3.36</v>
      </c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 t="s">
        <v>282</v>
      </c>
      <c r="AH392" s="133">
        <v>0</v>
      </c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</row>
    <row r="393" spans="1:60" outlineLevel="1" x14ac:dyDescent="0.2">
      <c r="A393" s="142"/>
      <c r="B393" s="143"/>
      <c r="C393" s="189" t="s">
        <v>672</v>
      </c>
      <c r="D393" s="175"/>
      <c r="E393" s="176">
        <v>91.12</v>
      </c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 t="s">
        <v>282</v>
      </c>
      <c r="AH393" s="133">
        <v>0</v>
      </c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</row>
    <row r="394" spans="1:60" outlineLevel="1" x14ac:dyDescent="0.2">
      <c r="A394" s="142"/>
      <c r="B394" s="143"/>
      <c r="C394" s="190" t="s">
        <v>673</v>
      </c>
      <c r="D394" s="177"/>
      <c r="E394" s="178">
        <v>128.45750000000001</v>
      </c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 t="s">
        <v>282</v>
      </c>
      <c r="AH394" s="133">
        <v>1</v>
      </c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</row>
    <row r="395" spans="1:60" outlineLevel="1" x14ac:dyDescent="0.2">
      <c r="A395" s="142"/>
      <c r="B395" s="143"/>
      <c r="C395" s="189" t="s">
        <v>674</v>
      </c>
      <c r="D395" s="175"/>
      <c r="E395" s="176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 t="s">
        <v>282</v>
      </c>
      <c r="AH395" s="133">
        <v>0</v>
      </c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</row>
    <row r="396" spans="1:60" outlineLevel="1" x14ac:dyDescent="0.2">
      <c r="A396" s="142"/>
      <c r="B396" s="143"/>
      <c r="C396" s="189" t="s">
        <v>675</v>
      </c>
      <c r="D396" s="175"/>
      <c r="E396" s="176">
        <v>116.245</v>
      </c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 t="s">
        <v>282</v>
      </c>
      <c r="AH396" s="133">
        <v>0</v>
      </c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</row>
    <row r="397" spans="1:60" outlineLevel="1" x14ac:dyDescent="0.2">
      <c r="A397" s="142"/>
      <c r="B397" s="143"/>
      <c r="C397" s="189" t="s">
        <v>676</v>
      </c>
      <c r="D397" s="175"/>
      <c r="E397" s="176">
        <v>-3.15</v>
      </c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 t="s">
        <v>282</v>
      </c>
      <c r="AH397" s="133">
        <v>0</v>
      </c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</row>
    <row r="398" spans="1:60" outlineLevel="1" x14ac:dyDescent="0.2">
      <c r="A398" s="142"/>
      <c r="B398" s="143"/>
      <c r="C398" s="189" t="s">
        <v>677</v>
      </c>
      <c r="D398" s="175"/>
      <c r="E398" s="176">
        <v>-3.78</v>
      </c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 t="s">
        <v>282</v>
      </c>
      <c r="AH398" s="133">
        <v>0</v>
      </c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</row>
    <row r="399" spans="1:60" outlineLevel="1" x14ac:dyDescent="0.2">
      <c r="A399" s="142"/>
      <c r="B399" s="143"/>
      <c r="C399" s="190" t="s">
        <v>673</v>
      </c>
      <c r="D399" s="177"/>
      <c r="E399" s="178">
        <v>109.31500000000001</v>
      </c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 t="s">
        <v>282</v>
      </c>
      <c r="AH399" s="133">
        <v>1</v>
      </c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</row>
    <row r="400" spans="1:60" outlineLevel="1" x14ac:dyDescent="0.2">
      <c r="A400" s="142"/>
      <c r="B400" s="143"/>
      <c r="C400" s="189" t="s">
        <v>678</v>
      </c>
      <c r="D400" s="175"/>
      <c r="E400" s="176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 t="s">
        <v>282</v>
      </c>
      <c r="AH400" s="133">
        <v>0</v>
      </c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</row>
    <row r="401" spans="1:60" outlineLevel="1" x14ac:dyDescent="0.2">
      <c r="A401" s="142"/>
      <c r="B401" s="143"/>
      <c r="C401" s="189" t="s">
        <v>679</v>
      </c>
      <c r="D401" s="175"/>
      <c r="E401" s="176">
        <v>151.58145000000002</v>
      </c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 t="s">
        <v>282</v>
      </c>
      <c r="AH401" s="133">
        <v>0</v>
      </c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</row>
    <row r="402" spans="1:60" outlineLevel="1" x14ac:dyDescent="0.2">
      <c r="A402" s="142"/>
      <c r="B402" s="143"/>
      <c r="C402" s="189" t="s">
        <v>680</v>
      </c>
      <c r="D402" s="175"/>
      <c r="E402" s="176">
        <v>-5.0399999999999991</v>
      </c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 t="s">
        <v>282</v>
      </c>
      <c r="AH402" s="133">
        <v>0</v>
      </c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</row>
    <row r="403" spans="1:60" outlineLevel="1" x14ac:dyDescent="0.2">
      <c r="A403" s="142"/>
      <c r="B403" s="143"/>
      <c r="C403" s="189" t="s">
        <v>681</v>
      </c>
      <c r="D403" s="175"/>
      <c r="E403" s="176">
        <v>-1.47</v>
      </c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 t="s">
        <v>282</v>
      </c>
      <c r="AH403" s="133">
        <v>0</v>
      </c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</row>
    <row r="404" spans="1:60" outlineLevel="1" x14ac:dyDescent="0.2">
      <c r="A404" s="142"/>
      <c r="B404" s="143"/>
      <c r="C404" s="189" t="s">
        <v>682</v>
      </c>
      <c r="D404" s="175"/>
      <c r="E404" s="176">
        <v>70.337500000000006</v>
      </c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 t="s">
        <v>282</v>
      </c>
      <c r="AH404" s="133">
        <v>0</v>
      </c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</row>
    <row r="405" spans="1:60" outlineLevel="1" x14ac:dyDescent="0.2">
      <c r="A405" s="142"/>
      <c r="B405" s="143"/>
      <c r="C405" s="189" t="s">
        <v>676</v>
      </c>
      <c r="D405" s="175"/>
      <c r="E405" s="176">
        <v>-3.15</v>
      </c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 t="s">
        <v>282</v>
      </c>
      <c r="AH405" s="133">
        <v>0</v>
      </c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</row>
    <row r="406" spans="1:60" outlineLevel="1" x14ac:dyDescent="0.2">
      <c r="A406" s="142"/>
      <c r="B406" s="143"/>
      <c r="C406" s="189" t="s">
        <v>683</v>
      </c>
      <c r="D406" s="175"/>
      <c r="E406" s="176">
        <v>101.84870000000001</v>
      </c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 t="s">
        <v>282</v>
      </c>
      <c r="AH406" s="133">
        <v>0</v>
      </c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</row>
    <row r="407" spans="1:60" outlineLevel="1" x14ac:dyDescent="0.2">
      <c r="A407" s="142"/>
      <c r="B407" s="143"/>
      <c r="C407" s="189" t="s">
        <v>671</v>
      </c>
      <c r="D407" s="175"/>
      <c r="E407" s="176">
        <v>-3.36</v>
      </c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 t="s">
        <v>282</v>
      </c>
      <c r="AH407" s="133">
        <v>0</v>
      </c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</row>
    <row r="408" spans="1:60" outlineLevel="1" x14ac:dyDescent="0.2">
      <c r="A408" s="142"/>
      <c r="B408" s="143"/>
      <c r="C408" s="190" t="s">
        <v>673</v>
      </c>
      <c r="D408" s="177"/>
      <c r="E408" s="178">
        <v>310.74765000000002</v>
      </c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 t="s">
        <v>282</v>
      </c>
      <c r="AH408" s="133">
        <v>1</v>
      </c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</row>
    <row r="409" spans="1:60" ht="33.75" outlineLevel="1" x14ac:dyDescent="0.2">
      <c r="A409" s="154">
        <v>58</v>
      </c>
      <c r="B409" s="155" t="s">
        <v>684</v>
      </c>
      <c r="C409" s="171" t="s">
        <v>685</v>
      </c>
      <c r="D409" s="156" t="s">
        <v>279</v>
      </c>
      <c r="E409" s="157">
        <v>425.56125000000003</v>
      </c>
      <c r="F409" s="158">
        <v>1097</v>
      </c>
      <c r="G409" s="159">
        <f>ROUND(E409*F409,2)</f>
        <v>466840.69</v>
      </c>
      <c r="H409" s="158">
        <v>494.33000000000004</v>
      </c>
      <c r="I409" s="159">
        <f>ROUND(E409*H409,2)</f>
        <v>210367.69</v>
      </c>
      <c r="J409" s="158">
        <v>602.67000000000007</v>
      </c>
      <c r="K409" s="159">
        <f>ROUND(E409*J409,2)</f>
        <v>256473</v>
      </c>
      <c r="L409" s="159">
        <v>21</v>
      </c>
      <c r="M409" s="159">
        <f>G409*(1+L409/100)</f>
        <v>564877.23490000004</v>
      </c>
      <c r="N409" s="159">
        <v>5.0650000000000001E-2</v>
      </c>
      <c r="O409" s="159">
        <f>ROUND(E409*N409,2)</f>
        <v>21.55</v>
      </c>
      <c r="P409" s="159">
        <v>0</v>
      </c>
      <c r="Q409" s="159">
        <f>ROUND(E409*P409,2)</f>
        <v>0</v>
      </c>
      <c r="R409" s="159" t="s">
        <v>373</v>
      </c>
      <c r="S409" s="159" t="s">
        <v>233</v>
      </c>
      <c r="T409" s="160" t="s">
        <v>233</v>
      </c>
      <c r="U409" s="144">
        <v>1.2870000000000001</v>
      </c>
      <c r="V409" s="144">
        <f>ROUND(E409*U409,2)</f>
        <v>547.70000000000005</v>
      </c>
      <c r="W409" s="144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 t="s">
        <v>251</v>
      </c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</row>
    <row r="410" spans="1:60" ht="22.5" outlineLevel="1" x14ac:dyDescent="0.2">
      <c r="A410" s="142"/>
      <c r="B410" s="143"/>
      <c r="C410" s="292" t="s">
        <v>663</v>
      </c>
      <c r="D410" s="293"/>
      <c r="E410" s="293"/>
      <c r="F410" s="293"/>
      <c r="G410" s="293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 t="s">
        <v>293</v>
      </c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87" t="str">
        <f>C410</f>
        <v>zřízení nosné konstrukce příčky, vložení tepelné izolace tl. do 5 cm, montáž desek, tmelení spár Q2 a úprava rohů. Včetně dodávek materiálu.</v>
      </c>
      <c r="BB410" s="133"/>
      <c r="BC410" s="133"/>
      <c r="BD410" s="133"/>
      <c r="BE410" s="133"/>
      <c r="BF410" s="133"/>
      <c r="BG410" s="133"/>
      <c r="BH410" s="133"/>
    </row>
    <row r="411" spans="1:60" outlineLevel="1" x14ac:dyDescent="0.2">
      <c r="A411" s="142"/>
      <c r="B411" s="143"/>
      <c r="C411" s="189" t="s">
        <v>655</v>
      </c>
      <c r="D411" s="175"/>
      <c r="E411" s="176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 t="s">
        <v>282</v>
      </c>
      <c r="AH411" s="133">
        <v>0</v>
      </c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</row>
    <row r="412" spans="1:60" outlineLevel="1" x14ac:dyDescent="0.2">
      <c r="A412" s="142"/>
      <c r="B412" s="143"/>
      <c r="C412" s="189" t="s">
        <v>686</v>
      </c>
      <c r="D412" s="175"/>
      <c r="E412" s="176">
        <v>23.961000000000002</v>
      </c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 t="s">
        <v>282</v>
      </c>
      <c r="AH412" s="133">
        <v>0</v>
      </c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</row>
    <row r="413" spans="1:60" outlineLevel="1" x14ac:dyDescent="0.2">
      <c r="A413" s="142"/>
      <c r="B413" s="143"/>
      <c r="C413" s="189" t="s">
        <v>687</v>
      </c>
      <c r="D413" s="175"/>
      <c r="E413" s="176">
        <v>-3.5459999999999998</v>
      </c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 t="s">
        <v>282</v>
      </c>
      <c r="AH413" s="133">
        <v>0</v>
      </c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</row>
    <row r="414" spans="1:60" outlineLevel="1" x14ac:dyDescent="0.2">
      <c r="A414" s="142"/>
      <c r="B414" s="143"/>
      <c r="C414" s="189" t="s">
        <v>688</v>
      </c>
      <c r="D414" s="175"/>
      <c r="E414" s="176">
        <v>13.855</v>
      </c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 t="s">
        <v>282</v>
      </c>
      <c r="AH414" s="133">
        <v>0</v>
      </c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</row>
    <row r="415" spans="1:60" outlineLevel="1" x14ac:dyDescent="0.2">
      <c r="A415" s="142"/>
      <c r="B415" s="143"/>
      <c r="C415" s="189" t="s">
        <v>689</v>
      </c>
      <c r="D415" s="175"/>
      <c r="E415" s="176">
        <v>-6.1823999999999995</v>
      </c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 t="s">
        <v>282</v>
      </c>
      <c r="AH415" s="133">
        <v>0</v>
      </c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</row>
    <row r="416" spans="1:60" outlineLevel="1" x14ac:dyDescent="0.2">
      <c r="A416" s="142"/>
      <c r="B416" s="143"/>
      <c r="C416" s="189" t="s">
        <v>690</v>
      </c>
      <c r="D416" s="175"/>
      <c r="E416" s="176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 t="s">
        <v>282</v>
      </c>
      <c r="AH416" s="133">
        <v>0</v>
      </c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</row>
    <row r="417" spans="1:60" outlineLevel="1" x14ac:dyDescent="0.2">
      <c r="A417" s="142"/>
      <c r="B417" s="143"/>
      <c r="C417" s="189" t="s">
        <v>691</v>
      </c>
      <c r="D417" s="175"/>
      <c r="E417" s="176">
        <v>3.9600000000000004</v>
      </c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 t="s">
        <v>282</v>
      </c>
      <c r="AH417" s="133">
        <v>0</v>
      </c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</row>
    <row r="418" spans="1:60" outlineLevel="1" x14ac:dyDescent="0.2">
      <c r="A418" s="142"/>
      <c r="B418" s="143"/>
      <c r="C418" s="190" t="s">
        <v>673</v>
      </c>
      <c r="D418" s="177"/>
      <c r="E418" s="178">
        <v>32.047600000000003</v>
      </c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 t="s">
        <v>282</v>
      </c>
      <c r="AH418" s="133">
        <v>1</v>
      </c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</row>
    <row r="419" spans="1:60" outlineLevel="1" x14ac:dyDescent="0.2">
      <c r="A419" s="142"/>
      <c r="B419" s="143"/>
      <c r="C419" s="189" t="s">
        <v>668</v>
      </c>
      <c r="D419" s="175"/>
      <c r="E419" s="176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 t="s">
        <v>282</v>
      </c>
      <c r="AH419" s="133">
        <v>0</v>
      </c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</row>
    <row r="420" spans="1:60" outlineLevel="1" x14ac:dyDescent="0.2">
      <c r="A420" s="142"/>
      <c r="B420" s="143"/>
      <c r="C420" s="189" t="s">
        <v>692</v>
      </c>
      <c r="D420" s="175"/>
      <c r="E420" s="176">
        <v>2.0100000000000002</v>
      </c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 t="s">
        <v>282</v>
      </c>
      <c r="AH420" s="133">
        <v>0</v>
      </c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</row>
    <row r="421" spans="1:60" outlineLevel="1" x14ac:dyDescent="0.2">
      <c r="A421" s="142"/>
      <c r="B421" s="143"/>
      <c r="C421" s="189" t="s">
        <v>693</v>
      </c>
      <c r="D421" s="175"/>
      <c r="E421" s="176">
        <v>45.861500000000007</v>
      </c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 t="s">
        <v>282</v>
      </c>
      <c r="AH421" s="133">
        <v>0</v>
      </c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</row>
    <row r="422" spans="1:60" outlineLevel="1" x14ac:dyDescent="0.2">
      <c r="A422" s="142"/>
      <c r="B422" s="143"/>
      <c r="C422" s="189" t="s">
        <v>694</v>
      </c>
      <c r="D422" s="175"/>
      <c r="E422" s="176">
        <v>-4.4849999999999994</v>
      </c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 t="s">
        <v>282</v>
      </c>
      <c r="AH422" s="133">
        <v>0</v>
      </c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</row>
    <row r="423" spans="1:60" outlineLevel="1" x14ac:dyDescent="0.2">
      <c r="A423" s="142"/>
      <c r="B423" s="143"/>
      <c r="C423" s="189" t="s">
        <v>677</v>
      </c>
      <c r="D423" s="175"/>
      <c r="E423" s="176">
        <v>-3.78</v>
      </c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 t="s">
        <v>282</v>
      </c>
      <c r="AH423" s="133">
        <v>0</v>
      </c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</row>
    <row r="424" spans="1:60" outlineLevel="1" x14ac:dyDescent="0.2">
      <c r="A424" s="142"/>
      <c r="B424" s="143"/>
      <c r="C424" s="189" t="s">
        <v>670</v>
      </c>
      <c r="D424" s="175"/>
      <c r="E424" s="176">
        <v>-1.68</v>
      </c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 t="s">
        <v>282</v>
      </c>
      <c r="AH424" s="133">
        <v>0</v>
      </c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</row>
    <row r="425" spans="1:60" outlineLevel="1" x14ac:dyDescent="0.2">
      <c r="A425" s="142"/>
      <c r="B425" s="143"/>
      <c r="C425" s="189" t="s">
        <v>695</v>
      </c>
      <c r="D425" s="175"/>
      <c r="E425" s="176">
        <v>66.531000000000006</v>
      </c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 t="s">
        <v>282</v>
      </c>
      <c r="AH425" s="133">
        <v>0</v>
      </c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</row>
    <row r="426" spans="1:60" outlineLevel="1" x14ac:dyDescent="0.2">
      <c r="A426" s="142"/>
      <c r="B426" s="143"/>
      <c r="C426" s="189" t="s">
        <v>696</v>
      </c>
      <c r="D426" s="175"/>
      <c r="E426" s="176">
        <v>-10.29</v>
      </c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 t="s">
        <v>282</v>
      </c>
      <c r="AH426" s="133">
        <v>0</v>
      </c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</row>
    <row r="427" spans="1:60" outlineLevel="1" x14ac:dyDescent="0.2">
      <c r="A427" s="142"/>
      <c r="B427" s="143"/>
      <c r="C427" s="189" t="s">
        <v>688</v>
      </c>
      <c r="D427" s="175"/>
      <c r="E427" s="176">
        <v>13.855</v>
      </c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 t="s">
        <v>282</v>
      </c>
      <c r="AH427" s="133">
        <v>0</v>
      </c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</row>
    <row r="428" spans="1:60" outlineLevel="1" x14ac:dyDescent="0.2">
      <c r="A428" s="142"/>
      <c r="B428" s="143"/>
      <c r="C428" s="189" t="s">
        <v>689</v>
      </c>
      <c r="D428" s="175"/>
      <c r="E428" s="176">
        <v>-6.1823999999999995</v>
      </c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 t="s">
        <v>282</v>
      </c>
      <c r="AH428" s="133">
        <v>0</v>
      </c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</row>
    <row r="429" spans="1:60" outlineLevel="1" x14ac:dyDescent="0.2">
      <c r="A429" s="142"/>
      <c r="B429" s="143"/>
      <c r="C429" s="190" t="s">
        <v>673</v>
      </c>
      <c r="D429" s="177"/>
      <c r="E429" s="178">
        <v>101.84010000000001</v>
      </c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 t="s">
        <v>282</v>
      </c>
      <c r="AH429" s="133">
        <v>1</v>
      </c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</row>
    <row r="430" spans="1:60" outlineLevel="1" x14ac:dyDescent="0.2">
      <c r="A430" s="142"/>
      <c r="B430" s="143"/>
      <c r="C430" s="189" t="s">
        <v>674</v>
      </c>
      <c r="D430" s="175"/>
      <c r="E430" s="176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 t="s">
        <v>282</v>
      </c>
      <c r="AH430" s="133">
        <v>0</v>
      </c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</row>
    <row r="431" spans="1:60" outlineLevel="1" x14ac:dyDescent="0.2">
      <c r="A431" s="142"/>
      <c r="B431" s="143"/>
      <c r="C431" s="189" t="s">
        <v>697</v>
      </c>
      <c r="D431" s="175"/>
      <c r="E431" s="176">
        <v>91.220500000000001</v>
      </c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 t="s">
        <v>282</v>
      </c>
      <c r="AH431" s="133">
        <v>0</v>
      </c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</row>
    <row r="432" spans="1:60" outlineLevel="1" x14ac:dyDescent="0.2">
      <c r="A432" s="142"/>
      <c r="B432" s="143"/>
      <c r="C432" s="189" t="s">
        <v>698</v>
      </c>
      <c r="D432" s="175"/>
      <c r="E432" s="176">
        <v>-10.079999999999998</v>
      </c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 t="s">
        <v>282</v>
      </c>
      <c r="AH432" s="133">
        <v>0</v>
      </c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</row>
    <row r="433" spans="1:60" outlineLevel="1" x14ac:dyDescent="0.2">
      <c r="A433" s="142"/>
      <c r="B433" s="143"/>
      <c r="C433" s="189" t="s">
        <v>681</v>
      </c>
      <c r="D433" s="175"/>
      <c r="E433" s="176">
        <v>-1.47</v>
      </c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 t="s">
        <v>282</v>
      </c>
      <c r="AH433" s="133">
        <v>0</v>
      </c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</row>
    <row r="434" spans="1:60" outlineLevel="1" x14ac:dyDescent="0.2">
      <c r="A434" s="142"/>
      <c r="B434" s="143"/>
      <c r="C434" s="189" t="s">
        <v>699</v>
      </c>
      <c r="D434" s="175"/>
      <c r="E434" s="176">
        <v>-1.89</v>
      </c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 t="s">
        <v>282</v>
      </c>
      <c r="AH434" s="133">
        <v>0</v>
      </c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</row>
    <row r="435" spans="1:60" outlineLevel="1" x14ac:dyDescent="0.2">
      <c r="A435" s="142"/>
      <c r="B435" s="143"/>
      <c r="C435" s="189" t="s">
        <v>700</v>
      </c>
      <c r="D435" s="175"/>
      <c r="E435" s="176">
        <v>76.045000000000002</v>
      </c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 t="s">
        <v>282</v>
      </c>
      <c r="AH435" s="133">
        <v>0</v>
      </c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</row>
    <row r="436" spans="1:60" outlineLevel="1" x14ac:dyDescent="0.2">
      <c r="A436" s="142"/>
      <c r="B436" s="143"/>
      <c r="C436" s="189" t="s">
        <v>696</v>
      </c>
      <c r="D436" s="175"/>
      <c r="E436" s="176">
        <v>-10.29</v>
      </c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 t="s">
        <v>282</v>
      </c>
      <c r="AH436" s="133">
        <v>0</v>
      </c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</row>
    <row r="437" spans="1:60" outlineLevel="1" x14ac:dyDescent="0.2">
      <c r="A437" s="142"/>
      <c r="B437" s="143"/>
      <c r="C437" s="189" t="s">
        <v>701</v>
      </c>
      <c r="D437" s="175"/>
      <c r="E437" s="176">
        <v>51.59</v>
      </c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 t="s">
        <v>282</v>
      </c>
      <c r="AH437" s="133">
        <v>0</v>
      </c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</row>
    <row r="438" spans="1:60" outlineLevel="1" x14ac:dyDescent="0.2">
      <c r="A438" s="142"/>
      <c r="B438" s="143"/>
      <c r="C438" s="189" t="s">
        <v>702</v>
      </c>
      <c r="D438" s="175"/>
      <c r="E438" s="176">
        <v>-2.9899999999999998</v>
      </c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 t="s">
        <v>282</v>
      </c>
      <c r="AH438" s="133">
        <v>0</v>
      </c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</row>
    <row r="439" spans="1:60" outlineLevel="1" x14ac:dyDescent="0.2">
      <c r="A439" s="142"/>
      <c r="B439" s="143"/>
      <c r="C439" s="189" t="s">
        <v>688</v>
      </c>
      <c r="D439" s="175"/>
      <c r="E439" s="176">
        <v>13.855</v>
      </c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 t="s">
        <v>282</v>
      </c>
      <c r="AH439" s="133">
        <v>0</v>
      </c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</row>
    <row r="440" spans="1:60" outlineLevel="1" x14ac:dyDescent="0.2">
      <c r="A440" s="142"/>
      <c r="B440" s="143"/>
      <c r="C440" s="189" t="s">
        <v>689</v>
      </c>
      <c r="D440" s="175"/>
      <c r="E440" s="176">
        <v>-6.1823999999999995</v>
      </c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 t="s">
        <v>282</v>
      </c>
      <c r="AH440" s="133">
        <v>0</v>
      </c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</row>
    <row r="441" spans="1:60" outlineLevel="1" x14ac:dyDescent="0.2">
      <c r="A441" s="142"/>
      <c r="B441" s="143"/>
      <c r="C441" s="190" t="s">
        <v>673</v>
      </c>
      <c r="D441" s="177"/>
      <c r="E441" s="178">
        <v>199.80810000000002</v>
      </c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 t="s">
        <v>282</v>
      </c>
      <c r="AH441" s="133">
        <v>1</v>
      </c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</row>
    <row r="442" spans="1:60" outlineLevel="1" x14ac:dyDescent="0.2">
      <c r="A442" s="142"/>
      <c r="B442" s="143"/>
      <c r="C442" s="189" t="s">
        <v>678</v>
      </c>
      <c r="D442" s="175"/>
      <c r="E442" s="176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 t="s">
        <v>282</v>
      </c>
      <c r="AH442" s="133">
        <v>0</v>
      </c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</row>
    <row r="443" spans="1:60" outlineLevel="1" x14ac:dyDescent="0.2">
      <c r="A443" s="142"/>
      <c r="B443" s="143"/>
      <c r="C443" s="189" t="s">
        <v>703</v>
      </c>
      <c r="D443" s="175"/>
      <c r="E443" s="176">
        <v>84.504300000000001</v>
      </c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 t="s">
        <v>282</v>
      </c>
      <c r="AH443" s="133">
        <v>0</v>
      </c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</row>
    <row r="444" spans="1:60" outlineLevel="1" x14ac:dyDescent="0.2">
      <c r="A444" s="142"/>
      <c r="B444" s="143"/>
      <c r="C444" s="189" t="s">
        <v>704</v>
      </c>
      <c r="D444" s="175"/>
      <c r="E444" s="176">
        <v>-5.88</v>
      </c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 t="s">
        <v>282</v>
      </c>
      <c r="AH444" s="133">
        <v>0</v>
      </c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</row>
    <row r="445" spans="1:60" outlineLevel="1" x14ac:dyDescent="0.2">
      <c r="A445" s="142"/>
      <c r="B445" s="143"/>
      <c r="C445" s="189" t="s">
        <v>680</v>
      </c>
      <c r="D445" s="175"/>
      <c r="E445" s="176">
        <v>-5.0399999999999991</v>
      </c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 t="s">
        <v>282</v>
      </c>
      <c r="AH445" s="133">
        <v>0</v>
      </c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</row>
    <row r="446" spans="1:60" outlineLevel="1" x14ac:dyDescent="0.2">
      <c r="A446" s="142"/>
      <c r="B446" s="143"/>
      <c r="C446" s="189" t="s">
        <v>705</v>
      </c>
      <c r="D446" s="175"/>
      <c r="E446" s="176">
        <v>10.608550000000001</v>
      </c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 t="s">
        <v>282</v>
      </c>
      <c r="AH446" s="133">
        <v>0</v>
      </c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</row>
    <row r="447" spans="1:60" outlineLevel="1" x14ac:dyDescent="0.2">
      <c r="A447" s="142"/>
      <c r="B447" s="143"/>
      <c r="C447" s="189" t="s">
        <v>688</v>
      </c>
      <c r="D447" s="175"/>
      <c r="E447" s="176">
        <v>13.855</v>
      </c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 t="s">
        <v>282</v>
      </c>
      <c r="AH447" s="133">
        <v>0</v>
      </c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</row>
    <row r="448" spans="1:60" outlineLevel="1" x14ac:dyDescent="0.2">
      <c r="A448" s="142"/>
      <c r="B448" s="143"/>
      <c r="C448" s="189" t="s">
        <v>689</v>
      </c>
      <c r="D448" s="175"/>
      <c r="E448" s="176">
        <v>-6.1823999999999995</v>
      </c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 t="s">
        <v>282</v>
      </c>
      <c r="AH448" s="133">
        <v>0</v>
      </c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</row>
    <row r="449" spans="1:60" outlineLevel="1" x14ac:dyDescent="0.2">
      <c r="A449" s="142"/>
      <c r="B449" s="143"/>
      <c r="C449" s="190" t="s">
        <v>673</v>
      </c>
      <c r="D449" s="177"/>
      <c r="E449" s="178">
        <v>91.86545000000001</v>
      </c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 t="s">
        <v>282</v>
      </c>
      <c r="AH449" s="133">
        <v>1</v>
      </c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</row>
    <row r="450" spans="1:60" ht="33.75" outlineLevel="1" x14ac:dyDescent="0.2">
      <c r="A450" s="154">
        <v>59</v>
      </c>
      <c r="B450" s="155" t="s">
        <v>706</v>
      </c>
      <c r="C450" s="171" t="s">
        <v>707</v>
      </c>
      <c r="D450" s="156" t="s">
        <v>279</v>
      </c>
      <c r="E450" s="157">
        <v>787.6277</v>
      </c>
      <c r="F450" s="158">
        <v>1192</v>
      </c>
      <c r="G450" s="159">
        <f>ROUND(E450*F450,2)</f>
        <v>938852.22</v>
      </c>
      <c r="H450" s="158">
        <v>589.33000000000004</v>
      </c>
      <c r="I450" s="159">
        <f>ROUND(E450*H450,2)</f>
        <v>464172.63</v>
      </c>
      <c r="J450" s="158">
        <v>602.67000000000007</v>
      </c>
      <c r="K450" s="159">
        <f>ROUND(E450*J450,2)</f>
        <v>474679.59</v>
      </c>
      <c r="L450" s="159">
        <v>21</v>
      </c>
      <c r="M450" s="159">
        <f>G450*(1+L450/100)</f>
        <v>1136011.1861999999</v>
      </c>
      <c r="N450" s="159">
        <v>5.2880000000000003E-2</v>
      </c>
      <c r="O450" s="159">
        <f>ROUND(E450*N450,2)</f>
        <v>41.65</v>
      </c>
      <c r="P450" s="159">
        <v>0</v>
      </c>
      <c r="Q450" s="159">
        <f>ROUND(E450*P450,2)</f>
        <v>0</v>
      </c>
      <c r="R450" s="159" t="s">
        <v>373</v>
      </c>
      <c r="S450" s="159" t="s">
        <v>233</v>
      </c>
      <c r="T450" s="160" t="s">
        <v>233</v>
      </c>
      <c r="U450" s="144">
        <v>1.2870000000000001</v>
      </c>
      <c r="V450" s="144">
        <f>ROUND(E450*U450,2)</f>
        <v>1013.68</v>
      </c>
      <c r="W450" s="144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 t="s">
        <v>251</v>
      </c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</row>
    <row r="451" spans="1:60" ht="22.5" outlineLevel="1" x14ac:dyDescent="0.2">
      <c r="A451" s="142"/>
      <c r="B451" s="143"/>
      <c r="C451" s="292" t="s">
        <v>663</v>
      </c>
      <c r="D451" s="293"/>
      <c r="E451" s="293"/>
      <c r="F451" s="293"/>
      <c r="G451" s="293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 t="s">
        <v>293</v>
      </c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87" t="str">
        <f>C451</f>
        <v>zřízení nosné konstrukce příčky, vložení tepelné izolace tl. do 5 cm, montáž desek, tmelení spár Q2 a úprava rohů. Včetně dodávek materiálu.</v>
      </c>
      <c r="BB451" s="133"/>
      <c r="BC451" s="133"/>
      <c r="BD451" s="133"/>
      <c r="BE451" s="133"/>
      <c r="BF451" s="133"/>
      <c r="BG451" s="133"/>
      <c r="BH451" s="133"/>
    </row>
    <row r="452" spans="1:60" outlineLevel="1" x14ac:dyDescent="0.2">
      <c r="A452" s="142"/>
      <c r="B452" s="143"/>
      <c r="C452" s="189" t="s">
        <v>668</v>
      </c>
      <c r="D452" s="175"/>
      <c r="E452" s="176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 t="s">
        <v>282</v>
      </c>
      <c r="AH452" s="133">
        <v>0</v>
      </c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</row>
    <row r="453" spans="1:60" outlineLevel="1" x14ac:dyDescent="0.2">
      <c r="A453" s="142"/>
      <c r="B453" s="143"/>
      <c r="C453" s="189" t="s">
        <v>708</v>
      </c>
      <c r="D453" s="175"/>
      <c r="E453" s="176">
        <v>7.7050000000000001</v>
      </c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 t="s">
        <v>282</v>
      </c>
      <c r="AH453" s="133">
        <v>0</v>
      </c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</row>
    <row r="454" spans="1:60" outlineLevel="1" x14ac:dyDescent="0.2">
      <c r="A454" s="142"/>
      <c r="B454" s="143"/>
      <c r="C454" s="189" t="s">
        <v>699</v>
      </c>
      <c r="D454" s="175"/>
      <c r="E454" s="176">
        <v>-1.89</v>
      </c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 t="s">
        <v>282</v>
      </c>
      <c r="AH454" s="133">
        <v>0</v>
      </c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</row>
    <row r="455" spans="1:60" outlineLevel="1" x14ac:dyDescent="0.2">
      <c r="A455" s="142"/>
      <c r="B455" s="143"/>
      <c r="C455" s="189" t="s">
        <v>709</v>
      </c>
      <c r="D455" s="175"/>
      <c r="E455" s="176">
        <v>63.817500000000003</v>
      </c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 t="s">
        <v>282</v>
      </c>
      <c r="AH455" s="133">
        <v>0</v>
      </c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</row>
    <row r="456" spans="1:60" outlineLevel="1" x14ac:dyDescent="0.2">
      <c r="A456" s="142"/>
      <c r="B456" s="143"/>
      <c r="C456" s="189" t="s">
        <v>710</v>
      </c>
      <c r="D456" s="175"/>
      <c r="E456" s="176">
        <v>-2.94</v>
      </c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 t="s">
        <v>282</v>
      </c>
      <c r="AH456" s="133">
        <v>0</v>
      </c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</row>
    <row r="457" spans="1:60" outlineLevel="1" x14ac:dyDescent="0.2">
      <c r="A457" s="142"/>
      <c r="B457" s="143"/>
      <c r="C457" s="189" t="s">
        <v>711</v>
      </c>
      <c r="D457" s="175"/>
      <c r="E457" s="176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 t="s">
        <v>282</v>
      </c>
      <c r="AH457" s="133">
        <v>0</v>
      </c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</row>
    <row r="458" spans="1:60" outlineLevel="1" x14ac:dyDescent="0.2">
      <c r="A458" s="142"/>
      <c r="B458" s="143"/>
      <c r="C458" s="189" t="s">
        <v>712</v>
      </c>
      <c r="D458" s="175"/>
      <c r="E458" s="176">
        <v>175.23850000000002</v>
      </c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 t="s">
        <v>282</v>
      </c>
      <c r="AH458" s="133">
        <v>0</v>
      </c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</row>
    <row r="459" spans="1:60" outlineLevel="1" x14ac:dyDescent="0.2">
      <c r="A459" s="142"/>
      <c r="B459" s="143"/>
      <c r="C459" s="189" t="s">
        <v>713</v>
      </c>
      <c r="D459" s="175"/>
      <c r="E459" s="176">
        <v>-7.56</v>
      </c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 t="s">
        <v>282</v>
      </c>
      <c r="AH459" s="133">
        <v>0</v>
      </c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</row>
    <row r="460" spans="1:60" outlineLevel="1" x14ac:dyDescent="0.2">
      <c r="A460" s="142"/>
      <c r="B460" s="143"/>
      <c r="C460" s="189" t="s">
        <v>671</v>
      </c>
      <c r="D460" s="175"/>
      <c r="E460" s="176">
        <v>-3.36</v>
      </c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 t="s">
        <v>282</v>
      </c>
      <c r="AH460" s="133">
        <v>0</v>
      </c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</row>
    <row r="461" spans="1:60" outlineLevel="1" x14ac:dyDescent="0.2">
      <c r="A461" s="142"/>
      <c r="B461" s="143"/>
      <c r="C461" s="189" t="s">
        <v>670</v>
      </c>
      <c r="D461" s="175"/>
      <c r="E461" s="176">
        <v>-1.68</v>
      </c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 t="s">
        <v>282</v>
      </c>
      <c r="AH461" s="133">
        <v>0</v>
      </c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</row>
    <row r="462" spans="1:60" outlineLevel="1" x14ac:dyDescent="0.2">
      <c r="A462" s="142"/>
      <c r="B462" s="143"/>
      <c r="C462" s="189" t="s">
        <v>714</v>
      </c>
      <c r="D462" s="175"/>
      <c r="E462" s="176">
        <v>84.018000000000001</v>
      </c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 t="s">
        <v>282</v>
      </c>
      <c r="AH462" s="133">
        <v>0</v>
      </c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</row>
    <row r="463" spans="1:60" outlineLevel="1" x14ac:dyDescent="0.2">
      <c r="A463" s="142"/>
      <c r="B463" s="143"/>
      <c r="C463" s="189" t="s">
        <v>670</v>
      </c>
      <c r="D463" s="175"/>
      <c r="E463" s="176">
        <v>-1.68</v>
      </c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 t="s">
        <v>282</v>
      </c>
      <c r="AH463" s="133">
        <v>0</v>
      </c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</row>
    <row r="464" spans="1:60" outlineLevel="1" x14ac:dyDescent="0.2">
      <c r="A464" s="142"/>
      <c r="B464" s="143"/>
      <c r="C464" s="189" t="s">
        <v>715</v>
      </c>
      <c r="D464" s="175"/>
      <c r="E464" s="176">
        <v>-13.229999999999999</v>
      </c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 t="s">
        <v>282</v>
      </c>
      <c r="AH464" s="133">
        <v>0</v>
      </c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</row>
    <row r="465" spans="1:60" outlineLevel="1" x14ac:dyDescent="0.2">
      <c r="A465" s="142"/>
      <c r="B465" s="143"/>
      <c r="C465" s="190" t="s">
        <v>673</v>
      </c>
      <c r="D465" s="177"/>
      <c r="E465" s="178">
        <v>298.43900000000002</v>
      </c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 t="s">
        <v>282</v>
      </c>
      <c r="AH465" s="133">
        <v>1</v>
      </c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</row>
    <row r="466" spans="1:60" outlineLevel="1" x14ac:dyDescent="0.2">
      <c r="A466" s="142"/>
      <c r="B466" s="143"/>
      <c r="C466" s="189" t="s">
        <v>674</v>
      </c>
      <c r="D466" s="175"/>
      <c r="E466" s="176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 t="s">
        <v>282</v>
      </c>
      <c r="AH466" s="133">
        <v>0</v>
      </c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</row>
    <row r="467" spans="1:60" outlineLevel="1" x14ac:dyDescent="0.2">
      <c r="A467" s="142"/>
      <c r="B467" s="143"/>
      <c r="C467" s="189" t="s">
        <v>716</v>
      </c>
      <c r="D467" s="175"/>
      <c r="E467" s="176">
        <v>30.485000000000003</v>
      </c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 t="s">
        <v>282</v>
      </c>
      <c r="AH467" s="133">
        <v>0</v>
      </c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</row>
    <row r="468" spans="1:60" outlineLevel="1" x14ac:dyDescent="0.2">
      <c r="A468" s="142"/>
      <c r="B468" s="143"/>
      <c r="C468" s="189" t="s">
        <v>710</v>
      </c>
      <c r="D468" s="175"/>
      <c r="E468" s="176">
        <v>-2.94</v>
      </c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 t="s">
        <v>282</v>
      </c>
      <c r="AH468" s="133">
        <v>0</v>
      </c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</row>
    <row r="469" spans="1:60" outlineLevel="1" x14ac:dyDescent="0.2">
      <c r="A469" s="142"/>
      <c r="B469" s="143"/>
      <c r="C469" s="189" t="s">
        <v>711</v>
      </c>
      <c r="D469" s="175"/>
      <c r="E469" s="176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 t="s">
        <v>282</v>
      </c>
      <c r="AH469" s="133">
        <v>0</v>
      </c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</row>
    <row r="470" spans="1:60" outlineLevel="1" x14ac:dyDescent="0.2">
      <c r="A470" s="142"/>
      <c r="B470" s="143"/>
      <c r="C470" s="189" t="s">
        <v>717</v>
      </c>
      <c r="D470" s="175"/>
      <c r="E470" s="176">
        <v>132.76050000000001</v>
      </c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 t="s">
        <v>282</v>
      </c>
      <c r="AH470" s="133">
        <v>0</v>
      </c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</row>
    <row r="471" spans="1:60" outlineLevel="1" x14ac:dyDescent="0.2">
      <c r="A471" s="142"/>
      <c r="B471" s="143"/>
      <c r="C471" s="189" t="s">
        <v>680</v>
      </c>
      <c r="D471" s="175"/>
      <c r="E471" s="176">
        <v>-5.0399999999999991</v>
      </c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 t="s">
        <v>282</v>
      </c>
      <c r="AH471" s="133">
        <v>0</v>
      </c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</row>
    <row r="472" spans="1:60" outlineLevel="1" x14ac:dyDescent="0.2">
      <c r="A472" s="142"/>
      <c r="B472" s="143"/>
      <c r="C472" s="189" t="s">
        <v>699</v>
      </c>
      <c r="D472" s="175"/>
      <c r="E472" s="176">
        <v>-1.89</v>
      </c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 t="s">
        <v>282</v>
      </c>
      <c r="AH472" s="133">
        <v>0</v>
      </c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</row>
    <row r="473" spans="1:60" outlineLevel="1" x14ac:dyDescent="0.2">
      <c r="A473" s="142"/>
      <c r="B473" s="143"/>
      <c r="C473" s="189" t="s">
        <v>718</v>
      </c>
      <c r="D473" s="175"/>
      <c r="E473" s="176">
        <v>-2.3099999999999996</v>
      </c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 t="s">
        <v>282</v>
      </c>
      <c r="AH473" s="133">
        <v>0</v>
      </c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</row>
    <row r="474" spans="1:60" outlineLevel="1" x14ac:dyDescent="0.2">
      <c r="A474" s="142"/>
      <c r="B474" s="143"/>
      <c r="C474" s="189" t="s">
        <v>671</v>
      </c>
      <c r="D474" s="175"/>
      <c r="E474" s="176">
        <v>-3.36</v>
      </c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 t="s">
        <v>282</v>
      </c>
      <c r="AH474" s="133">
        <v>0</v>
      </c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</row>
    <row r="475" spans="1:60" outlineLevel="1" x14ac:dyDescent="0.2">
      <c r="A475" s="142"/>
      <c r="B475" s="143"/>
      <c r="C475" s="189" t="s">
        <v>719</v>
      </c>
      <c r="D475" s="175"/>
      <c r="E475" s="176">
        <v>48.742500000000007</v>
      </c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 t="s">
        <v>282</v>
      </c>
      <c r="AH475" s="133">
        <v>0</v>
      </c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</row>
    <row r="476" spans="1:60" outlineLevel="1" x14ac:dyDescent="0.2">
      <c r="A476" s="142"/>
      <c r="B476" s="143"/>
      <c r="C476" s="189" t="s">
        <v>699</v>
      </c>
      <c r="D476" s="175"/>
      <c r="E476" s="176">
        <v>-1.89</v>
      </c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 t="s">
        <v>282</v>
      </c>
      <c r="AH476" s="133">
        <v>0</v>
      </c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</row>
    <row r="477" spans="1:60" outlineLevel="1" x14ac:dyDescent="0.2">
      <c r="A477" s="142"/>
      <c r="B477" s="143"/>
      <c r="C477" s="189" t="s">
        <v>670</v>
      </c>
      <c r="D477" s="175"/>
      <c r="E477" s="176">
        <v>-1.68</v>
      </c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 t="s">
        <v>282</v>
      </c>
      <c r="AH477" s="133">
        <v>0</v>
      </c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</row>
    <row r="478" spans="1:60" outlineLevel="1" x14ac:dyDescent="0.2">
      <c r="A478" s="142"/>
      <c r="B478" s="143"/>
      <c r="C478" s="189" t="s">
        <v>720</v>
      </c>
      <c r="D478" s="175"/>
      <c r="E478" s="176">
        <v>66.531000000000006</v>
      </c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 t="s">
        <v>282</v>
      </c>
      <c r="AH478" s="133">
        <v>0</v>
      </c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</row>
    <row r="479" spans="1:60" outlineLevel="1" x14ac:dyDescent="0.2">
      <c r="A479" s="142"/>
      <c r="B479" s="143"/>
      <c r="C479" s="189" t="s">
        <v>699</v>
      </c>
      <c r="D479" s="175"/>
      <c r="E479" s="176">
        <v>-1.89</v>
      </c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 t="s">
        <v>282</v>
      </c>
      <c r="AH479" s="133">
        <v>0</v>
      </c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</row>
    <row r="480" spans="1:60" outlineLevel="1" x14ac:dyDescent="0.2">
      <c r="A480" s="142"/>
      <c r="B480" s="143"/>
      <c r="C480" s="189" t="s">
        <v>718</v>
      </c>
      <c r="D480" s="175"/>
      <c r="E480" s="176">
        <v>-2.3099999999999996</v>
      </c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 t="s">
        <v>282</v>
      </c>
      <c r="AH480" s="133">
        <v>0</v>
      </c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</row>
    <row r="481" spans="1:60" outlineLevel="1" x14ac:dyDescent="0.2">
      <c r="A481" s="142"/>
      <c r="B481" s="143"/>
      <c r="C481" s="190" t="s">
        <v>673</v>
      </c>
      <c r="D481" s="177"/>
      <c r="E481" s="178">
        <v>255.209</v>
      </c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 t="s">
        <v>282</v>
      </c>
      <c r="AH481" s="133">
        <v>1</v>
      </c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</row>
    <row r="482" spans="1:60" outlineLevel="1" x14ac:dyDescent="0.2">
      <c r="A482" s="142"/>
      <c r="B482" s="143"/>
      <c r="C482" s="189" t="s">
        <v>678</v>
      </c>
      <c r="D482" s="175"/>
      <c r="E482" s="176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 t="s">
        <v>282</v>
      </c>
      <c r="AH482" s="133">
        <v>0</v>
      </c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</row>
    <row r="483" spans="1:60" outlineLevel="1" x14ac:dyDescent="0.2">
      <c r="A483" s="142"/>
      <c r="B483" s="143"/>
      <c r="C483" s="189" t="s">
        <v>721</v>
      </c>
      <c r="D483" s="175"/>
      <c r="E483" s="176">
        <v>17.874000000000002</v>
      </c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 t="s">
        <v>282</v>
      </c>
      <c r="AH483" s="133">
        <v>0</v>
      </c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</row>
    <row r="484" spans="1:60" outlineLevel="1" x14ac:dyDescent="0.2">
      <c r="A484" s="142"/>
      <c r="B484" s="143"/>
      <c r="C484" s="189" t="s">
        <v>711</v>
      </c>
      <c r="D484" s="175"/>
      <c r="E484" s="176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 t="s">
        <v>282</v>
      </c>
      <c r="AH484" s="133">
        <v>0</v>
      </c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</row>
    <row r="485" spans="1:60" outlineLevel="1" x14ac:dyDescent="0.2">
      <c r="A485" s="142"/>
      <c r="B485" s="143"/>
      <c r="C485" s="189" t="s">
        <v>722</v>
      </c>
      <c r="D485" s="175"/>
      <c r="E485" s="176">
        <v>83.213400000000007</v>
      </c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 t="s">
        <v>282</v>
      </c>
      <c r="AH485" s="133">
        <v>0</v>
      </c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</row>
    <row r="486" spans="1:60" outlineLevel="1" x14ac:dyDescent="0.2">
      <c r="A486" s="142"/>
      <c r="B486" s="143"/>
      <c r="C486" s="189" t="s">
        <v>671</v>
      </c>
      <c r="D486" s="175"/>
      <c r="E486" s="176">
        <v>-3.36</v>
      </c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 t="s">
        <v>282</v>
      </c>
      <c r="AH486" s="133">
        <v>0</v>
      </c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</row>
    <row r="487" spans="1:60" outlineLevel="1" x14ac:dyDescent="0.2">
      <c r="A487" s="142"/>
      <c r="B487" s="143"/>
      <c r="C487" s="189" t="s">
        <v>723</v>
      </c>
      <c r="D487" s="175"/>
      <c r="E487" s="176">
        <v>-6.72</v>
      </c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 t="s">
        <v>282</v>
      </c>
      <c r="AH487" s="133">
        <v>0</v>
      </c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</row>
    <row r="488" spans="1:60" outlineLevel="1" x14ac:dyDescent="0.2">
      <c r="A488" s="142"/>
      <c r="B488" s="143"/>
      <c r="C488" s="189" t="s">
        <v>724</v>
      </c>
      <c r="D488" s="175"/>
      <c r="E488" s="176">
        <v>120.25230000000001</v>
      </c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 t="s">
        <v>282</v>
      </c>
      <c r="AH488" s="133">
        <v>0</v>
      </c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</row>
    <row r="489" spans="1:60" outlineLevel="1" x14ac:dyDescent="0.2">
      <c r="A489" s="142"/>
      <c r="B489" s="143"/>
      <c r="C489" s="189" t="s">
        <v>699</v>
      </c>
      <c r="D489" s="175"/>
      <c r="E489" s="176">
        <v>-1.89</v>
      </c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 t="s">
        <v>282</v>
      </c>
      <c r="AH489" s="133">
        <v>0</v>
      </c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</row>
    <row r="490" spans="1:60" outlineLevel="1" x14ac:dyDescent="0.2">
      <c r="A490" s="142"/>
      <c r="B490" s="143"/>
      <c r="C490" s="189" t="s">
        <v>725</v>
      </c>
      <c r="D490" s="175"/>
      <c r="E490" s="176">
        <v>-11.76</v>
      </c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 t="s">
        <v>282</v>
      </c>
      <c r="AH490" s="133">
        <v>0</v>
      </c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</row>
    <row r="491" spans="1:60" outlineLevel="1" x14ac:dyDescent="0.2">
      <c r="A491" s="142"/>
      <c r="B491" s="143"/>
      <c r="C491" s="189" t="s">
        <v>671</v>
      </c>
      <c r="D491" s="175"/>
      <c r="E491" s="176">
        <v>-3.36</v>
      </c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 t="s">
        <v>282</v>
      </c>
      <c r="AH491" s="133">
        <v>0</v>
      </c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</row>
    <row r="492" spans="1:60" outlineLevel="1" x14ac:dyDescent="0.2">
      <c r="A492" s="142"/>
      <c r="B492" s="143"/>
      <c r="C492" s="189" t="s">
        <v>681</v>
      </c>
      <c r="D492" s="175"/>
      <c r="E492" s="176">
        <v>-1.47</v>
      </c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 t="s">
        <v>282</v>
      </c>
      <c r="AH492" s="133">
        <v>0</v>
      </c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</row>
    <row r="493" spans="1:60" outlineLevel="1" x14ac:dyDescent="0.2">
      <c r="A493" s="142"/>
      <c r="B493" s="143"/>
      <c r="C493" s="189" t="s">
        <v>726</v>
      </c>
      <c r="D493" s="175"/>
      <c r="E493" s="176">
        <v>52.96</v>
      </c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 t="s">
        <v>282</v>
      </c>
      <c r="AH493" s="133">
        <v>0</v>
      </c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</row>
    <row r="494" spans="1:60" outlineLevel="1" x14ac:dyDescent="0.2">
      <c r="A494" s="142"/>
      <c r="B494" s="143"/>
      <c r="C494" s="189" t="s">
        <v>680</v>
      </c>
      <c r="D494" s="175"/>
      <c r="E494" s="176">
        <v>-5.0399999999999991</v>
      </c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 t="s">
        <v>282</v>
      </c>
      <c r="AH494" s="133">
        <v>0</v>
      </c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</row>
    <row r="495" spans="1:60" outlineLevel="1" x14ac:dyDescent="0.2">
      <c r="A495" s="142"/>
      <c r="B495" s="143"/>
      <c r="C495" s="189" t="s">
        <v>727</v>
      </c>
      <c r="D495" s="175"/>
      <c r="E495" s="176">
        <v>-6.72</v>
      </c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 t="s">
        <v>282</v>
      </c>
      <c r="AH495" s="133">
        <v>0</v>
      </c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</row>
    <row r="496" spans="1:60" outlineLevel="1" x14ac:dyDescent="0.2">
      <c r="A496" s="142"/>
      <c r="B496" s="143"/>
      <c r="C496" s="190" t="s">
        <v>673</v>
      </c>
      <c r="D496" s="177"/>
      <c r="E496" s="178">
        <v>233.97970000000001</v>
      </c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 t="s">
        <v>282</v>
      </c>
      <c r="AH496" s="133">
        <v>1</v>
      </c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</row>
    <row r="497" spans="1:60" ht="22.5" outlineLevel="1" x14ac:dyDescent="0.2">
      <c r="A497" s="154">
        <v>60</v>
      </c>
      <c r="B497" s="155" t="s">
        <v>728</v>
      </c>
      <c r="C497" s="171" t="s">
        <v>729</v>
      </c>
      <c r="D497" s="156" t="s">
        <v>279</v>
      </c>
      <c r="E497" s="157">
        <v>144.63560000000001</v>
      </c>
      <c r="F497" s="158">
        <v>33</v>
      </c>
      <c r="G497" s="159">
        <f>ROUND(E497*F497,2)</f>
        <v>4772.97</v>
      </c>
      <c r="H497" s="158">
        <v>33</v>
      </c>
      <c r="I497" s="159">
        <f>ROUND(E497*H497,2)</f>
        <v>4772.97</v>
      </c>
      <c r="J497" s="158">
        <v>0</v>
      </c>
      <c r="K497" s="159">
        <f>ROUND(E497*J497,2)</f>
        <v>0</v>
      </c>
      <c r="L497" s="159">
        <v>21</v>
      </c>
      <c r="M497" s="159">
        <f>G497*(1+L497/100)</f>
        <v>5775.2937000000002</v>
      </c>
      <c r="N497" s="159">
        <v>0</v>
      </c>
      <c r="O497" s="159">
        <f>ROUND(E497*N497,2)</f>
        <v>0</v>
      </c>
      <c r="P497" s="159">
        <v>0</v>
      </c>
      <c r="Q497" s="159">
        <f>ROUND(E497*P497,2)</f>
        <v>0</v>
      </c>
      <c r="R497" s="159" t="s">
        <v>373</v>
      </c>
      <c r="S497" s="159" t="s">
        <v>233</v>
      </c>
      <c r="T497" s="160" t="s">
        <v>233</v>
      </c>
      <c r="U497" s="144">
        <v>0</v>
      </c>
      <c r="V497" s="144">
        <f>ROUND(E497*U497,2)</f>
        <v>0</v>
      </c>
      <c r="W497" s="144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 t="s">
        <v>251</v>
      </c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</row>
    <row r="498" spans="1:60" outlineLevel="1" x14ac:dyDescent="0.2">
      <c r="A498" s="142"/>
      <c r="B498" s="143"/>
      <c r="C498" s="189" t="s">
        <v>730</v>
      </c>
      <c r="D498" s="175"/>
      <c r="E498" s="176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 t="s">
        <v>282</v>
      </c>
      <c r="AH498" s="133">
        <v>0</v>
      </c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</row>
    <row r="499" spans="1:60" outlineLevel="1" x14ac:dyDescent="0.2">
      <c r="A499" s="142"/>
      <c r="B499" s="143"/>
      <c r="C499" s="189" t="s">
        <v>731</v>
      </c>
      <c r="D499" s="175"/>
      <c r="E499" s="176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 t="s">
        <v>282</v>
      </c>
      <c r="AH499" s="133">
        <v>0</v>
      </c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</row>
    <row r="500" spans="1:60" outlineLevel="1" x14ac:dyDescent="0.2">
      <c r="A500" s="142"/>
      <c r="B500" s="143"/>
      <c r="C500" s="189" t="s">
        <v>674</v>
      </c>
      <c r="D500" s="175"/>
      <c r="E500" s="176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 t="s">
        <v>282</v>
      </c>
      <c r="AH500" s="133">
        <v>0</v>
      </c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</row>
    <row r="501" spans="1:60" outlineLevel="1" x14ac:dyDescent="0.2">
      <c r="A501" s="142"/>
      <c r="B501" s="143"/>
      <c r="C501" s="189" t="s">
        <v>732</v>
      </c>
      <c r="D501" s="175"/>
      <c r="E501" s="176">
        <v>43.885000000000005</v>
      </c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 t="s">
        <v>282</v>
      </c>
      <c r="AH501" s="133">
        <v>0</v>
      </c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</row>
    <row r="502" spans="1:60" outlineLevel="1" x14ac:dyDescent="0.2">
      <c r="A502" s="142"/>
      <c r="B502" s="143"/>
      <c r="C502" s="189" t="s">
        <v>723</v>
      </c>
      <c r="D502" s="175"/>
      <c r="E502" s="176">
        <v>-6.72</v>
      </c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 t="s">
        <v>282</v>
      </c>
      <c r="AH502" s="133">
        <v>0</v>
      </c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</row>
    <row r="503" spans="1:60" outlineLevel="1" x14ac:dyDescent="0.2">
      <c r="A503" s="142"/>
      <c r="B503" s="143"/>
      <c r="C503" s="189" t="s">
        <v>710</v>
      </c>
      <c r="D503" s="175"/>
      <c r="E503" s="176">
        <v>-2.94</v>
      </c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 t="s">
        <v>282</v>
      </c>
      <c r="AH503" s="133">
        <v>0</v>
      </c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</row>
    <row r="504" spans="1:60" outlineLevel="1" x14ac:dyDescent="0.2">
      <c r="A504" s="142"/>
      <c r="B504" s="143"/>
      <c r="C504" s="190" t="s">
        <v>673</v>
      </c>
      <c r="D504" s="177"/>
      <c r="E504" s="178">
        <v>34.225000000000001</v>
      </c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 t="s">
        <v>282</v>
      </c>
      <c r="AH504" s="133">
        <v>1</v>
      </c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</row>
    <row r="505" spans="1:60" outlineLevel="1" x14ac:dyDescent="0.2">
      <c r="A505" s="142"/>
      <c r="B505" s="143"/>
      <c r="C505" s="189" t="s">
        <v>678</v>
      </c>
      <c r="D505" s="175"/>
      <c r="E505" s="176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 t="s">
        <v>282</v>
      </c>
      <c r="AH505" s="133">
        <v>0</v>
      </c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</row>
    <row r="506" spans="1:60" outlineLevel="1" x14ac:dyDescent="0.2">
      <c r="A506" s="142"/>
      <c r="B506" s="143"/>
      <c r="C506" s="189" t="s">
        <v>733</v>
      </c>
      <c r="D506" s="175"/>
      <c r="E506" s="176">
        <v>52.96</v>
      </c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 t="s">
        <v>282</v>
      </c>
      <c r="AH506" s="133">
        <v>0</v>
      </c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</row>
    <row r="507" spans="1:60" outlineLevel="1" x14ac:dyDescent="0.2">
      <c r="A507" s="142"/>
      <c r="B507" s="143"/>
      <c r="C507" s="189" t="s">
        <v>710</v>
      </c>
      <c r="D507" s="175"/>
      <c r="E507" s="176">
        <v>-2.94</v>
      </c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 t="s">
        <v>282</v>
      </c>
      <c r="AH507" s="133">
        <v>0</v>
      </c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</row>
    <row r="508" spans="1:60" outlineLevel="1" x14ac:dyDescent="0.2">
      <c r="A508" s="142"/>
      <c r="B508" s="143"/>
      <c r="C508" s="189" t="s">
        <v>734</v>
      </c>
      <c r="D508" s="175"/>
      <c r="E508" s="176">
        <v>63.750600000000006</v>
      </c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 t="s">
        <v>282</v>
      </c>
      <c r="AH508" s="133">
        <v>0</v>
      </c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</row>
    <row r="509" spans="1:60" outlineLevel="1" x14ac:dyDescent="0.2">
      <c r="A509" s="142"/>
      <c r="B509" s="143"/>
      <c r="C509" s="189" t="s">
        <v>735</v>
      </c>
      <c r="D509" s="175"/>
      <c r="E509" s="176">
        <v>-3.36</v>
      </c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 t="s">
        <v>282</v>
      </c>
      <c r="AH509" s="133">
        <v>0</v>
      </c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</row>
    <row r="510" spans="1:60" outlineLevel="1" x14ac:dyDescent="0.2">
      <c r="A510" s="142"/>
      <c r="B510" s="143"/>
      <c r="C510" s="190" t="s">
        <v>673</v>
      </c>
      <c r="D510" s="177"/>
      <c r="E510" s="178">
        <v>110.4106</v>
      </c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 t="s">
        <v>282</v>
      </c>
      <c r="AH510" s="133">
        <v>1</v>
      </c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</row>
    <row r="511" spans="1:60" ht="22.5" outlineLevel="1" x14ac:dyDescent="0.2">
      <c r="A511" s="154">
        <v>61</v>
      </c>
      <c r="B511" s="155" t="s">
        <v>736</v>
      </c>
      <c r="C511" s="171" t="s">
        <v>737</v>
      </c>
      <c r="D511" s="156" t="s">
        <v>279</v>
      </c>
      <c r="E511" s="157">
        <v>26.53</v>
      </c>
      <c r="F511" s="158">
        <v>570</v>
      </c>
      <c r="G511" s="159">
        <f>ROUND(E511*F511,2)</f>
        <v>15122.1</v>
      </c>
      <c r="H511" s="158">
        <v>343.99</v>
      </c>
      <c r="I511" s="159">
        <f>ROUND(E511*H511,2)</f>
        <v>9126.0499999999993</v>
      </c>
      <c r="J511" s="158">
        <v>226.01000000000002</v>
      </c>
      <c r="K511" s="159">
        <f>ROUND(E511*J511,2)</f>
        <v>5996.05</v>
      </c>
      <c r="L511" s="159">
        <v>21</v>
      </c>
      <c r="M511" s="159">
        <f>G511*(1+L511/100)</f>
        <v>18297.740999999998</v>
      </c>
      <c r="N511" s="159">
        <v>0.10442000000000001</v>
      </c>
      <c r="O511" s="159">
        <f>ROUND(E511*N511,2)</f>
        <v>2.77</v>
      </c>
      <c r="P511" s="159">
        <v>0</v>
      </c>
      <c r="Q511" s="159">
        <f>ROUND(E511*P511,2)</f>
        <v>0</v>
      </c>
      <c r="R511" s="159" t="s">
        <v>373</v>
      </c>
      <c r="S511" s="159" t="s">
        <v>233</v>
      </c>
      <c r="T511" s="160" t="s">
        <v>233</v>
      </c>
      <c r="U511" s="144">
        <v>0.52200000000000002</v>
      </c>
      <c r="V511" s="144">
        <f>ROUND(E511*U511,2)</f>
        <v>13.85</v>
      </c>
      <c r="W511" s="144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 t="s">
        <v>251</v>
      </c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</row>
    <row r="512" spans="1:60" ht="22.5" outlineLevel="1" x14ac:dyDescent="0.2">
      <c r="A512" s="142"/>
      <c r="B512" s="143"/>
      <c r="C512" s="292" t="s">
        <v>738</v>
      </c>
      <c r="D512" s="293"/>
      <c r="E512" s="293"/>
      <c r="F512" s="293"/>
      <c r="G512" s="293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 t="s">
        <v>293</v>
      </c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87" t="str">
        <f>C512</f>
        <v>jednoduché nebo příčky zděné do svislé dřevěné, cihelné, betonové nebo ocelové konstrukce na jakoukoliv maltu vápenocementovou (MVC) nebo cementovou (MC),</v>
      </c>
      <c r="BB512" s="133"/>
      <c r="BC512" s="133"/>
      <c r="BD512" s="133"/>
      <c r="BE512" s="133"/>
      <c r="BF512" s="133"/>
      <c r="BG512" s="133"/>
      <c r="BH512" s="133"/>
    </row>
    <row r="513" spans="1:60" outlineLevel="1" x14ac:dyDescent="0.2">
      <c r="A513" s="142"/>
      <c r="B513" s="143"/>
      <c r="C513" s="189" t="s">
        <v>655</v>
      </c>
      <c r="D513" s="175"/>
      <c r="E513" s="176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 t="s">
        <v>282</v>
      </c>
      <c r="AH513" s="133">
        <v>0</v>
      </c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</row>
    <row r="514" spans="1:60" outlineLevel="1" x14ac:dyDescent="0.2">
      <c r="A514" s="142"/>
      <c r="B514" s="143"/>
      <c r="C514" s="189" t="s">
        <v>739</v>
      </c>
      <c r="D514" s="175"/>
      <c r="E514" s="176">
        <v>18.835000000000001</v>
      </c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 t="s">
        <v>282</v>
      </c>
      <c r="AH514" s="133">
        <v>0</v>
      </c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</row>
    <row r="515" spans="1:60" outlineLevel="1" x14ac:dyDescent="0.2">
      <c r="A515" s="142"/>
      <c r="B515" s="143"/>
      <c r="C515" s="189" t="s">
        <v>740</v>
      </c>
      <c r="D515" s="175"/>
      <c r="E515" s="176">
        <v>7.6950000000000003</v>
      </c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 t="s">
        <v>282</v>
      </c>
      <c r="AH515" s="133">
        <v>0</v>
      </c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</row>
    <row r="516" spans="1:60" outlineLevel="1" x14ac:dyDescent="0.2">
      <c r="A516" s="154">
        <v>62</v>
      </c>
      <c r="B516" s="155" t="s">
        <v>741</v>
      </c>
      <c r="C516" s="171" t="s">
        <v>742</v>
      </c>
      <c r="D516" s="156" t="s">
        <v>297</v>
      </c>
      <c r="E516" s="157">
        <v>5.6985000000000001</v>
      </c>
      <c r="F516" s="158">
        <v>3350</v>
      </c>
      <c r="G516" s="159">
        <f>ROUND(E516*F516,2)</f>
        <v>19089.98</v>
      </c>
      <c r="H516" s="158">
        <v>2600.7200000000003</v>
      </c>
      <c r="I516" s="159">
        <f>ROUND(E516*H516,2)</f>
        <v>14820.2</v>
      </c>
      <c r="J516" s="158">
        <v>749.28000000000009</v>
      </c>
      <c r="K516" s="159">
        <f>ROUND(E516*J516,2)</f>
        <v>4269.7700000000004</v>
      </c>
      <c r="L516" s="159">
        <v>21</v>
      </c>
      <c r="M516" s="159">
        <f>G516*(1+L516/100)</f>
        <v>23098.875799999998</v>
      </c>
      <c r="N516" s="159">
        <v>2.52502</v>
      </c>
      <c r="O516" s="159">
        <f>ROUND(E516*N516,2)</f>
        <v>14.39</v>
      </c>
      <c r="P516" s="159">
        <v>0</v>
      </c>
      <c r="Q516" s="159">
        <f>ROUND(E516*P516,2)</f>
        <v>0</v>
      </c>
      <c r="R516" s="159" t="s">
        <v>373</v>
      </c>
      <c r="S516" s="159" t="s">
        <v>233</v>
      </c>
      <c r="T516" s="160" t="s">
        <v>233</v>
      </c>
      <c r="U516" s="144">
        <v>2.0020000000000002</v>
      </c>
      <c r="V516" s="144">
        <f>ROUND(E516*U516,2)</f>
        <v>11.41</v>
      </c>
      <c r="W516" s="144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 t="s">
        <v>251</v>
      </c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</row>
    <row r="517" spans="1:60" outlineLevel="1" x14ac:dyDescent="0.2">
      <c r="A517" s="142"/>
      <c r="B517" s="143"/>
      <c r="C517" s="292" t="s">
        <v>743</v>
      </c>
      <c r="D517" s="293"/>
      <c r="E517" s="293"/>
      <c r="F517" s="293"/>
      <c r="G517" s="293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 t="s">
        <v>293</v>
      </c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</row>
    <row r="518" spans="1:60" outlineLevel="1" x14ac:dyDescent="0.2">
      <c r="A518" s="142"/>
      <c r="B518" s="143"/>
      <c r="C518" s="189" t="s">
        <v>744</v>
      </c>
      <c r="D518" s="175"/>
      <c r="E518" s="176">
        <v>3.9585000000000004</v>
      </c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 t="s">
        <v>282</v>
      </c>
      <c r="AH518" s="133">
        <v>0</v>
      </c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</row>
    <row r="519" spans="1:60" outlineLevel="1" x14ac:dyDescent="0.2">
      <c r="A519" s="142"/>
      <c r="B519" s="143"/>
      <c r="C519" s="189" t="s">
        <v>745</v>
      </c>
      <c r="D519" s="175"/>
      <c r="E519" s="176">
        <v>1.7400000000000002</v>
      </c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 t="s">
        <v>282</v>
      </c>
      <c r="AH519" s="133">
        <v>0</v>
      </c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</row>
    <row r="520" spans="1:60" outlineLevel="1" x14ac:dyDescent="0.2">
      <c r="A520" s="154">
        <v>63</v>
      </c>
      <c r="B520" s="155" t="s">
        <v>746</v>
      </c>
      <c r="C520" s="171" t="s">
        <v>747</v>
      </c>
      <c r="D520" s="156" t="s">
        <v>279</v>
      </c>
      <c r="E520" s="157">
        <v>75.98</v>
      </c>
      <c r="F520" s="158">
        <v>401</v>
      </c>
      <c r="G520" s="159">
        <f>ROUND(E520*F520,2)</f>
        <v>30467.98</v>
      </c>
      <c r="H520" s="158">
        <v>168.8</v>
      </c>
      <c r="I520" s="159">
        <f>ROUND(E520*H520,2)</f>
        <v>12825.42</v>
      </c>
      <c r="J520" s="158">
        <v>232.20000000000002</v>
      </c>
      <c r="K520" s="159">
        <f>ROUND(E520*J520,2)</f>
        <v>17642.560000000001</v>
      </c>
      <c r="L520" s="159">
        <v>21</v>
      </c>
      <c r="M520" s="159">
        <f>G520*(1+L520/100)</f>
        <v>36866.255799999999</v>
      </c>
      <c r="N520" s="159">
        <v>3.9310000000000005E-2</v>
      </c>
      <c r="O520" s="159">
        <f>ROUND(E520*N520,2)</f>
        <v>2.99</v>
      </c>
      <c r="P520" s="159">
        <v>0</v>
      </c>
      <c r="Q520" s="159">
        <f>ROUND(E520*P520,2)</f>
        <v>0</v>
      </c>
      <c r="R520" s="159" t="s">
        <v>373</v>
      </c>
      <c r="S520" s="159" t="s">
        <v>233</v>
      </c>
      <c r="T520" s="160" t="s">
        <v>233</v>
      </c>
      <c r="U520" s="144">
        <v>0.67</v>
      </c>
      <c r="V520" s="144">
        <f>ROUND(E520*U520,2)</f>
        <v>50.91</v>
      </c>
      <c r="W520" s="144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 t="s">
        <v>251</v>
      </c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</row>
    <row r="521" spans="1:60" outlineLevel="1" x14ac:dyDescent="0.2">
      <c r="A521" s="142"/>
      <c r="B521" s="143"/>
      <c r="C521" s="292" t="s">
        <v>748</v>
      </c>
      <c r="D521" s="293"/>
      <c r="E521" s="293"/>
      <c r="F521" s="293"/>
      <c r="G521" s="293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 t="s">
        <v>293</v>
      </c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87" t="str">
        <f>C521</f>
        <v>parapetních, atikových, zábradelních zídek, rovných i půdorysně zalomených, vodorovných nebo stoupajících,</v>
      </c>
      <c r="BB521" s="133"/>
      <c r="BC521" s="133"/>
      <c r="BD521" s="133"/>
      <c r="BE521" s="133"/>
      <c r="BF521" s="133"/>
      <c r="BG521" s="133"/>
      <c r="BH521" s="133"/>
    </row>
    <row r="522" spans="1:60" outlineLevel="1" x14ac:dyDescent="0.2">
      <c r="A522" s="142"/>
      <c r="B522" s="143"/>
      <c r="C522" s="189" t="s">
        <v>749</v>
      </c>
      <c r="D522" s="175"/>
      <c r="E522" s="176">
        <v>52.78</v>
      </c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 t="s">
        <v>282</v>
      </c>
      <c r="AH522" s="133">
        <v>0</v>
      </c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</row>
    <row r="523" spans="1:60" outlineLevel="1" x14ac:dyDescent="0.2">
      <c r="A523" s="142"/>
      <c r="B523" s="143"/>
      <c r="C523" s="189" t="s">
        <v>750</v>
      </c>
      <c r="D523" s="175"/>
      <c r="E523" s="176">
        <v>23.200000000000003</v>
      </c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 t="s">
        <v>282</v>
      </c>
      <c r="AH523" s="133">
        <v>0</v>
      </c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</row>
    <row r="524" spans="1:60" outlineLevel="1" x14ac:dyDescent="0.2">
      <c r="A524" s="154">
        <v>64</v>
      </c>
      <c r="B524" s="155" t="s">
        <v>751</v>
      </c>
      <c r="C524" s="171" t="s">
        <v>752</v>
      </c>
      <c r="D524" s="156" t="s">
        <v>279</v>
      </c>
      <c r="E524" s="157">
        <v>75.98</v>
      </c>
      <c r="F524" s="158">
        <v>170</v>
      </c>
      <c r="G524" s="159">
        <f>ROUND(E524*F524,2)</f>
        <v>12916.6</v>
      </c>
      <c r="H524" s="158">
        <v>0</v>
      </c>
      <c r="I524" s="159">
        <f>ROUND(E524*H524,2)</f>
        <v>0</v>
      </c>
      <c r="J524" s="158">
        <v>170</v>
      </c>
      <c r="K524" s="159">
        <f>ROUND(E524*J524,2)</f>
        <v>12916.6</v>
      </c>
      <c r="L524" s="159">
        <v>21</v>
      </c>
      <c r="M524" s="159">
        <f>G524*(1+L524/100)</f>
        <v>15629.085999999999</v>
      </c>
      <c r="N524" s="159">
        <v>0</v>
      </c>
      <c r="O524" s="159">
        <f>ROUND(E524*N524,2)</f>
        <v>0</v>
      </c>
      <c r="P524" s="159">
        <v>0</v>
      </c>
      <c r="Q524" s="159">
        <f>ROUND(E524*P524,2)</f>
        <v>0</v>
      </c>
      <c r="R524" s="159" t="s">
        <v>373</v>
      </c>
      <c r="S524" s="159" t="s">
        <v>233</v>
      </c>
      <c r="T524" s="160" t="s">
        <v>233</v>
      </c>
      <c r="U524" s="144">
        <v>0.5</v>
      </c>
      <c r="V524" s="144">
        <f>ROUND(E524*U524,2)</f>
        <v>37.99</v>
      </c>
      <c r="W524" s="144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 t="s">
        <v>251</v>
      </c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</row>
    <row r="525" spans="1:60" outlineLevel="1" x14ac:dyDescent="0.2">
      <c r="A525" s="142"/>
      <c r="B525" s="143"/>
      <c r="C525" s="292" t="s">
        <v>748</v>
      </c>
      <c r="D525" s="293"/>
      <c r="E525" s="293"/>
      <c r="F525" s="293"/>
      <c r="G525" s="293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 t="s">
        <v>293</v>
      </c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87" t="str">
        <f>C525</f>
        <v>parapetních, atikových, zábradelních zídek, rovných i půdorysně zalomených, vodorovných nebo stoupajících,</v>
      </c>
      <c r="BB525" s="133"/>
      <c r="BC525" s="133"/>
      <c r="BD525" s="133"/>
      <c r="BE525" s="133"/>
      <c r="BF525" s="133"/>
      <c r="BG525" s="133"/>
      <c r="BH525" s="133"/>
    </row>
    <row r="526" spans="1:60" outlineLevel="1" x14ac:dyDescent="0.2">
      <c r="A526" s="142"/>
      <c r="B526" s="143"/>
      <c r="C526" s="189" t="s">
        <v>753</v>
      </c>
      <c r="D526" s="175"/>
      <c r="E526" s="176">
        <v>75.98</v>
      </c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 t="s">
        <v>282</v>
      </c>
      <c r="AH526" s="133">
        <v>5</v>
      </c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</row>
    <row r="527" spans="1:60" outlineLevel="1" x14ac:dyDescent="0.2">
      <c r="A527" s="154">
        <v>65</v>
      </c>
      <c r="B527" s="155" t="s">
        <v>754</v>
      </c>
      <c r="C527" s="171" t="s">
        <v>755</v>
      </c>
      <c r="D527" s="156" t="s">
        <v>279</v>
      </c>
      <c r="E527" s="157">
        <v>1.1520000000000001</v>
      </c>
      <c r="F527" s="158">
        <v>834</v>
      </c>
      <c r="G527" s="159">
        <f>ROUND(E527*F527,2)</f>
        <v>960.77</v>
      </c>
      <c r="H527" s="158">
        <v>350.16</v>
      </c>
      <c r="I527" s="159">
        <f>ROUND(E527*H527,2)</f>
        <v>403.38</v>
      </c>
      <c r="J527" s="158">
        <v>483.84000000000003</v>
      </c>
      <c r="K527" s="159">
        <f>ROUND(E527*J527,2)</f>
        <v>557.38</v>
      </c>
      <c r="L527" s="159">
        <v>21</v>
      </c>
      <c r="M527" s="159">
        <f>G527*(1+L527/100)</f>
        <v>1162.5317</v>
      </c>
      <c r="N527" s="159">
        <v>0.16560000000000002</v>
      </c>
      <c r="O527" s="159">
        <f>ROUND(E527*N527,2)</f>
        <v>0.19</v>
      </c>
      <c r="P527" s="159">
        <v>0</v>
      </c>
      <c r="Q527" s="159">
        <f>ROUND(E527*P527,2)</f>
        <v>0</v>
      </c>
      <c r="R527" s="159" t="s">
        <v>373</v>
      </c>
      <c r="S527" s="159" t="s">
        <v>233</v>
      </c>
      <c r="T527" s="160" t="s">
        <v>233</v>
      </c>
      <c r="U527" s="144">
        <v>1.2226000000000001</v>
      </c>
      <c r="V527" s="144">
        <f>ROUND(E527*U527,2)</f>
        <v>1.41</v>
      </c>
      <c r="W527" s="144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 t="s">
        <v>251</v>
      </c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</row>
    <row r="528" spans="1:60" outlineLevel="1" x14ac:dyDescent="0.2">
      <c r="A528" s="142"/>
      <c r="B528" s="143"/>
      <c r="C528" s="292" t="s">
        <v>756</v>
      </c>
      <c r="D528" s="293"/>
      <c r="E528" s="293"/>
      <c r="F528" s="293"/>
      <c r="G528" s="293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 t="s">
        <v>293</v>
      </c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</row>
    <row r="529" spans="1:60" outlineLevel="1" x14ac:dyDescent="0.2">
      <c r="A529" s="142"/>
      <c r="B529" s="143"/>
      <c r="C529" s="189" t="s">
        <v>628</v>
      </c>
      <c r="D529" s="175"/>
      <c r="E529" s="176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 t="s">
        <v>282</v>
      </c>
      <c r="AH529" s="133">
        <v>0</v>
      </c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</row>
    <row r="530" spans="1:60" outlineLevel="1" x14ac:dyDescent="0.2">
      <c r="A530" s="142"/>
      <c r="B530" s="143"/>
      <c r="C530" s="189" t="s">
        <v>757</v>
      </c>
      <c r="D530" s="175"/>
      <c r="E530" s="176">
        <v>1.1520000000000001</v>
      </c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 t="s">
        <v>282</v>
      </c>
      <c r="AH530" s="133">
        <v>0</v>
      </c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</row>
    <row r="531" spans="1:60" ht="22.5" outlineLevel="1" x14ac:dyDescent="0.2">
      <c r="A531" s="154">
        <v>66</v>
      </c>
      <c r="B531" s="155" t="s">
        <v>758</v>
      </c>
      <c r="C531" s="171" t="s">
        <v>759</v>
      </c>
      <c r="D531" s="156" t="s">
        <v>279</v>
      </c>
      <c r="E531" s="157">
        <v>3.6</v>
      </c>
      <c r="F531" s="158">
        <v>371.5</v>
      </c>
      <c r="G531" s="159">
        <f>ROUND(E531*F531,2)</f>
        <v>1337.4</v>
      </c>
      <c r="H531" s="158">
        <v>51.03</v>
      </c>
      <c r="I531" s="159">
        <f>ROUND(E531*H531,2)</f>
        <v>183.71</v>
      </c>
      <c r="J531" s="158">
        <v>320.47000000000003</v>
      </c>
      <c r="K531" s="159">
        <f>ROUND(E531*J531,2)</f>
        <v>1153.69</v>
      </c>
      <c r="L531" s="159">
        <v>21</v>
      </c>
      <c r="M531" s="159">
        <f>G531*(1+L531/100)</f>
        <v>1618.2540000000001</v>
      </c>
      <c r="N531" s="159">
        <v>5.4200000000000003E-3</v>
      </c>
      <c r="O531" s="159">
        <f>ROUND(E531*N531,2)</f>
        <v>0.02</v>
      </c>
      <c r="P531" s="159">
        <v>0</v>
      </c>
      <c r="Q531" s="159">
        <f>ROUND(E531*P531,2)</f>
        <v>0</v>
      </c>
      <c r="R531" s="159" t="s">
        <v>373</v>
      </c>
      <c r="S531" s="159" t="s">
        <v>233</v>
      </c>
      <c r="T531" s="160" t="s">
        <v>233</v>
      </c>
      <c r="U531" s="144">
        <v>0.89205000000000001</v>
      </c>
      <c r="V531" s="144">
        <f>ROUND(E531*U531,2)</f>
        <v>3.21</v>
      </c>
      <c r="W531" s="144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 t="s">
        <v>251</v>
      </c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</row>
    <row r="532" spans="1:60" ht="22.5" outlineLevel="1" x14ac:dyDescent="0.2">
      <c r="A532" s="142"/>
      <c r="B532" s="143"/>
      <c r="C532" s="292" t="s">
        <v>760</v>
      </c>
      <c r="D532" s="293"/>
      <c r="E532" s="293"/>
      <c r="F532" s="293"/>
      <c r="G532" s="293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 t="s">
        <v>293</v>
      </c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87" t="str">
        <f>C532</f>
        <v>plentování potrubí, válcovaných nosníků, výklenků nebo nik, jakéhokoliv tvaru, na jakoukoliv maltu, s potřebným vypnutím pletiva, přetažením a zakotvením drátů a provedení postřiku maltou,</v>
      </c>
      <c r="BB532" s="133"/>
      <c r="BC532" s="133"/>
      <c r="BD532" s="133"/>
      <c r="BE532" s="133"/>
      <c r="BF532" s="133"/>
      <c r="BG532" s="133"/>
      <c r="BH532" s="133"/>
    </row>
    <row r="533" spans="1:60" outlineLevel="1" x14ac:dyDescent="0.2">
      <c r="A533" s="142"/>
      <c r="B533" s="143"/>
      <c r="C533" s="189" t="s">
        <v>628</v>
      </c>
      <c r="D533" s="175"/>
      <c r="E533" s="176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 t="s">
        <v>282</v>
      </c>
      <c r="AH533" s="133">
        <v>0</v>
      </c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</row>
    <row r="534" spans="1:60" outlineLevel="1" x14ac:dyDescent="0.2">
      <c r="A534" s="142"/>
      <c r="B534" s="143"/>
      <c r="C534" s="189" t="s">
        <v>761</v>
      </c>
      <c r="D534" s="175"/>
      <c r="E534" s="176">
        <v>3.6</v>
      </c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 t="s">
        <v>282</v>
      </c>
      <c r="AH534" s="133">
        <v>0</v>
      </c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</row>
    <row r="535" spans="1:60" ht="33.75" outlineLevel="1" x14ac:dyDescent="0.2">
      <c r="A535" s="154">
        <v>67</v>
      </c>
      <c r="B535" s="155" t="s">
        <v>762</v>
      </c>
      <c r="C535" s="171" t="s">
        <v>763</v>
      </c>
      <c r="D535" s="156" t="s">
        <v>279</v>
      </c>
      <c r="E535" s="157">
        <v>119.68360000000001</v>
      </c>
      <c r="F535" s="158">
        <v>519</v>
      </c>
      <c r="G535" s="159">
        <f>ROUND(E535*F535,2)</f>
        <v>62115.79</v>
      </c>
      <c r="H535" s="158">
        <v>195.89000000000001</v>
      </c>
      <c r="I535" s="159">
        <f>ROUND(E535*H535,2)</f>
        <v>23444.82</v>
      </c>
      <c r="J535" s="158">
        <v>323.11</v>
      </c>
      <c r="K535" s="159">
        <f>ROUND(E535*J535,2)</f>
        <v>38670.97</v>
      </c>
      <c r="L535" s="159">
        <v>21</v>
      </c>
      <c r="M535" s="159">
        <f>G535*(1+L535/100)</f>
        <v>75160.105899999995</v>
      </c>
      <c r="N535" s="159">
        <v>1.2630000000000001E-2</v>
      </c>
      <c r="O535" s="159">
        <f>ROUND(E535*N535,2)</f>
        <v>1.51</v>
      </c>
      <c r="P535" s="159">
        <v>0</v>
      </c>
      <c r="Q535" s="159">
        <f>ROUND(E535*P535,2)</f>
        <v>0</v>
      </c>
      <c r="R535" s="159" t="s">
        <v>373</v>
      </c>
      <c r="S535" s="159" t="s">
        <v>233</v>
      </c>
      <c r="T535" s="160" t="s">
        <v>233</v>
      </c>
      <c r="U535" s="144">
        <v>0.69000000000000006</v>
      </c>
      <c r="V535" s="144">
        <f>ROUND(E535*U535,2)</f>
        <v>82.58</v>
      </c>
      <c r="W535" s="144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 t="s">
        <v>251</v>
      </c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</row>
    <row r="536" spans="1:60" outlineLevel="1" x14ac:dyDescent="0.2">
      <c r="A536" s="142"/>
      <c r="B536" s="143"/>
      <c r="C536" s="189" t="s">
        <v>764</v>
      </c>
      <c r="D536" s="175"/>
      <c r="E536" s="176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 t="s">
        <v>282</v>
      </c>
      <c r="AH536" s="133">
        <v>0</v>
      </c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</row>
    <row r="537" spans="1:60" outlineLevel="1" x14ac:dyDescent="0.2">
      <c r="A537" s="142"/>
      <c r="B537" s="143"/>
      <c r="C537" s="189" t="s">
        <v>655</v>
      </c>
      <c r="D537" s="175"/>
      <c r="E537" s="176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 t="s">
        <v>282</v>
      </c>
      <c r="AH537" s="133">
        <v>0</v>
      </c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</row>
    <row r="538" spans="1:60" outlineLevel="1" x14ac:dyDescent="0.2">
      <c r="A538" s="142"/>
      <c r="B538" s="143"/>
      <c r="C538" s="189" t="s">
        <v>765</v>
      </c>
      <c r="D538" s="175"/>
      <c r="E538" s="176">
        <v>6.2280000000000006</v>
      </c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 t="s">
        <v>282</v>
      </c>
      <c r="AH538" s="133">
        <v>0</v>
      </c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</row>
    <row r="539" spans="1:60" outlineLevel="1" x14ac:dyDescent="0.2">
      <c r="A539" s="142"/>
      <c r="B539" s="143"/>
      <c r="C539" s="190" t="s">
        <v>673</v>
      </c>
      <c r="D539" s="177"/>
      <c r="E539" s="178">
        <v>6.2280000000000006</v>
      </c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 t="s">
        <v>282</v>
      </c>
      <c r="AH539" s="133">
        <v>1</v>
      </c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</row>
    <row r="540" spans="1:60" outlineLevel="1" x14ac:dyDescent="0.2">
      <c r="A540" s="142"/>
      <c r="B540" s="143"/>
      <c r="C540" s="189" t="s">
        <v>668</v>
      </c>
      <c r="D540" s="175"/>
      <c r="E540" s="176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 t="s">
        <v>282</v>
      </c>
      <c r="AH540" s="133">
        <v>0</v>
      </c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</row>
    <row r="541" spans="1:60" outlineLevel="1" x14ac:dyDescent="0.2">
      <c r="A541" s="142"/>
      <c r="B541" s="143"/>
      <c r="C541" s="189" t="s">
        <v>766</v>
      </c>
      <c r="D541" s="175"/>
      <c r="E541" s="176">
        <v>10.256400000000001</v>
      </c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 t="s">
        <v>282</v>
      </c>
      <c r="AH541" s="133">
        <v>0</v>
      </c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</row>
    <row r="542" spans="1:60" outlineLevel="1" x14ac:dyDescent="0.2">
      <c r="A542" s="142"/>
      <c r="B542" s="143"/>
      <c r="C542" s="189" t="s">
        <v>767</v>
      </c>
      <c r="D542" s="175"/>
      <c r="E542" s="176">
        <v>2.1</v>
      </c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 t="s">
        <v>282</v>
      </c>
      <c r="AH542" s="133">
        <v>0</v>
      </c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</row>
    <row r="543" spans="1:60" outlineLevel="1" x14ac:dyDescent="0.2">
      <c r="A543" s="142"/>
      <c r="B543" s="143"/>
      <c r="C543" s="189" t="s">
        <v>768</v>
      </c>
      <c r="D543" s="175"/>
      <c r="E543" s="176">
        <v>0.98000000000000009</v>
      </c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 t="s">
        <v>282</v>
      </c>
      <c r="AH543" s="133">
        <v>0</v>
      </c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</row>
    <row r="544" spans="1:60" outlineLevel="1" x14ac:dyDescent="0.2">
      <c r="A544" s="142"/>
      <c r="B544" s="143"/>
      <c r="C544" s="189" t="s">
        <v>769</v>
      </c>
      <c r="D544" s="175"/>
      <c r="E544" s="176">
        <v>1.4000000000000001</v>
      </c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 t="s">
        <v>282</v>
      </c>
      <c r="AH544" s="133">
        <v>0</v>
      </c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</row>
    <row r="545" spans="1:60" outlineLevel="1" x14ac:dyDescent="0.2">
      <c r="A545" s="142"/>
      <c r="B545" s="143"/>
      <c r="C545" s="189" t="s">
        <v>770</v>
      </c>
      <c r="D545" s="175"/>
      <c r="E545" s="176">
        <v>1.4000000000000001</v>
      </c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 t="s">
        <v>282</v>
      </c>
      <c r="AH545" s="133">
        <v>0</v>
      </c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</row>
    <row r="546" spans="1:60" outlineLevel="1" x14ac:dyDescent="0.2">
      <c r="A546" s="142"/>
      <c r="B546" s="143"/>
      <c r="C546" s="189" t="s">
        <v>771</v>
      </c>
      <c r="D546" s="175"/>
      <c r="E546" s="176">
        <v>9.5321000000000016</v>
      </c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 t="s">
        <v>282</v>
      </c>
      <c r="AH546" s="133">
        <v>0</v>
      </c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</row>
    <row r="547" spans="1:60" outlineLevel="1" x14ac:dyDescent="0.2">
      <c r="A547" s="142"/>
      <c r="B547" s="143"/>
      <c r="C547" s="190" t="s">
        <v>673</v>
      </c>
      <c r="D547" s="177"/>
      <c r="E547" s="178">
        <v>25.668500000000002</v>
      </c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 t="s">
        <v>282</v>
      </c>
      <c r="AH547" s="133">
        <v>1</v>
      </c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</row>
    <row r="548" spans="1:60" outlineLevel="1" x14ac:dyDescent="0.2">
      <c r="A548" s="142"/>
      <c r="B548" s="143"/>
      <c r="C548" s="189" t="s">
        <v>674</v>
      </c>
      <c r="D548" s="175"/>
      <c r="E548" s="176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 t="s">
        <v>282</v>
      </c>
      <c r="AH548" s="133">
        <v>0</v>
      </c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</row>
    <row r="549" spans="1:60" outlineLevel="1" x14ac:dyDescent="0.2">
      <c r="A549" s="142"/>
      <c r="B549" s="143"/>
      <c r="C549" s="189" t="s">
        <v>772</v>
      </c>
      <c r="D549" s="175"/>
      <c r="E549" s="176">
        <v>1.4000000000000001</v>
      </c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 t="s">
        <v>282</v>
      </c>
      <c r="AH549" s="133">
        <v>0</v>
      </c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</row>
    <row r="550" spans="1:60" outlineLevel="1" x14ac:dyDescent="0.2">
      <c r="A550" s="142"/>
      <c r="B550" s="143"/>
      <c r="C550" s="189" t="s">
        <v>773</v>
      </c>
      <c r="D550" s="175"/>
      <c r="E550" s="176">
        <v>1.33</v>
      </c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 t="s">
        <v>282</v>
      </c>
      <c r="AH550" s="133">
        <v>0</v>
      </c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</row>
    <row r="551" spans="1:60" outlineLevel="1" x14ac:dyDescent="0.2">
      <c r="A551" s="142"/>
      <c r="B551" s="143"/>
      <c r="C551" s="189" t="s">
        <v>774</v>
      </c>
      <c r="D551" s="175"/>
      <c r="E551" s="176">
        <v>1.36</v>
      </c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 t="s">
        <v>282</v>
      </c>
      <c r="AH551" s="133">
        <v>0</v>
      </c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</row>
    <row r="552" spans="1:60" outlineLevel="1" x14ac:dyDescent="0.2">
      <c r="A552" s="142"/>
      <c r="B552" s="143"/>
      <c r="C552" s="189" t="s">
        <v>775</v>
      </c>
      <c r="D552" s="175"/>
      <c r="E552" s="176">
        <v>2.1</v>
      </c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 t="s">
        <v>282</v>
      </c>
      <c r="AH552" s="133">
        <v>0</v>
      </c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</row>
    <row r="553" spans="1:60" outlineLevel="1" x14ac:dyDescent="0.2">
      <c r="A553" s="142"/>
      <c r="B553" s="143"/>
      <c r="C553" s="189" t="s">
        <v>776</v>
      </c>
      <c r="D553" s="175"/>
      <c r="E553" s="176">
        <v>1.33</v>
      </c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 t="s">
        <v>282</v>
      </c>
      <c r="AH553" s="133">
        <v>0</v>
      </c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</row>
    <row r="554" spans="1:60" outlineLevel="1" x14ac:dyDescent="0.2">
      <c r="A554" s="142"/>
      <c r="B554" s="143"/>
      <c r="C554" s="189" t="s">
        <v>777</v>
      </c>
      <c r="D554" s="175"/>
      <c r="E554" s="176">
        <v>0.98000000000000009</v>
      </c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 t="s">
        <v>282</v>
      </c>
      <c r="AH554" s="133">
        <v>0</v>
      </c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</row>
    <row r="555" spans="1:60" outlineLevel="1" x14ac:dyDescent="0.2">
      <c r="A555" s="142"/>
      <c r="B555" s="143"/>
      <c r="C555" s="189" t="s">
        <v>778</v>
      </c>
      <c r="D555" s="175"/>
      <c r="E555" s="176">
        <v>10.256400000000001</v>
      </c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 t="s">
        <v>282</v>
      </c>
      <c r="AH555" s="133">
        <v>0</v>
      </c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</row>
    <row r="556" spans="1:60" outlineLevel="1" x14ac:dyDescent="0.2">
      <c r="A556" s="142"/>
      <c r="B556" s="143"/>
      <c r="C556" s="189" t="s">
        <v>779</v>
      </c>
      <c r="D556" s="175"/>
      <c r="E556" s="176">
        <v>1.33</v>
      </c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 t="s">
        <v>282</v>
      </c>
      <c r="AH556" s="133">
        <v>0</v>
      </c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</row>
    <row r="557" spans="1:60" outlineLevel="1" x14ac:dyDescent="0.2">
      <c r="A557" s="142"/>
      <c r="B557" s="143"/>
      <c r="C557" s="189" t="s">
        <v>780</v>
      </c>
      <c r="D557" s="175"/>
      <c r="E557" s="176">
        <v>15.1515</v>
      </c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 t="s">
        <v>282</v>
      </c>
      <c r="AH557" s="133">
        <v>0</v>
      </c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</row>
    <row r="558" spans="1:60" outlineLevel="1" x14ac:dyDescent="0.2">
      <c r="A558" s="142"/>
      <c r="B558" s="143"/>
      <c r="C558" s="190" t="s">
        <v>673</v>
      </c>
      <c r="D558" s="177"/>
      <c r="E558" s="178">
        <v>35.237900000000003</v>
      </c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 t="s">
        <v>282</v>
      </c>
      <c r="AH558" s="133">
        <v>1</v>
      </c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</row>
    <row r="559" spans="1:60" outlineLevel="1" x14ac:dyDescent="0.2">
      <c r="A559" s="142"/>
      <c r="B559" s="143"/>
      <c r="C559" s="189" t="s">
        <v>678</v>
      </c>
      <c r="D559" s="175"/>
      <c r="E559" s="176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 t="s">
        <v>282</v>
      </c>
      <c r="AH559" s="133">
        <v>0</v>
      </c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</row>
    <row r="560" spans="1:60" outlineLevel="1" x14ac:dyDescent="0.2">
      <c r="A560" s="142"/>
      <c r="B560" s="143"/>
      <c r="C560" s="189" t="s">
        <v>781</v>
      </c>
      <c r="D560" s="175"/>
      <c r="E560" s="176">
        <v>1.6380000000000001</v>
      </c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 t="s">
        <v>282</v>
      </c>
      <c r="AH560" s="133">
        <v>0</v>
      </c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</row>
    <row r="561" spans="1:60" outlineLevel="1" x14ac:dyDescent="0.2">
      <c r="A561" s="142"/>
      <c r="B561" s="143"/>
      <c r="C561" s="189" t="s">
        <v>782</v>
      </c>
      <c r="D561" s="175"/>
      <c r="E561" s="176">
        <v>1.9000000000000001</v>
      </c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 t="s">
        <v>282</v>
      </c>
      <c r="AH561" s="133">
        <v>0</v>
      </c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</row>
    <row r="562" spans="1:60" outlineLevel="1" x14ac:dyDescent="0.2">
      <c r="A562" s="142"/>
      <c r="B562" s="143"/>
      <c r="C562" s="189" t="s">
        <v>783</v>
      </c>
      <c r="D562" s="175"/>
      <c r="E562" s="176">
        <v>3.5765000000000002</v>
      </c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 t="s">
        <v>282</v>
      </c>
      <c r="AH562" s="133">
        <v>0</v>
      </c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</row>
    <row r="563" spans="1:60" outlineLevel="1" x14ac:dyDescent="0.2">
      <c r="A563" s="142"/>
      <c r="B563" s="143"/>
      <c r="C563" s="189" t="s">
        <v>784</v>
      </c>
      <c r="D563" s="175"/>
      <c r="E563" s="176">
        <v>1.26</v>
      </c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 t="s">
        <v>282</v>
      </c>
      <c r="AH563" s="133">
        <v>0</v>
      </c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</row>
    <row r="564" spans="1:60" outlineLevel="1" x14ac:dyDescent="0.2">
      <c r="A564" s="142"/>
      <c r="B564" s="143"/>
      <c r="C564" s="189" t="s">
        <v>785</v>
      </c>
      <c r="D564" s="175"/>
      <c r="E564" s="176">
        <v>2.52</v>
      </c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 t="s">
        <v>282</v>
      </c>
      <c r="AH564" s="133">
        <v>0</v>
      </c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</row>
    <row r="565" spans="1:60" outlineLevel="1" x14ac:dyDescent="0.2">
      <c r="A565" s="142"/>
      <c r="B565" s="143"/>
      <c r="C565" s="189" t="s">
        <v>786</v>
      </c>
      <c r="D565" s="175"/>
      <c r="E565" s="176">
        <v>7.9947000000000008</v>
      </c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 t="s">
        <v>282</v>
      </c>
      <c r="AH565" s="133">
        <v>0</v>
      </c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</row>
    <row r="566" spans="1:60" outlineLevel="1" x14ac:dyDescent="0.2">
      <c r="A566" s="142"/>
      <c r="B566" s="143"/>
      <c r="C566" s="189" t="s">
        <v>787</v>
      </c>
      <c r="D566" s="175"/>
      <c r="E566" s="176">
        <v>1.26</v>
      </c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 t="s">
        <v>282</v>
      </c>
      <c r="AH566" s="133">
        <v>0</v>
      </c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</row>
    <row r="567" spans="1:60" outlineLevel="1" x14ac:dyDescent="0.2">
      <c r="A567" s="142"/>
      <c r="B567" s="143"/>
      <c r="C567" s="189" t="s">
        <v>788</v>
      </c>
      <c r="D567" s="175"/>
      <c r="E567" s="176">
        <v>15.9565</v>
      </c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 t="s">
        <v>282</v>
      </c>
      <c r="AH567" s="133">
        <v>0</v>
      </c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</row>
    <row r="568" spans="1:60" outlineLevel="1" x14ac:dyDescent="0.2">
      <c r="A568" s="142"/>
      <c r="B568" s="143"/>
      <c r="C568" s="190" t="s">
        <v>673</v>
      </c>
      <c r="D568" s="177"/>
      <c r="E568" s="178">
        <v>36.105700000000006</v>
      </c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 t="s">
        <v>282</v>
      </c>
      <c r="AH568" s="133">
        <v>1</v>
      </c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</row>
    <row r="569" spans="1:60" outlineLevel="1" x14ac:dyDescent="0.2">
      <c r="A569" s="142"/>
      <c r="B569" s="143"/>
      <c r="C569" s="189" t="s">
        <v>789</v>
      </c>
      <c r="D569" s="175"/>
      <c r="E569" s="176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 t="s">
        <v>282</v>
      </c>
      <c r="AH569" s="133">
        <v>0</v>
      </c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</row>
    <row r="570" spans="1:60" outlineLevel="1" x14ac:dyDescent="0.2">
      <c r="A570" s="142"/>
      <c r="B570" s="143"/>
      <c r="C570" s="189" t="s">
        <v>790</v>
      </c>
      <c r="D570" s="175"/>
      <c r="E570" s="176">
        <v>6.4935</v>
      </c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 t="s">
        <v>282</v>
      </c>
      <c r="AH570" s="133">
        <v>0</v>
      </c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</row>
    <row r="571" spans="1:60" outlineLevel="1" x14ac:dyDescent="0.2">
      <c r="A571" s="142"/>
      <c r="B571" s="143"/>
      <c r="C571" s="190" t="s">
        <v>673</v>
      </c>
      <c r="D571" s="177"/>
      <c r="E571" s="178">
        <v>6.4935</v>
      </c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 t="s">
        <v>282</v>
      </c>
      <c r="AH571" s="133">
        <v>1</v>
      </c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</row>
    <row r="572" spans="1:60" outlineLevel="1" x14ac:dyDescent="0.2">
      <c r="A572" s="142"/>
      <c r="B572" s="143"/>
      <c r="C572" s="189" t="s">
        <v>791</v>
      </c>
      <c r="D572" s="175"/>
      <c r="E572" s="176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 t="s">
        <v>282</v>
      </c>
      <c r="AH572" s="133">
        <v>0</v>
      </c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</row>
    <row r="573" spans="1:60" outlineLevel="1" x14ac:dyDescent="0.2">
      <c r="A573" s="142"/>
      <c r="B573" s="143"/>
      <c r="C573" s="189" t="s">
        <v>792</v>
      </c>
      <c r="D573" s="175"/>
      <c r="E573" s="176">
        <v>3.33</v>
      </c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 t="s">
        <v>282</v>
      </c>
      <c r="AH573" s="133">
        <v>0</v>
      </c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</row>
    <row r="574" spans="1:60" outlineLevel="1" x14ac:dyDescent="0.2">
      <c r="A574" s="142"/>
      <c r="B574" s="143"/>
      <c r="C574" s="189" t="s">
        <v>793</v>
      </c>
      <c r="D574" s="175"/>
      <c r="E574" s="176">
        <v>3.33</v>
      </c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 t="s">
        <v>282</v>
      </c>
      <c r="AH574" s="133">
        <v>0</v>
      </c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</row>
    <row r="575" spans="1:60" outlineLevel="1" x14ac:dyDescent="0.2">
      <c r="A575" s="142"/>
      <c r="B575" s="143"/>
      <c r="C575" s="189" t="s">
        <v>794</v>
      </c>
      <c r="D575" s="175"/>
      <c r="E575" s="176">
        <v>3.29</v>
      </c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 t="s">
        <v>282</v>
      </c>
      <c r="AH575" s="133">
        <v>0</v>
      </c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</row>
    <row r="576" spans="1:60" outlineLevel="1" x14ac:dyDescent="0.2">
      <c r="A576" s="142"/>
      <c r="B576" s="143"/>
      <c r="C576" s="190" t="s">
        <v>673</v>
      </c>
      <c r="D576" s="177"/>
      <c r="E576" s="178">
        <v>9.9500000000000011</v>
      </c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 t="s">
        <v>282</v>
      </c>
      <c r="AH576" s="133">
        <v>1</v>
      </c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</row>
    <row r="577" spans="1:60" ht="22.5" outlineLevel="1" x14ac:dyDescent="0.2">
      <c r="A577" s="154">
        <v>68</v>
      </c>
      <c r="B577" s="155" t="s">
        <v>795</v>
      </c>
      <c r="C577" s="171" t="s">
        <v>796</v>
      </c>
      <c r="D577" s="156" t="s">
        <v>279</v>
      </c>
      <c r="E577" s="157">
        <v>338.66580000000005</v>
      </c>
      <c r="F577" s="158">
        <v>568</v>
      </c>
      <c r="G577" s="159">
        <f>ROUND(E577*F577,2)</f>
        <v>192362.17</v>
      </c>
      <c r="H577" s="158">
        <v>182.75</v>
      </c>
      <c r="I577" s="159">
        <f>ROUND(E577*H577,2)</f>
        <v>61891.17</v>
      </c>
      <c r="J577" s="158">
        <v>385.25</v>
      </c>
      <c r="K577" s="159">
        <f>ROUND(E577*J577,2)</f>
        <v>130471</v>
      </c>
      <c r="L577" s="159">
        <v>21</v>
      </c>
      <c r="M577" s="159">
        <f>G577*(1+L577/100)</f>
        <v>232758.22570000001</v>
      </c>
      <c r="N577" s="159">
        <v>1.8520000000000002E-2</v>
      </c>
      <c r="O577" s="159">
        <f>ROUND(E577*N577,2)</f>
        <v>6.27</v>
      </c>
      <c r="P577" s="159">
        <v>0</v>
      </c>
      <c r="Q577" s="159">
        <f>ROUND(E577*P577,2)</f>
        <v>0</v>
      </c>
      <c r="R577" s="159" t="s">
        <v>373</v>
      </c>
      <c r="S577" s="159" t="s">
        <v>233</v>
      </c>
      <c r="T577" s="160" t="s">
        <v>233</v>
      </c>
      <c r="U577" s="144">
        <v>1.0110000000000001</v>
      </c>
      <c r="V577" s="144">
        <f>ROUND(E577*U577,2)</f>
        <v>342.39</v>
      </c>
      <c r="W577" s="144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 t="s">
        <v>251</v>
      </c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</row>
    <row r="578" spans="1:60" outlineLevel="1" x14ac:dyDescent="0.2">
      <c r="A578" s="142"/>
      <c r="B578" s="143"/>
      <c r="C578" s="189" t="s">
        <v>797</v>
      </c>
      <c r="D578" s="175"/>
      <c r="E578" s="176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 t="s">
        <v>282</v>
      </c>
      <c r="AH578" s="133">
        <v>0</v>
      </c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</row>
    <row r="579" spans="1:60" outlineLevel="1" x14ac:dyDescent="0.2">
      <c r="A579" s="142"/>
      <c r="B579" s="143"/>
      <c r="C579" s="189" t="s">
        <v>668</v>
      </c>
      <c r="D579" s="175"/>
      <c r="E579" s="176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 t="s">
        <v>282</v>
      </c>
      <c r="AH579" s="133">
        <v>0</v>
      </c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</row>
    <row r="580" spans="1:60" outlineLevel="1" x14ac:dyDescent="0.2">
      <c r="A580" s="142"/>
      <c r="B580" s="143"/>
      <c r="C580" s="189" t="s">
        <v>798</v>
      </c>
      <c r="D580" s="175"/>
      <c r="E580" s="176">
        <v>25.704000000000001</v>
      </c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 t="s">
        <v>282</v>
      </c>
      <c r="AH580" s="133">
        <v>0</v>
      </c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</row>
    <row r="581" spans="1:60" outlineLevel="1" x14ac:dyDescent="0.2">
      <c r="A581" s="142"/>
      <c r="B581" s="143"/>
      <c r="C581" s="189" t="s">
        <v>799</v>
      </c>
      <c r="D581" s="175"/>
      <c r="E581" s="176">
        <v>3.9960000000000004</v>
      </c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 t="s">
        <v>282</v>
      </c>
      <c r="AH581" s="133">
        <v>0</v>
      </c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</row>
    <row r="582" spans="1:60" outlineLevel="1" x14ac:dyDescent="0.2">
      <c r="A582" s="142"/>
      <c r="B582" s="143"/>
      <c r="C582" s="189" t="s">
        <v>800</v>
      </c>
      <c r="D582" s="175"/>
      <c r="E582" s="176">
        <v>12.072000000000001</v>
      </c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 t="s">
        <v>282</v>
      </c>
      <c r="AH582" s="133">
        <v>0</v>
      </c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</row>
    <row r="583" spans="1:60" outlineLevel="1" x14ac:dyDescent="0.2">
      <c r="A583" s="142"/>
      <c r="B583" s="143"/>
      <c r="C583" s="189" t="s">
        <v>801</v>
      </c>
      <c r="D583" s="175"/>
      <c r="E583" s="176">
        <v>5.2200000000000006</v>
      </c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 t="s">
        <v>282</v>
      </c>
      <c r="AH583" s="133">
        <v>0</v>
      </c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</row>
    <row r="584" spans="1:60" outlineLevel="1" x14ac:dyDescent="0.2">
      <c r="A584" s="142"/>
      <c r="B584" s="143"/>
      <c r="C584" s="189" t="s">
        <v>802</v>
      </c>
      <c r="D584" s="175"/>
      <c r="E584" s="176">
        <v>26.144000000000002</v>
      </c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 t="s">
        <v>282</v>
      </c>
      <c r="AH584" s="133">
        <v>0</v>
      </c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</row>
    <row r="585" spans="1:60" ht="22.5" outlineLevel="1" x14ac:dyDescent="0.2">
      <c r="A585" s="142"/>
      <c r="B585" s="143"/>
      <c r="C585" s="189" t="s">
        <v>803</v>
      </c>
      <c r="D585" s="175"/>
      <c r="E585" s="176">
        <v>24.036000000000001</v>
      </c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 t="s">
        <v>282</v>
      </c>
      <c r="AH585" s="133">
        <v>0</v>
      </c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</row>
    <row r="586" spans="1:60" outlineLevel="1" x14ac:dyDescent="0.2">
      <c r="A586" s="142"/>
      <c r="B586" s="143"/>
      <c r="C586" s="190" t="s">
        <v>673</v>
      </c>
      <c r="D586" s="177"/>
      <c r="E586" s="178">
        <v>97.172000000000011</v>
      </c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 t="s">
        <v>282</v>
      </c>
      <c r="AH586" s="133">
        <v>1</v>
      </c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</row>
    <row r="587" spans="1:60" outlineLevel="1" x14ac:dyDescent="0.2">
      <c r="A587" s="142"/>
      <c r="B587" s="143"/>
      <c r="C587" s="189" t="s">
        <v>674</v>
      </c>
      <c r="D587" s="175"/>
      <c r="E587" s="176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 t="s">
        <v>282</v>
      </c>
      <c r="AH587" s="133">
        <v>0</v>
      </c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</row>
    <row r="588" spans="1:60" outlineLevel="1" x14ac:dyDescent="0.2">
      <c r="A588" s="142"/>
      <c r="B588" s="143"/>
      <c r="C588" s="189" t="s">
        <v>804</v>
      </c>
      <c r="D588" s="175"/>
      <c r="E588" s="176">
        <v>14.65</v>
      </c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 t="s">
        <v>282</v>
      </c>
      <c r="AH588" s="133">
        <v>0</v>
      </c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</row>
    <row r="589" spans="1:60" outlineLevel="1" x14ac:dyDescent="0.2">
      <c r="A589" s="142"/>
      <c r="B589" s="143"/>
      <c r="C589" s="189" t="s">
        <v>805</v>
      </c>
      <c r="D589" s="175"/>
      <c r="E589" s="176">
        <v>11.112</v>
      </c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 t="s">
        <v>282</v>
      </c>
      <c r="AH589" s="133">
        <v>0</v>
      </c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</row>
    <row r="590" spans="1:60" outlineLevel="1" x14ac:dyDescent="0.2">
      <c r="A590" s="142"/>
      <c r="B590" s="143"/>
      <c r="C590" s="189" t="s">
        <v>806</v>
      </c>
      <c r="D590" s="175"/>
      <c r="E590" s="176">
        <v>19.638000000000002</v>
      </c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 t="s">
        <v>282</v>
      </c>
      <c r="AH590" s="133">
        <v>0</v>
      </c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</row>
    <row r="591" spans="1:60" outlineLevel="1" x14ac:dyDescent="0.2">
      <c r="A591" s="142"/>
      <c r="B591" s="143"/>
      <c r="C591" s="189" t="s">
        <v>807</v>
      </c>
      <c r="D591" s="175"/>
      <c r="E591" s="176">
        <v>3.24</v>
      </c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 t="s">
        <v>282</v>
      </c>
      <c r="AH591" s="133">
        <v>0</v>
      </c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</row>
    <row r="592" spans="1:60" outlineLevel="1" x14ac:dyDescent="0.2">
      <c r="A592" s="142"/>
      <c r="B592" s="143"/>
      <c r="C592" s="189" t="s">
        <v>808</v>
      </c>
      <c r="D592" s="175"/>
      <c r="E592" s="176">
        <v>13.926</v>
      </c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 t="s">
        <v>282</v>
      </c>
      <c r="AH592" s="133">
        <v>0</v>
      </c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</row>
    <row r="593" spans="1:60" outlineLevel="1" x14ac:dyDescent="0.2">
      <c r="A593" s="142"/>
      <c r="B593" s="143"/>
      <c r="C593" s="189" t="s">
        <v>809</v>
      </c>
      <c r="D593" s="175"/>
      <c r="E593" s="176">
        <v>2.8200000000000003</v>
      </c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 t="s">
        <v>282</v>
      </c>
      <c r="AH593" s="133">
        <v>0</v>
      </c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</row>
    <row r="594" spans="1:60" outlineLevel="1" x14ac:dyDescent="0.2">
      <c r="A594" s="142"/>
      <c r="B594" s="143"/>
      <c r="C594" s="189" t="s">
        <v>810</v>
      </c>
      <c r="D594" s="175"/>
      <c r="E594" s="176">
        <v>26.144000000000002</v>
      </c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 t="s">
        <v>282</v>
      </c>
      <c r="AH594" s="133">
        <v>0</v>
      </c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</row>
    <row r="595" spans="1:60" outlineLevel="1" x14ac:dyDescent="0.2">
      <c r="A595" s="142"/>
      <c r="B595" s="143"/>
      <c r="C595" s="190" t="s">
        <v>673</v>
      </c>
      <c r="D595" s="177"/>
      <c r="E595" s="178">
        <v>91.53</v>
      </c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 t="s">
        <v>282</v>
      </c>
      <c r="AH595" s="133">
        <v>1</v>
      </c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</row>
    <row r="596" spans="1:60" outlineLevel="1" x14ac:dyDescent="0.2">
      <c r="A596" s="142"/>
      <c r="B596" s="143"/>
      <c r="C596" s="189" t="s">
        <v>678</v>
      </c>
      <c r="D596" s="175"/>
      <c r="E596" s="176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 t="s">
        <v>282</v>
      </c>
      <c r="AH596" s="133">
        <v>0</v>
      </c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</row>
    <row r="597" spans="1:60" outlineLevel="1" x14ac:dyDescent="0.2">
      <c r="A597" s="142"/>
      <c r="B597" s="143"/>
      <c r="C597" s="189" t="s">
        <v>811</v>
      </c>
      <c r="D597" s="175"/>
      <c r="E597" s="176">
        <v>8.4120000000000008</v>
      </c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 t="s">
        <v>282</v>
      </c>
      <c r="AH597" s="133">
        <v>0</v>
      </c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</row>
    <row r="598" spans="1:60" outlineLevel="1" x14ac:dyDescent="0.2">
      <c r="A598" s="142"/>
      <c r="B598" s="143"/>
      <c r="C598" s="189" t="s">
        <v>812</v>
      </c>
      <c r="D598" s="175"/>
      <c r="E598" s="176">
        <v>7.9560000000000004</v>
      </c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 t="s">
        <v>282</v>
      </c>
      <c r="AH598" s="133">
        <v>0</v>
      </c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</row>
    <row r="599" spans="1:60" outlineLevel="1" x14ac:dyDescent="0.2">
      <c r="A599" s="142"/>
      <c r="B599" s="143"/>
      <c r="C599" s="189" t="s">
        <v>813</v>
      </c>
      <c r="D599" s="175"/>
      <c r="E599" s="176">
        <v>7.1160000000000005</v>
      </c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 t="s">
        <v>282</v>
      </c>
      <c r="AH599" s="133">
        <v>0</v>
      </c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</row>
    <row r="600" spans="1:60" outlineLevel="1" x14ac:dyDescent="0.2">
      <c r="A600" s="142"/>
      <c r="B600" s="143"/>
      <c r="C600" s="189" t="s">
        <v>814</v>
      </c>
      <c r="D600" s="175"/>
      <c r="E600" s="176">
        <v>6.0960000000000001</v>
      </c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 t="s">
        <v>282</v>
      </c>
      <c r="AH600" s="133">
        <v>0</v>
      </c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</row>
    <row r="601" spans="1:60" outlineLevel="1" x14ac:dyDescent="0.2">
      <c r="A601" s="142"/>
      <c r="B601" s="143"/>
      <c r="C601" s="189" t="s">
        <v>815</v>
      </c>
      <c r="D601" s="175"/>
      <c r="E601" s="176">
        <v>6.4560000000000004</v>
      </c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 t="s">
        <v>282</v>
      </c>
      <c r="AH601" s="133">
        <v>0</v>
      </c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</row>
    <row r="602" spans="1:60" outlineLevel="1" x14ac:dyDescent="0.2">
      <c r="A602" s="142"/>
      <c r="B602" s="143"/>
      <c r="C602" s="189" t="s">
        <v>816</v>
      </c>
      <c r="D602" s="175"/>
      <c r="E602" s="176">
        <v>12.435</v>
      </c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 t="s">
        <v>282</v>
      </c>
      <c r="AH602" s="133">
        <v>0</v>
      </c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</row>
    <row r="603" spans="1:60" outlineLevel="1" x14ac:dyDescent="0.2">
      <c r="A603" s="142"/>
      <c r="B603" s="143"/>
      <c r="C603" s="189" t="s">
        <v>817</v>
      </c>
      <c r="D603" s="175"/>
      <c r="E603" s="176">
        <v>17.740000000000002</v>
      </c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 t="s">
        <v>282</v>
      </c>
      <c r="AH603" s="133">
        <v>0</v>
      </c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</row>
    <row r="604" spans="1:60" outlineLevel="1" x14ac:dyDescent="0.2">
      <c r="A604" s="142"/>
      <c r="B604" s="143"/>
      <c r="C604" s="189" t="s">
        <v>818</v>
      </c>
      <c r="D604" s="175"/>
      <c r="E604" s="176">
        <v>15.540000000000001</v>
      </c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 t="s">
        <v>282</v>
      </c>
      <c r="AH604" s="133">
        <v>0</v>
      </c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</row>
    <row r="605" spans="1:60" outlineLevel="1" x14ac:dyDescent="0.2">
      <c r="A605" s="142"/>
      <c r="B605" s="143"/>
      <c r="C605" s="189" t="s">
        <v>819</v>
      </c>
      <c r="D605" s="175"/>
      <c r="E605" s="176">
        <v>15.360000000000001</v>
      </c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 t="s">
        <v>282</v>
      </c>
      <c r="AH605" s="133">
        <v>0</v>
      </c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</row>
    <row r="606" spans="1:60" outlineLevel="1" x14ac:dyDescent="0.2">
      <c r="A606" s="142"/>
      <c r="B606" s="143"/>
      <c r="C606" s="190" t="s">
        <v>673</v>
      </c>
      <c r="D606" s="177"/>
      <c r="E606" s="178">
        <v>97.111000000000004</v>
      </c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 t="s">
        <v>282</v>
      </c>
      <c r="AH606" s="133">
        <v>1</v>
      </c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</row>
    <row r="607" spans="1:60" outlineLevel="1" x14ac:dyDescent="0.2">
      <c r="A607" s="142"/>
      <c r="B607" s="143"/>
      <c r="C607" s="189" t="s">
        <v>820</v>
      </c>
      <c r="D607" s="175"/>
      <c r="E607" s="176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 t="s">
        <v>282</v>
      </c>
      <c r="AH607" s="133">
        <v>0</v>
      </c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</row>
    <row r="608" spans="1:60" outlineLevel="1" x14ac:dyDescent="0.2">
      <c r="A608" s="142"/>
      <c r="B608" s="143"/>
      <c r="C608" s="189" t="s">
        <v>668</v>
      </c>
      <c r="D608" s="175"/>
      <c r="E608" s="176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 t="s">
        <v>282</v>
      </c>
      <c r="AH608" s="133">
        <v>0</v>
      </c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</row>
    <row r="609" spans="1:60" outlineLevel="1" x14ac:dyDescent="0.2">
      <c r="A609" s="142"/>
      <c r="B609" s="143"/>
      <c r="C609" s="189" t="s">
        <v>821</v>
      </c>
      <c r="D609" s="175"/>
      <c r="E609" s="176">
        <v>6.6680000000000001</v>
      </c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 t="s">
        <v>282</v>
      </c>
      <c r="AH609" s="133">
        <v>0</v>
      </c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</row>
    <row r="610" spans="1:60" outlineLevel="1" x14ac:dyDescent="0.2">
      <c r="A610" s="142"/>
      <c r="B610" s="143"/>
      <c r="C610" s="189" t="s">
        <v>822</v>
      </c>
      <c r="D610" s="175"/>
      <c r="E610" s="176">
        <v>0.99900000000000011</v>
      </c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 t="s">
        <v>282</v>
      </c>
      <c r="AH610" s="133">
        <v>0</v>
      </c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</row>
    <row r="611" spans="1:60" outlineLevel="1" x14ac:dyDescent="0.2">
      <c r="A611" s="142"/>
      <c r="B611" s="143"/>
      <c r="C611" s="189" t="s">
        <v>823</v>
      </c>
      <c r="D611" s="175"/>
      <c r="E611" s="176">
        <v>3.0180000000000002</v>
      </c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 t="s">
        <v>282</v>
      </c>
      <c r="AH611" s="133">
        <v>0</v>
      </c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</row>
    <row r="612" spans="1:60" outlineLevel="1" x14ac:dyDescent="0.2">
      <c r="A612" s="142"/>
      <c r="B612" s="143"/>
      <c r="C612" s="189" t="s">
        <v>824</v>
      </c>
      <c r="D612" s="175"/>
      <c r="E612" s="176">
        <v>1.3050000000000002</v>
      </c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 t="s">
        <v>282</v>
      </c>
      <c r="AH612" s="133">
        <v>0</v>
      </c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</row>
    <row r="613" spans="1:60" outlineLevel="1" x14ac:dyDescent="0.2">
      <c r="A613" s="142"/>
      <c r="B613" s="143"/>
      <c r="C613" s="189" t="s">
        <v>825</v>
      </c>
      <c r="D613" s="175"/>
      <c r="E613" s="176">
        <v>2.0633000000000004</v>
      </c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 t="s">
        <v>282</v>
      </c>
      <c r="AH613" s="133">
        <v>0</v>
      </c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</row>
    <row r="614" spans="1:60" outlineLevel="1" x14ac:dyDescent="0.2">
      <c r="A614" s="142"/>
      <c r="B614" s="143"/>
      <c r="C614" s="189" t="s">
        <v>826</v>
      </c>
      <c r="D614" s="175"/>
      <c r="E614" s="176">
        <v>5.649</v>
      </c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 t="s">
        <v>282</v>
      </c>
      <c r="AH614" s="133">
        <v>0</v>
      </c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</row>
    <row r="615" spans="1:60" outlineLevel="1" x14ac:dyDescent="0.2">
      <c r="A615" s="142"/>
      <c r="B615" s="143"/>
      <c r="C615" s="190" t="s">
        <v>673</v>
      </c>
      <c r="D615" s="177"/>
      <c r="E615" s="178">
        <v>19.702300000000001</v>
      </c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 t="s">
        <v>282</v>
      </c>
      <c r="AH615" s="133">
        <v>1</v>
      </c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</row>
    <row r="616" spans="1:60" outlineLevel="1" x14ac:dyDescent="0.2">
      <c r="A616" s="142"/>
      <c r="B616" s="143"/>
      <c r="C616" s="189" t="s">
        <v>674</v>
      </c>
      <c r="D616" s="175"/>
      <c r="E616" s="176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 t="s">
        <v>282</v>
      </c>
      <c r="AH616" s="133">
        <v>0</v>
      </c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</row>
    <row r="617" spans="1:60" outlineLevel="1" x14ac:dyDescent="0.2">
      <c r="A617" s="142"/>
      <c r="B617" s="143"/>
      <c r="C617" s="189" t="s">
        <v>827</v>
      </c>
      <c r="D617" s="175"/>
      <c r="E617" s="176">
        <v>3.7</v>
      </c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 t="s">
        <v>282</v>
      </c>
      <c r="AH617" s="133">
        <v>0</v>
      </c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</row>
    <row r="618" spans="1:60" outlineLevel="1" x14ac:dyDescent="0.2">
      <c r="A618" s="142"/>
      <c r="B618" s="143"/>
      <c r="C618" s="189" t="s">
        <v>828</v>
      </c>
      <c r="D618" s="175"/>
      <c r="E618" s="176">
        <v>1.389</v>
      </c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 t="s">
        <v>282</v>
      </c>
      <c r="AH618" s="133">
        <v>0</v>
      </c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</row>
    <row r="619" spans="1:60" outlineLevel="1" x14ac:dyDescent="0.2">
      <c r="A619" s="142"/>
      <c r="B619" s="143"/>
      <c r="C619" s="189" t="s">
        <v>829</v>
      </c>
      <c r="D619" s="175"/>
      <c r="E619" s="176">
        <v>4.9095000000000004</v>
      </c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 t="s">
        <v>282</v>
      </c>
      <c r="AH619" s="133">
        <v>0</v>
      </c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</row>
    <row r="620" spans="1:60" outlineLevel="1" x14ac:dyDescent="0.2">
      <c r="A620" s="142"/>
      <c r="B620" s="143"/>
      <c r="C620" s="189" t="s">
        <v>830</v>
      </c>
      <c r="D620" s="175"/>
      <c r="E620" s="176">
        <v>4.9965000000000002</v>
      </c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 t="s">
        <v>282</v>
      </c>
      <c r="AH620" s="133">
        <v>0</v>
      </c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</row>
    <row r="621" spans="1:60" outlineLevel="1" x14ac:dyDescent="0.2">
      <c r="A621" s="142"/>
      <c r="B621" s="143"/>
      <c r="C621" s="190" t="s">
        <v>673</v>
      </c>
      <c r="D621" s="177"/>
      <c r="E621" s="178">
        <v>14.995000000000001</v>
      </c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 t="s">
        <v>282</v>
      </c>
      <c r="AH621" s="133">
        <v>1</v>
      </c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</row>
    <row r="622" spans="1:60" outlineLevel="1" x14ac:dyDescent="0.2">
      <c r="A622" s="142"/>
      <c r="B622" s="143"/>
      <c r="C622" s="189" t="s">
        <v>678</v>
      </c>
      <c r="D622" s="175"/>
      <c r="E622" s="176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 t="s">
        <v>282</v>
      </c>
      <c r="AH622" s="133">
        <v>0</v>
      </c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</row>
    <row r="623" spans="1:60" outlineLevel="1" x14ac:dyDescent="0.2">
      <c r="A623" s="142"/>
      <c r="B623" s="143"/>
      <c r="C623" s="189" t="s">
        <v>831</v>
      </c>
      <c r="D623" s="175"/>
      <c r="E623" s="176">
        <v>2.899</v>
      </c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 t="s">
        <v>282</v>
      </c>
      <c r="AH623" s="133">
        <v>0</v>
      </c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</row>
    <row r="624" spans="1:60" outlineLevel="1" x14ac:dyDescent="0.2">
      <c r="A624" s="142"/>
      <c r="B624" s="143"/>
      <c r="C624" s="189" t="s">
        <v>832</v>
      </c>
      <c r="D624" s="175"/>
      <c r="E624" s="176">
        <v>2.1030000000000002</v>
      </c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 t="s">
        <v>282</v>
      </c>
      <c r="AH624" s="133">
        <v>0</v>
      </c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</row>
    <row r="625" spans="1:60" outlineLevel="1" x14ac:dyDescent="0.2">
      <c r="A625" s="142"/>
      <c r="B625" s="143"/>
      <c r="C625" s="189" t="s">
        <v>833</v>
      </c>
      <c r="D625" s="175"/>
      <c r="E625" s="176">
        <v>1.9890000000000001</v>
      </c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 t="s">
        <v>282</v>
      </c>
      <c r="AH625" s="133">
        <v>0</v>
      </c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</row>
    <row r="626" spans="1:60" outlineLevel="1" x14ac:dyDescent="0.2">
      <c r="A626" s="142"/>
      <c r="B626" s="143"/>
      <c r="C626" s="189" t="s">
        <v>834</v>
      </c>
      <c r="D626" s="175"/>
      <c r="E626" s="176">
        <v>1.7790000000000001</v>
      </c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 t="s">
        <v>282</v>
      </c>
      <c r="AH626" s="133">
        <v>0</v>
      </c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</row>
    <row r="627" spans="1:60" outlineLevel="1" x14ac:dyDescent="0.2">
      <c r="A627" s="142"/>
      <c r="B627" s="143"/>
      <c r="C627" s="189" t="s">
        <v>835</v>
      </c>
      <c r="D627" s="175"/>
      <c r="E627" s="176">
        <v>1.524</v>
      </c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 t="s">
        <v>282</v>
      </c>
      <c r="AH627" s="133">
        <v>0</v>
      </c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</row>
    <row r="628" spans="1:60" outlineLevel="1" x14ac:dyDescent="0.2">
      <c r="A628" s="142"/>
      <c r="B628" s="143"/>
      <c r="C628" s="189" t="s">
        <v>836</v>
      </c>
      <c r="D628" s="175"/>
      <c r="E628" s="176">
        <v>1.1190000000000002</v>
      </c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 t="s">
        <v>282</v>
      </c>
      <c r="AH628" s="133">
        <v>0</v>
      </c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</row>
    <row r="629" spans="1:60" outlineLevel="1" x14ac:dyDescent="0.2">
      <c r="A629" s="142"/>
      <c r="B629" s="143"/>
      <c r="C629" s="189" t="s">
        <v>837</v>
      </c>
      <c r="D629" s="175"/>
      <c r="E629" s="176">
        <v>6.7425000000000006</v>
      </c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 t="s">
        <v>282</v>
      </c>
      <c r="AH629" s="133">
        <v>0</v>
      </c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</row>
    <row r="630" spans="1:60" outlineLevel="1" x14ac:dyDescent="0.2">
      <c r="A630" s="142"/>
      <c r="B630" s="143"/>
      <c r="C630" s="190" t="s">
        <v>673</v>
      </c>
      <c r="D630" s="177"/>
      <c r="E630" s="178">
        <v>18.155500000000004</v>
      </c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 t="s">
        <v>282</v>
      </c>
      <c r="AH630" s="133">
        <v>1</v>
      </c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</row>
    <row r="631" spans="1:60" ht="22.5" outlineLevel="1" x14ac:dyDescent="0.2">
      <c r="A631" s="154">
        <v>69</v>
      </c>
      <c r="B631" s="155" t="s">
        <v>838</v>
      </c>
      <c r="C631" s="171" t="s">
        <v>839</v>
      </c>
      <c r="D631" s="156" t="s">
        <v>279</v>
      </c>
      <c r="E631" s="157">
        <v>163.39350000000002</v>
      </c>
      <c r="F631" s="158">
        <v>233</v>
      </c>
      <c r="G631" s="159">
        <f>ROUND(E631*F631,2)</f>
        <v>38070.69</v>
      </c>
      <c r="H631" s="158">
        <v>0</v>
      </c>
      <c r="I631" s="159">
        <f>ROUND(E631*H631,2)</f>
        <v>0</v>
      </c>
      <c r="J631" s="158">
        <v>233</v>
      </c>
      <c r="K631" s="159">
        <f>ROUND(E631*J631,2)</f>
        <v>38070.69</v>
      </c>
      <c r="L631" s="159">
        <v>21</v>
      </c>
      <c r="M631" s="159">
        <f>G631*(1+L631/100)</f>
        <v>46065.534899999999</v>
      </c>
      <c r="N631" s="159">
        <v>0</v>
      </c>
      <c r="O631" s="159">
        <f>ROUND(E631*N631,2)</f>
        <v>0</v>
      </c>
      <c r="P631" s="159">
        <v>0</v>
      </c>
      <c r="Q631" s="159">
        <f>ROUND(E631*P631,2)</f>
        <v>0</v>
      </c>
      <c r="R631" s="159" t="s">
        <v>373</v>
      </c>
      <c r="S631" s="159" t="s">
        <v>233</v>
      </c>
      <c r="T631" s="160" t="s">
        <v>233</v>
      </c>
      <c r="U631" s="144">
        <v>0.58000000000000007</v>
      </c>
      <c r="V631" s="144">
        <f>ROUND(E631*U631,2)</f>
        <v>94.77</v>
      </c>
      <c r="W631" s="144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 t="s">
        <v>251</v>
      </c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</row>
    <row r="632" spans="1:60" outlineLevel="1" x14ac:dyDescent="0.2">
      <c r="A632" s="142"/>
      <c r="B632" s="143"/>
      <c r="C632" s="189" t="s">
        <v>840</v>
      </c>
      <c r="D632" s="175"/>
      <c r="E632" s="176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 t="s">
        <v>282</v>
      </c>
      <c r="AH632" s="133">
        <v>0</v>
      </c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</row>
    <row r="633" spans="1:60" outlineLevel="1" x14ac:dyDescent="0.2">
      <c r="A633" s="142"/>
      <c r="B633" s="143"/>
      <c r="C633" s="189" t="s">
        <v>797</v>
      </c>
      <c r="D633" s="175"/>
      <c r="E633" s="176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 t="s">
        <v>282</v>
      </c>
      <c r="AH633" s="133">
        <v>0</v>
      </c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</row>
    <row r="634" spans="1:60" outlineLevel="1" x14ac:dyDescent="0.2">
      <c r="A634" s="142"/>
      <c r="B634" s="143"/>
      <c r="C634" s="189" t="s">
        <v>668</v>
      </c>
      <c r="D634" s="175"/>
      <c r="E634" s="176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 t="s">
        <v>282</v>
      </c>
      <c r="AH634" s="133">
        <v>0</v>
      </c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</row>
    <row r="635" spans="1:60" outlineLevel="1" x14ac:dyDescent="0.2">
      <c r="A635" s="142"/>
      <c r="B635" s="143"/>
      <c r="C635" s="189" t="s">
        <v>799</v>
      </c>
      <c r="D635" s="175"/>
      <c r="E635" s="176">
        <v>3.9960000000000004</v>
      </c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 t="s">
        <v>282</v>
      </c>
      <c r="AH635" s="133">
        <v>0</v>
      </c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</row>
    <row r="636" spans="1:60" outlineLevel="1" x14ac:dyDescent="0.2">
      <c r="A636" s="142"/>
      <c r="B636" s="143"/>
      <c r="C636" s="189" t="s">
        <v>801</v>
      </c>
      <c r="D636" s="175"/>
      <c r="E636" s="176">
        <v>5.2200000000000006</v>
      </c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 t="s">
        <v>282</v>
      </c>
      <c r="AH636" s="133">
        <v>0</v>
      </c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</row>
    <row r="637" spans="1:60" outlineLevel="1" x14ac:dyDescent="0.2">
      <c r="A637" s="142"/>
      <c r="B637" s="143"/>
      <c r="C637" s="189" t="s">
        <v>802</v>
      </c>
      <c r="D637" s="175"/>
      <c r="E637" s="176">
        <v>26.144000000000002</v>
      </c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 t="s">
        <v>282</v>
      </c>
      <c r="AH637" s="133">
        <v>0</v>
      </c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</row>
    <row r="638" spans="1:60" ht="22.5" outlineLevel="1" x14ac:dyDescent="0.2">
      <c r="A638" s="142"/>
      <c r="B638" s="143"/>
      <c r="C638" s="189" t="s">
        <v>803</v>
      </c>
      <c r="D638" s="175"/>
      <c r="E638" s="176">
        <v>24.036000000000001</v>
      </c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 t="s">
        <v>282</v>
      </c>
      <c r="AH638" s="133">
        <v>0</v>
      </c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</row>
    <row r="639" spans="1:60" outlineLevel="1" x14ac:dyDescent="0.2">
      <c r="A639" s="142"/>
      <c r="B639" s="143"/>
      <c r="C639" s="190" t="s">
        <v>673</v>
      </c>
      <c r="D639" s="177"/>
      <c r="E639" s="178">
        <v>59.396000000000001</v>
      </c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 t="s">
        <v>282</v>
      </c>
      <c r="AH639" s="133">
        <v>1</v>
      </c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</row>
    <row r="640" spans="1:60" outlineLevel="1" x14ac:dyDescent="0.2">
      <c r="A640" s="142"/>
      <c r="B640" s="143"/>
      <c r="C640" s="189" t="s">
        <v>674</v>
      </c>
      <c r="D640" s="175"/>
      <c r="E640" s="176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 t="s">
        <v>282</v>
      </c>
      <c r="AH640" s="133">
        <v>0</v>
      </c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</row>
    <row r="641" spans="1:60" outlineLevel="1" x14ac:dyDescent="0.2">
      <c r="A641" s="142"/>
      <c r="B641" s="143"/>
      <c r="C641" s="189" t="s">
        <v>805</v>
      </c>
      <c r="D641" s="175"/>
      <c r="E641" s="176">
        <v>11.112</v>
      </c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 t="s">
        <v>282</v>
      </c>
      <c r="AH641" s="133">
        <v>0</v>
      </c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</row>
    <row r="642" spans="1:60" outlineLevel="1" x14ac:dyDescent="0.2">
      <c r="A642" s="142"/>
      <c r="B642" s="143"/>
      <c r="C642" s="189" t="s">
        <v>807</v>
      </c>
      <c r="D642" s="175"/>
      <c r="E642" s="176">
        <v>3.24</v>
      </c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 t="s">
        <v>282</v>
      </c>
      <c r="AH642" s="133">
        <v>0</v>
      </c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</row>
    <row r="643" spans="1:60" outlineLevel="1" x14ac:dyDescent="0.2">
      <c r="A643" s="142"/>
      <c r="B643" s="143"/>
      <c r="C643" s="189" t="s">
        <v>809</v>
      </c>
      <c r="D643" s="175"/>
      <c r="E643" s="176">
        <v>2.8200000000000003</v>
      </c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 t="s">
        <v>282</v>
      </c>
      <c r="AH643" s="133">
        <v>0</v>
      </c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</row>
    <row r="644" spans="1:60" outlineLevel="1" x14ac:dyDescent="0.2">
      <c r="A644" s="142"/>
      <c r="B644" s="143"/>
      <c r="C644" s="190" t="s">
        <v>673</v>
      </c>
      <c r="D644" s="177"/>
      <c r="E644" s="178">
        <v>17.172000000000001</v>
      </c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 t="s">
        <v>282</v>
      </c>
      <c r="AH644" s="133">
        <v>1</v>
      </c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</row>
    <row r="645" spans="1:60" outlineLevel="1" x14ac:dyDescent="0.2">
      <c r="A645" s="142"/>
      <c r="B645" s="143"/>
      <c r="C645" s="189" t="s">
        <v>678</v>
      </c>
      <c r="D645" s="175"/>
      <c r="E645" s="176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 t="s">
        <v>282</v>
      </c>
      <c r="AH645" s="133">
        <v>0</v>
      </c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</row>
    <row r="646" spans="1:60" outlineLevel="1" x14ac:dyDescent="0.2">
      <c r="A646" s="142"/>
      <c r="B646" s="143"/>
      <c r="C646" s="189" t="s">
        <v>811</v>
      </c>
      <c r="D646" s="175"/>
      <c r="E646" s="176">
        <v>8.4120000000000008</v>
      </c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 t="s">
        <v>282</v>
      </c>
      <c r="AH646" s="133">
        <v>0</v>
      </c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</row>
    <row r="647" spans="1:60" outlineLevel="1" x14ac:dyDescent="0.2">
      <c r="A647" s="142"/>
      <c r="B647" s="143"/>
      <c r="C647" s="189" t="s">
        <v>812</v>
      </c>
      <c r="D647" s="175"/>
      <c r="E647" s="176">
        <v>7.9560000000000004</v>
      </c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 t="s">
        <v>282</v>
      </c>
      <c r="AH647" s="133">
        <v>0</v>
      </c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</row>
    <row r="648" spans="1:60" outlineLevel="1" x14ac:dyDescent="0.2">
      <c r="A648" s="142"/>
      <c r="B648" s="143"/>
      <c r="C648" s="189" t="s">
        <v>813</v>
      </c>
      <c r="D648" s="175"/>
      <c r="E648" s="176">
        <v>7.1160000000000005</v>
      </c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 t="s">
        <v>282</v>
      </c>
      <c r="AH648" s="133">
        <v>0</v>
      </c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</row>
    <row r="649" spans="1:60" outlineLevel="1" x14ac:dyDescent="0.2">
      <c r="A649" s="142"/>
      <c r="B649" s="143"/>
      <c r="C649" s="189" t="s">
        <v>814</v>
      </c>
      <c r="D649" s="175"/>
      <c r="E649" s="176">
        <v>6.0960000000000001</v>
      </c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 t="s">
        <v>282</v>
      </c>
      <c r="AH649" s="133">
        <v>0</v>
      </c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</row>
    <row r="650" spans="1:60" outlineLevel="1" x14ac:dyDescent="0.2">
      <c r="A650" s="142"/>
      <c r="B650" s="143"/>
      <c r="C650" s="189" t="s">
        <v>815</v>
      </c>
      <c r="D650" s="175"/>
      <c r="E650" s="176">
        <v>6.4560000000000004</v>
      </c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 t="s">
        <v>282</v>
      </c>
      <c r="AH650" s="133">
        <v>0</v>
      </c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</row>
    <row r="651" spans="1:60" outlineLevel="1" x14ac:dyDescent="0.2">
      <c r="A651" s="142"/>
      <c r="B651" s="143"/>
      <c r="C651" s="190" t="s">
        <v>673</v>
      </c>
      <c r="D651" s="177"/>
      <c r="E651" s="178">
        <v>36.036000000000001</v>
      </c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 t="s">
        <v>282</v>
      </c>
      <c r="AH651" s="133">
        <v>1</v>
      </c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</row>
    <row r="652" spans="1:60" outlineLevel="1" x14ac:dyDescent="0.2">
      <c r="A652" s="142"/>
      <c r="B652" s="143"/>
      <c r="C652" s="189" t="s">
        <v>820</v>
      </c>
      <c r="D652" s="175"/>
      <c r="E652" s="176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 t="s">
        <v>282</v>
      </c>
      <c r="AH652" s="133">
        <v>0</v>
      </c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</row>
    <row r="653" spans="1:60" outlineLevel="1" x14ac:dyDescent="0.2">
      <c r="A653" s="142"/>
      <c r="B653" s="143"/>
      <c r="C653" s="189" t="s">
        <v>668</v>
      </c>
      <c r="D653" s="175"/>
      <c r="E653" s="176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 t="s">
        <v>282</v>
      </c>
      <c r="AH653" s="133">
        <v>0</v>
      </c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</row>
    <row r="654" spans="1:60" outlineLevel="1" x14ac:dyDescent="0.2">
      <c r="A654" s="142"/>
      <c r="B654" s="143"/>
      <c r="C654" s="189" t="s">
        <v>821</v>
      </c>
      <c r="D654" s="175"/>
      <c r="E654" s="176">
        <v>6.6680000000000001</v>
      </c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 t="s">
        <v>282</v>
      </c>
      <c r="AH654" s="133">
        <v>0</v>
      </c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</row>
    <row r="655" spans="1:60" outlineLevel="1" x14ac:dyDescent="0.2">
      <c r="A655" s="142"/>
      <c r="B655" s="143"/>
      <c r="C655" s="189" t="s">
        <v>822</v>
      </c>
      <c r="D655" s="175"/>
      <c r="E655" s="176">
        <v>0.99900000000000011</v>
      </c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 t="s">
        <v>282</v>
      </c>
      <c r="AH655" s="133">
        <v>0</v>
      </c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</row>
    <row r="656" spans="1:60" outlineLevel="1" x14ac:dyDescent="0.2">
      <c r="A656" s="142"/>
      <c r="B656" s="143"/>
      <c r="C656" s="189" t="s">
        <v>823</v>
      </c>
      <c r="D656" s="175"/>
      <c r="E656" s="176">
        <v>3.0180000000000002</v>
      </c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 t="s">
        <v>282</v>
      </c>
      <c r="AH656" s="133">
        <v>0</v>
      </c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</row>
    <row r="657" spans="1:60" outlineLevel="1" x14ac:dyDescent="0.2">
      <c r="A657" s="142"/>
      <c r="B657" s="143"/>
      <c r="C657" s="189" t="s">
        <v>824</v>
      </c>
      <c r="D657" s="175"/>
      <c r="E657" s="176">
        <v>1.3050000000000002</v>
      </c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 t="s">
        <v>282</v>
      </c>
      <c r="AH657" s="133">
        <v>0</v>
      </c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</row>
    <row r="658" spans="1:60" outlineLevel="1" x14ac:dyDescent="0.2">
      <c r="A658" s="142"/>
      <c r="B658" s="143"/>
      <c r="C658" s="189" t="s">
        <v>826</v>
      </c>
      <c r="D658" s="175"/>
      <c r="E658" s="176">
        <v>5.649</v>
      </c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 t="s">
        <v>282</v>
      </c>
      <c r="AH658" s="133">
        <v>0</v>
      </c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</row>
    <row r="659" spans="1:60" outlineLevel="1" x14ac:dyDescent="0.2">
      <c r="A659" s="142"/>
      <c r="B659" s="143"/>
      <c r="C659" s="190" t="s">
        <v>673</v>
      </c>
      <c r="D659" s="177"/>
      <c r="E659" s="178">
        <v>17.639000000000003</v>
      </c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 t="s">
        <v>282</v>
      </c>
      <c r="AH659" s="133">
        <v>1</v>
      </c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</row>
    <row r="660" spans="1:60" outlineLevel="1" x14ac:dyDescent="0.2">
      <c r="A660" s="142"/>
      <c r="B660" s="143"/>
      <c r="C660" s="189" t="s">
        <v>674</v>
      </c>
      <c r="D660" s="175"/>
      <c r="E660" s="176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 t="s">
        <v>282</v>
      </c>
      <c r="AH660" s="133">
        <v>0</v>
      </c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</row>
    <row r="661" spans="1:60" outlineLevel="1" x14ac:dyDescent="0.2">
      <c r="A661" s="142"/>
      <c r="B661" s="143"/>
      <c r="C661" s="189" t="s">
        <v>827</v>
      </c>
      <c r="D661" s="175"/>
      <c r="E661" s="176">
        <v>3.7</v>
      </c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 t="s">
        <v>282</v>
      </c>
      <c r="AH661" s="133">
        <v>0</v>
      </c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</row>
    <row r="662" spans="1:60" outlineLevel="1" x14ac:dyDescent="0.2">
      <c r="A662" s="142"/>
      <c r="B662" s="143"/>
      <c r="C662" s="189" t="s">
        <v>828</v>
      </c>
      <c r="D662" s="175"/>
      <c r="E662" s="176">
        <v>1.389</v>
      </c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 t="s">
        <v>282</v>
      </c>
      <c r="AH662" s="133">
        <v>0</v>
      </c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</row>
    <row r="663" spans="1:60" outlineLevel="1" x14ac:dyDescent="0.2">
      <c r="A663" s="142"/>
      <c r="B663" s="143"/>
      <c r="C663" s="189" t="s">
        <v>829</v>
      </c>
      <c r="D663" s="175"/>
      <c r="E663" s="176">
        <v>4.9095000000000004</v>
      </c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 t="s">
        <v>282</v>
      </c>
      <c r="AH663" s="133">
        <v>0</v>
      </c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</row>
    <row r="664" spans="1:60" outlineLevel="1" x14ac:dyDescent="0.2">
      <c r="A664" s="142"/>
      <c r="B664" s="143"/>
      <c r="C664" s="189" t="s">
        <v>830</v>
      </c>
      <c r="D664" s="175"/>
      <c r="E664" s="176">
        <v>4.9965000000000002</v>
      </c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 t="s">
        <v>282</v>
      </c>
      <c r="AH664" s="133">
        <v>0</v>
      </c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</row>
    <row r="665" spans="1:60" outlineLevel="1" x14ac:dyDescent="0.2">
      <c r="A665" s="142"/>
      <c r="B665" s="143"/>
      <c r="C665" s="190" t="s">
        <v>673</v>
      </c>
      <c r="D665" s="177"/>
      <c r="E665" s="178">
        <v>14.995000000000001</v>
      </c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 t="s">
        <v>282</v>
      </c>
      <c r="AH665" s="133">
        <v>1</v>
      </c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</row>
    <row r="666" spans="1:60" outlineLevel="1" x14ac:dyDescent="0.2">
      <c r="A666" s="142"/>
      <c r="B666" s="143"/>
      <c r="C666" s="189" t="s">
        <v>678</v>
      </c>
      <c r="D666" s="175"/>
      <c r="E666" s="176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 t="s">
        <v>282</v>
      </c>
      <c r="AH666" s="133">
        <v>0</v>
      </c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</row>
    <row r="667" spans="1:60" outlineLevel="1" x14ac:dyDescent="0.2">
      <c r="A667" s="142"/>
      <c r="B667" s="143"/>
      <c r="C667" s="189" t="s">
        <v>831</v>
      </c>
      <c r="D667" s="175"/>
      <c r="E667" s="176">
        <v>2.899</v>
      </c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 t="s">
        <v>282</v>
      </c>
      <c r="AH667" s="133">
        <v>0</v>
      </c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</row>
    <row r="668" spans="1:60" outlineLevel="1" x14ac:dyDescent="0.2">
      <c r="A668" s="142"/>
      <c r="B668" s="143"/>
      <c r="C668" s="189" t="s">
        <v>832</v>
      </c>
      <c r="D668" s="175"/>
      <c r="E668" s="176">
        <v>2.1030000000000002</v>
      </c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 t="s">
        <v>282</v>
      </c>
      <c r="AH668" s="133">
        <v>0</v>
      </c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</row>
    <row r="669" spans="1:60" outlineLevel="1" x14ac:dyDescent="0.2">
      <c r="A669" s="142"/>
      <c r="B669" s="143"/>
      <c r="C669" s="189" t="s">
        <v>833</v>
      </c>
      <c r="D669" s="175"/>
      <c r="E669" s="176">
        <v>1.9890000000000001</v>
      </c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 t="s">
        <v>282</v>
      </c>
      <c r="AH669" s="133">
        <v>0</v>
      </c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</row>
    <row r="670" spans="1:60" outlineLevel="1" x14ac:dyDescent="0.2">
      <c r="A670" s="142"/>
      <c r="B670" s="143"/>
      <c r="C670" s="189" t="s">
        <v>834</v>
      </c>
      <c r="D670" s="175"/>
      <c r="E670" s="176">
        <v>1.7790000000000001</v>
      </c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 t="s">
        <v>282</v>
      </c>
      <c r="AH670" s="133">
        <v>0</v>
      </c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</row>
    <row r="671" spans="1:60" outlineLevel="1" x14ac:dyDescent="0.2">
      <c r="A671" s="142"/>
      <c r="B671" s="143"/>
      <c r="C671" s="189" t="s">
        <v>835</v>
      </c>
      <c r="D671" s="175"/>
      <c r="E671" s="176">
        <v>1.524</v>
      </c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 t="s">
        <v>282</v>
      </c>
      <c r="AH671" s="133">
        <v>0</v>
      </c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</row>
    <row r="672" spans="1:60" outlineLevel="1" x14ac:dyDescent="0.2">
      <c r="A672" s="142"/>
      <c r="B672" s="143"/>
      <c r="C672" s="189" t="s">
        <v>836</v>
      </c>
      <c r="D672" s="175"/>
      <c r="E672" s="176">
        <v>1.1190000000000002</v>
      </c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 t="s">
        <v>282</v>
      </c>
      <c r="AH672" s="133">
        <v>0</v>
      </c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</row>
    <row r="673" spans="1:60" outlineLevel="1" x14ac:dyDescent="0.2">
      <c r="A673" s="142"/>
      <c r="B673" s="143"/>
      <c r="C673" s="189" t="s">
        <v>837</v>
      </c>
      <c r="D673" s="175"/>
      <c r="E673" s="176">
        <v>6.7425000000000006</v>
      </c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 t="s">
        <v>282</v>
      </c>
      <c r="AH673" s="133">
        <v>0</v>
      </c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</row>
    <row r="674" spans="1:60" outlineLevel="1" x14ac:dyDescent="0.2">
      <c r="A674" s="142"/>
      <c r="B674" s="143"/>
      <c r="C674" s="190" t="s">
        <v>673</v>
      </c>
      <c r="D674" s="177"/>
      <c r="E674" s="178">
        <v>18.155500000000004</v>
      </c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 t="s">
        <v>282</v>
      </c>
      <c r="AH674" s="133">
        <v>1</v>
      </c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</row>
    <row r="675" spans="1:60" ht="33.75" outlineLevel="1" x14ac:dyDescent="0.2">
      <c r="A675" s="154">
        <v>70</v>
      </c>
      <c r="B675" s="155" t="s">
        <v>841</v>
      </c>
      <c r="C675" s="171" t="s">
        <v>842</v>
      </c>
      <c r="D675" s="156" t="s">
        <v>291</v>
      </c>
      <c r="E675" s="157">
        <v>10.050000000000001</v>
      </c>
      <c r="F675" s="158">
        <v>763</v>
      </c>
      <c r="G675" s="159">
        <f>ROUND(E675*F675,2)</f>
        <v>7668.15</v>
      </c>
      <c r="H675" s="158">
        <v>108.57000000000001</v>
      </c>
      <c r="I675" s="159">
        <f>ROUND(E675*H675,2)</f>
        <v>1091.1300000000001</v>
      </c>
      <c r="J675" s="158">
        <v>654.43000000000006</v>
      </c>
      <c r="K675" s="159">
        <f>ROUND(E675*J675,2)</f>
        <v>6577.02</v>
      </c>
      <c r="L675" s="159">
        <v>21</v>
      </c>
      <c r="M675" s="159">
        <f>G675*(1+L675/100)</f>
        <v>9278.4614999999994</v>
      </c>
      <c r="N675" s="159">
        <v>1.1560000000000001E-2</v>
      </c>
      <c r="O675" s="159">
        <f>ROUND(E675*N675,2)</f>
        <v>0.12</v>
      </c>
      <c r="P675" s="159">
        <v>0</v>
      </c>
      <c r="Q675" s="159">
        <f>ROUND(E675*P675,2)</f>
        <v>0</v>
      </c>
      <c r="R675" s="159" t="s">
        <v>373</v>
      </c>
      <c r="S675" s="159" t="s">
        <v>233</v>
      </c>
      <c r="T675" s="160" t="s">
        <v>233</v>
      </c>
      <c r="U675" s="144">
        <v>1.6580000000000001</v>
      </c>
      <c r="V675" s="144">
        <f>ROUND(E675*U675,2)</f>
        <v>16.66</v>
      </c>
      <c r="W675" s="144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 t="s">
        <v>251</v>
      </c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</row>
    <row r="676" spans="1:60" outlineLevel="1" x14ac:dyDescent="0.2">
      <c r="A676" s="142"/>
      <c r="B676" s="143"/>
      <c r="C676" s="189" t="s">
        <v>843</v>
      </c>
      <c r="D676" s="175"/>
      <c r="E676" s="176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 t="s">
        <v>282</v>
      </c>
      <c r="AH676" s="133">
        <v>0</v>
      </c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</row>
    <row r="677" spans="1:60" outlineLevel="1" x14ac:dyDescent="0.2">
      <c r="A677" s="142"/>
      <c r="B677" s="143"/>
      <c r="C677" s="189" t="s">
        <v>668</v>
      </c>
      <c r="D677" s="175"/>
      <c r="E677" s="176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 t="s">
        <v>282</v>
      </c>
      <c r="AH677" s="133">
        <v>0</v>
      </c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</row>
    <row r="678" spans="1:60" outlineLevel="1" x14ac:dyDescent="0.2">
      <c r="A678" s="142"/>
      <c r="B678" s="143"/>
      <c r="C678" s="189" t="s">
        <v>844</v>
      </c>
      <c r="D678" s="175"/>
      <c r="E678" s="176">
        <v>6.7</v>
      </c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 t="s">
        <v>282</v>
      </c>
      <c r="AH678" s="133">
        <v>0</v>
      </c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</row>
    <row r="679" spans="1:60" outlineLevel="1" x14ac:dyDescent="0.2">
      <c r="A679" s="142"/>
      <c r="B679" s="143"/>
      <c r="C679" s="189" t="s">
        <v>674</v>
      </c>
      <c r="D679" s="175"/>
      <c r="E679" s="176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 t="s">
        <v>282</v>
      </c>
      <c r="AH679" s="133">
        <v>0</v>
      </c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</row>
    <row r="680" spans="1:60" outlineLevel="1" x14ac:dyDescent="0.2">
      <c r="A680" s="142"/>
      <c r="B680" s="143"/>
      <c r="C680" s="189" t="s">
        <v>845</v>
      </c>
      <c r="D680" s="175"/>
      <c r="E680" s="176">
        <v>3.35</v>
      </c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 t="s">
        <v>282</v>
      </c>
      <c r="AH680" s="133">
        <v>0</v>
      </c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</row>
    <row r="681" spans="1:60" outlineLevel="1" x14ac:dyDescent="0.2">
      <c r="A681" s="142"/>
      <c r="B681" s="143"/>
      <c r="C681" s="190" t="s">
        <v>673</v>
      </c>
      <c r="D681" s="177"/>
      <c r="E681" s="178">
        <v>10.050000000000001</v>
      </c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 t="s">
        <v>282</v>
      </c>
      <c r="AH681" s="133">
        <v>1</v>
      </c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</row>
    <row r="682" spans="1:60" ht="33.75" outlineLevel="1" x14ac:dyDescent="0.2">
      <c r="A682" s="154">
        <v>71</v>
      </c>
      <c r="B682" s="155" t="s">
        <v>846</v>
      </c>
      <c r="C682" s="171" t="s">
        <v>847</v>
      </c>
      <c r="D682" s="156" t="s">
        <v>291</v>
      </c>
      <c r="E682" s="157">
        <v>16.670000000000002</v>
      </c>
      <c r="F682" s="158">
        <v>1003</v>
      </c>
      <c r="G682" s="159">
        <f>ROUND(E682*F682,2)</f>
        <v>16720.009999999998</v>
      </c>
      <c r="H682" s="158">
        <v>156.22000000000003</v>
      </c>
      <c r="I682" s="159">
        <f>ROUND(E682*H682,2)</f>
        <v>2604.19</v>
      </c>
      <c r="J682" s="158">
        <v>846.78000000000009</v>
      </c>
      <c r="K682" s="159">
        <f>ROUND(E682*J682,2)</f>
        <v>14115.82</v>
      </c>
      <c r="L682" s="159">
        <v>21</v>
      </c>
      <c r="M682" s="159">
        <f>G682*(1+L682/100)</f>
        <v>20231.212099999997</v>
      </c>
      <c r="N682" s="159">
        <v>1.7160000000000002E-2</v>
      </c>
      <c r="O682" s="159">
        <f>ROUND(E682*N682,2)</f>
        <v>0.28999999999999998</v>
      </c>
      <c r="P682" s="159">
        <v>0</v>
      </c>
      <c r="Q682" s="159">
        <f>ROUND(E682*P682,2)</f>
        <v>0</v>
      </c>
      <c r="R682" s="159" t="s">
        <v>373</v>
      </c>
      <c r="S682" s="159" t="s">
        <v>233</v>
      </c>
      <c r="T682" s="160" t="s">
        <v>233</v>
      </c>
      <c r="U682" s="144">
        <v>2.1380000000000003</v>
      </c>
      <c r="V682" s="144">
        <f>ROUND(E682*U682,2)</f>
        <v>35.64</v>
      </c>
      <c r="W682" s="144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 t="s">
        <v>251</v>
      </c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</row>
    <row r="683" spans="1:60" outlineLevel="1" x14ac:dyDescent="0.2">
      <c r="A683" s="142"/>
      <c r="B683" s="143"/>
      <c r="C683" s="189" t="s">
        <v>843</v>
      </c>
      <c r="D683" s="175"/>
      <c r="E683" s="176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 t="s">
        <v>282</v>
      </c>
      <c r="AH683" s="133">
        <v>0</v>
      </c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</row>
    <row r="684" spans="1:60" outlineLevel="1" x14ac:dyDescent="0.2">
      <c r="A684" s="142"/>
      <c r="B684" s="143"/>
      <c r="C684" s="189" t="s">
        <v>655</v>
      </c>
      <c r="D684" s="175"/>
      <c r="E684" s="176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 t="s">
        <v>282</v>
      </c>
      <c r="AH684" s="133">
        <v>0</v>
      </c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</row>
    <row r="685" spans="1:60" outlineLevel="1" x14ac:dyDescent="0.2">
      <c r="A685" s="142"/>
      <c r="B685" s="143"/>
      <c r="C685" s="189" t="s">
        <v>845</v>
      </c>
      <c r="D685" s="175"/>
      <c r="E685" s="176">
        <v>3.35</v>
      </c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 t="s">
        <v>282</v>
      </c>
      <c r="AH685" s="133">
        <v>0</v>
      </c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</row>
    <row r="686" spans="1:60" outlineLevel="1" x14ac:dyDescent="0.2">
      <c r="A686" s="142"/>
      <c r="B686" s="143"/>
      <c r="C686" s="189" t="s">
        <v>848</v>
      </c>
      <c r="D686" s="175"/>
      <c r="E686" s="176">
        <v>3.27</v>
      </c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 t="s">
        <v>282</v>
      </c>
      <c r="AH686" s="133">
        <v>0</v>
      </c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</row>
    <row r="687" spans="1:60" outlineLevel="1" x14ac:dyDescent="0.2">
      <c r="A687" s="142"/>
      <c r="B687" s="143"/>
      <c r="C687" s="190" t="s">
        <v>673</v>
      </c>
      <c r="D687" s="177"/>
      <c r="E687" s="178">
        <v>6.62</v>
      </c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 t="s">
        <v>282</v>
      </c>
      <c r="AH687" s="133">
        <v>1</v>
      </c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</row>
    <row r="688" spans="1:60" outlineLevel="1" x14ac:dyDescent="0.2">
      <c r="A688" s="142"/>
      <c r="B688" s="143"/>
      <c r="C688" s="189" t="s">
        <v>668</v>
      </c>
      <c r="D688" s="175"/>
      <c r="E688" s="176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 t="s">
        <v>282</v>
      </c>
      <c r="AH688" s="133">
        <v>0</v>
      </c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</row>
    <row r="689" spans="1:60" outlineLevel="1" x14ac:dyDescent="0.2">
      <c r="A689" s="142"/>
      <c r="B689" s="143"/>
      <c r="C689" s="189" t="s">
        <v>849</v>
      </c>
      <c r="D689" s="175"/>
      <c r="E689" s="176">
        <v>6.7</v>
      </c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 t="s">
        <v>282</v>
      </c>
      <c r="AH689" s="133">
        <v>0</v>
      </c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</row>
    <row r="690" spans="1:60" outlineLevel="1" x14ac:dyDescent="0.2">
      <c r="A690" s="142"/>
      <c r="B690" s="143"/>
      <c r="C690" s="190" t="s">
        <v>673</v>
      </c>
      <c r="D690" s="177"/>
      <c r="E690" s="178">
        <v>6.7</v>
      </c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 t="s">
        <v>282</v>
      </c>
      <c r="AH690" s="133">
        <v>1</v>
      </c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</row>
    <row r="691" spans="1:60" outlineLevel="1" x14ac:dyDescent="0.2">
      <c r="A691" s="142"/>
      <c r="B691" s="143"/>
      <c r="C691" s="189" t="s">
        <v>674</v>
      </c>
      <c r="D691" s="175"/>
      <c r="E691" s="176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 t="s">
        <v>282</v>
      </c>
      <c r="AH691" s="133">
        <v>0</v>
      </c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</row>
    <row r="692" spans="1:60" outlineLevel="1" x14ac:dyDescent="0.2">
      <c r="A692" s="142"/>
      <c r="B692" s="143"/>
      <c r="C692" s="189" t="s">
        <v>845</v>
      </c>
      <c r="D692" s="175"/>
      <c r="E692" s="176">
        <v>3.35</v>
      </c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 t="s">
        <v>282</v>
      </c>
      <c r="AH692" s="133">
        <v>0</v>
      </c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</row>
    <row r="693" spans="1:60" outlineLevel="1" x14ac:dyDescent="0.2">
      <c r="A693" s="142"/>
      <c r="B693" s="143"/>
      <c r="C693" s="190" t="s">
        <v>673</v>
      </c>
      <c r="D693" s="177"/>
      <c r="E693" s="178">
        <v>3.35</v>
      </c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 t="s">
        <v>282</v>
      </c>
      <c r="AH693" s="133">
        <v>1</v>
      </c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</row>
    <row r="694" spans="1:60" outlineLevel="1" x14ac:dyDescent="0.2">
      <c r="A694" s="154">
        <v>72</v>
      </c>
      <c r="B694" s="155" t="s">
        <v>850</v>
      </c>
      <c r="C694" s="171" t="s">
        <v>851</v>
      </c>
      <c r="D694" s="156" t="s">
        <v>353</v>
      </c>
      <c r="E694" s="157">
        <v>4.6750000000000007</v>
      </c>
      <c r="F694" s="158">
        <v>1400</v>
      </c>
      <c r="G694" s="159">
        <f>ROUND(E694*F694,2)</f>
        <v>6545</v>
      </c>
      <c r="H694" s="158">
        <v>0</v>
      </c>
      <c r="I694" s="159">
        <f>ROUND(E694*H694,2)</f>
        <v>0</v>
      </c>
      <c r="J694" s="158">
        <v>1400</v>
      </c>
      <c r="K694" s="159">
        <f>ROUND(E694*J694,2)</f>
        <v>6545</v>
      </c>
      <c r="L694" s="159">
        <v>21</v>
      </c>
      <c r="M694" s="159">
        <f>G694*(1+L694/100)</f>
        <v>7919.45</v>
      </c>
      <c r="N694" s="159">
        <v>0.02</v>
      </c>
      <c r="O694" s="159">
        <f>ROUND(E694*N694,2)</f>
        <v>0.09</v>
      </c>
      <c r="P694" s="159">
        <v>0</v>
      </c>
      <c r="Q694" s="159">
        <f>ROUND(E694*P694,2)</f>
        <v>0</v>
      </c>
      <c r="R694" s="159"/>
      <c r="S694" s="159" t="s">
        <v>250</v>
      </c>
      <c r="T694" s="160" t="s">
        <v>234</v>
      </c>
      <c r="U694" s="144">
        <v>0</v>
      </c>
      <c r="V694" s="144">
        <f>ROUND(E694*U694,2)</f>
        <v>0</v>
      </c>
      <c r="W694" s="144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 t="s">
        <v>251</v>
      </c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</row>
    <row r="695" spans="1:60" outlineLevel="1" x14ac:dyDescent="0.2">
      <c r="A695" s="142"/>
      <c r="B695" s="143"/>
      <c r="C695" s="189" t="s">
        <v>668</v>
      </c>
      <c r="D695" s="175"/>
      <c r="E695" s="176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 t="s">
        <v>282</v>
      </c>
      <c r="AH695" s="133">
        <v>0</v>
      </c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</row>
    <row r="696" spans="1:60" outlineLevel="1" x14ac:dyDescent="0.2">
      <c r="A696" s="142"/>
      <c r="B696" s="143"/>
      <c r="C696" s="189" t="s">
        <v>852</v>
      </c>
      <c r="D696" s="175"/>
      <c r="E696" s="176">
        <v>0.30000000000000004</v>
      </c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 t="s">
        <v>282</v>
      </c>
      <c r="AH696" s="133">
        <v>0</v>
      </c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</row>
    <row r="697" spans="1:60" outlineLevel="1" x14ac:dyDescent="0.2">
      <c r="A697" s="142"/>
      <c r="B697" s="143"/>
      <c r="C697" s="189" t="s">
        <v>853</v>
      </c>
      <c r="D697" s="175"/>
      <c r="E697" s="176">
        <v>0.5</v>
      </c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 t="s">
        <v>282</v>
      </c>
      <c r="AH697" s="133">
        <v>0</v>
      </c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</row>
    <row r="698" spans="1:60" outlineLevel="1" x14ac:dyDescent="0.2">
      <c r="A698" s="142"/>
      <c r="B698" s="143"/>
      <c r="C698" s="190" t="s">
        <v>673</v>
      </c>
      <c r="D698" s="177"/>
      <c r="E698" s="178">
        <v>0.8</v>
      </c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 t="s">
        <v>282</v>
      </c>
      <c r="AH698" s="133">
        <v>1</v>
      </c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</row>
    <row r="699" spans="1:60" outlineLevel="1" x14ac:dyDescent="0.2">
      <c r="A699" s="142"/>
      <c r="B699" s="143"/>
      <c r="C699" s="189" t="s">
        <v>674</v>
      </c>
      <c r="D699" s="175"/>
      <c r="E699" s="176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 t="s">
        <v>282</v>
      </c>
      <c r="AH699" s="133">
        <v>0</v>
      </c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</row>
    <row r="700" spans="1:60" outlineLevel="1" x14ac:dyDescent="0.2">
      <c r="A700" s="142"/>
      <c r="B700" s="143"/>
      <c r="C700" s="189" t="s">
        <v>854</v>
      </c>
      <c r="D700" s="175"/>
      <c r="E700" s="176">
        <v>0.30000000000000004</v>
      </c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 t="s">
        <v>282</v>
      </c>
      <c r="AH700" s="133">
        <v>0</v>
      </c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</row>
    <row r="701" spans="1:60" outlineLevel="1" x14ac:dyDescent="0.2">
      <c r="A701" s="142"/>
      <c r="B701" s="143"/>
      <c r="C701" s="189" t="s">
        <v>855</v>
      </c>
      <c r="D701" s="175"/>
      <c r="E701" s="176">
        <v>0.375</v>
      </c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 t="s">
        <v>282</v>
      </c>
      <c r="AH701" s="133">
        <v>0</v>
      </c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</row>
    <row r="702" spans="1:60" outlineLevel="1" x14ac:dyDescent="0.2">
      <c r="A702" s="142"/>
      <c r="B702" s="143"/>
      <c r="C702" s="189" t="s">
        <v>852</v>
      </c>
      <c r="D702" s="175"/>
      <c r="E702" s="176">
        <v>0.30000000000000004</v>
      </c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 t="s">
        <v>282</v>
      </c>
      <c r="AH702" s="133">
        <v>0</v>
      </c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</row>
    <row r="703" spans="1:60" outlineLevel="1" x14ac:dyDescent="0.2">
      <c r="A703" s="142"/>
      <c r="B703" s="143"/>
      <c r="C703" s="189" t="s">
        <v>856</v>
      </c>
      <c r="D703" s="175"/>
      <c r="E703" s="176">
        <v>2.25</v>
      </c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 t="s">
        <v>282</v>
      </c>
      <c r="AH703" s="133">
        <v>0</v>
      </c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</row>
    <row r="704" spans="1:60" outlineLevel="1" x14ac:dyDescent="0.2">
      <c r="A704" s="142"/>
      <c r="B704" s="143"/>
      <c r="C704" s="190" t="s">
        <v>673</v>
      </c>
      <c r="D704" s="177"/>
      <c r="E704" s="178">
        <v>3.2250000000000001</v>
      </c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 t="s">
        <v>282</v>
      </c>
      <c r="AH704" s="133">
        <v>1</v>
      </c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</row>
    <row r="705" spans="1:60" outlineLevel="1" x14ac:dyDescent="0.2">
      <c r="A705" s="142"/>
      <c r="B705" s="143"/>
      <c r="C705" s="189" t="s">
        <v>678</v>
      </c>
      <c r="D705" s="175"/>
      <c r="E705" s="176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 t="s">
        <v>282</v>
      </c>
      <c r="AH705" s="133">
        <v>0</v>
      </c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</row>
    <row r="706" spans="1:60" outlineLevel="1" x14ac:dyDescent="0.2">
      <c r="A706" s="142"/>
      <c r="B706" s="143"/>
      <c r="C706" s="189" t="s">
        <v>853</v>
      </c>
      <c r="D706" s="175"/>
      <c r="E706" s="176">
        <v>0.5</v>
      </c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 t="s">
        <v>282</v>
      </c>
      <c r="AH706" s="133">
        <v>0</v>
      </c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</row>
    <row r="707" spans="1:60" outlineLevel="1" x14ac:dyDescent="0.2">
      <c r="A707" s="142"/>
      <c r="B707" s="143"/>
      <c r="C707" s="189" t="s">
        <v>857</v>
      </c>
      <c r="D707" s="175"/>
      <c r="E707" s="176">
        <v>0.15000000000000002</v>
      </c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 t="s">
        <v>282</v>
      </c>
      <c r="AH707" s="133">
        <v>0</v>
      </c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</row>
    <row r="708" spans="1:60" outlineLevel="1" x14ac:dyDescent="0.2">
      <c r="A708" s="142"/>
      <c r="B708" s="143"/>
      <c r="C708" s="190" t="s">
        <v>673</v>
      </c>
      <c r="D708" s="177"/>
      <c r="E708" s="178">
        <v>0.65</v>
      </c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 t="s">
        <v>282</v>
      </c>
      <c r="AH708" s="133">
        <v>1</v>
      </c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</row>
    <row r="709" spans="1:60" outlineLevel="1" x14ac:dyDescent="0.2">
      <c r="A709" s="154">
        <v>73</v>
      </c>
      <c r="B709" s="155" t="s">
        <v>858</v>
      </c>
      <c r="C709" s="171" t="s">
        <v>859</v>
      </c>
      <c r="D709" s="156" t="s">
        <v>279</v>
      </c>
      <c r="E709" s="157">
        <v>-369.38399999999996</v>
      </c>
      <c r="F709" s="158">
        <v>75.300000000000011</v>
      </c>
      <c r="G709" s="159">
        <f>ROUND(E709*F709,2)</f>
        <v>-27814.62</v>
      </c>
      <c r="H709" s="158">
        <v>75.300000000000011</v>
      </c>
      <c r="I709" s="159">
        <f>ROUND(E709*H709,2)</f>
        <v>-27814.62</v>
      </c>
      <c r="J709" s="158">
        <v>0</v>
      </c>
      <c r="K709" s="159">
        <f>ROUND(E709*J709,2)</f>
        <v>0</v>
      </c>
      <c r="L709" s="159">
        <v>21</v>
      </c>
      <c r="M709" s="159">
        <f>G709*(1+L709/100)</f>
        <v>-33655.690199999997</v>
      </c>
      <c r="N709" s="159">
        <v>1.0500000000000001E-2</v>
      </c>
      <c r="O709" s="159">
        <f>ROUND(E709*N709,2)</f>
        <v>-3.88</v>
      </c>
      <c r="P709" s="159">
        <v>0</v>
      </c>
      <c r="Q709" s="159">
        <f>ROUND(E709*P709,2)</f>
        <v>0</v>
      </c>
      <c r="R709" s="159" t="s">
        <v>860</v>
      </c>
      <c r="S709" s="159" t="s">
        <v>233</v>
      </c>
      <c r="T709" s="160" t="s">
        <v>233</v>
      </c>
      <c r="U709" s="144">
        <v>0</v>
      </c>
      <c r="V709" s="144">
        <f>ROUND(E709*U709,2)</f>
        <v>0</v>
      </c>
      <c r="W709" s="144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 t="s">
        <v>861</v>
      </c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</row>
    <row r="710" spans="1:60" outlineLevel="1" x14ac:dyDescent="0.2">
      <c r="A710" s="142"/>
      <c r="B710" s="143"/>
      <c r="C710" s="189" t="s">
        <v>862</v>
      </c>
      <c r="D710" s="175"/>
      <c r="E710" s="176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 t="s">
        <v>282</v>
      </c>
      <c r="AH710" s="133">
        <v>0</v>
      </c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</row>
    <row r="711" spans="1:60" outlineLevel="1" x14ac:dyDescent="0.2">
      <c r="A711" s="142"/>
      <c r="B711" s="143"/>
      <c r="C711" s="189" t="s">
        <v>863</v>
      </c>
      <c r="D711" s="175"/>
      <c r="E711" s="176">
        <v>-369.38399999999996</v>
      </c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 t="s">
        <v>282</v>
      </c>
      <c r="AH711" s="133">
        <v>5</v>
      </c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</row>
    <row r="712" spans="1:60" ht="22.5" outlineLevel="1" x14ac:dyDescent="0.2">
      <c r="A712" s="154">
        <v>74</v>
      </c>
      <c r="B712" s="155" t="s">
        <v>864</v>
      </c>
      <c r="C712" s="171" t="s">
        <v>865</v>
      </c>
      <c r="D712" s="156" t="s">
        <v>279</v>
      </c>
      <c r="E712" s="157">
        <v>369.38400000000001</v>
      </c>
      <c r="F712" s="158">
        <v>180.5</v>
      </c>
      <c r="G712" s="159">
        <f>ROUND(E712*F712,2)</f>
        <v>66673.81</v>
      </c>
      <c r="H712" s="158">
        <v>180.5</v>
      </c>
      <c r="I712" s="159">
        <f>ROUND(E712*H712,2)</f>
        <v>66673.81</v>
      </c>
      <c r="J712" s="158">
        <v>0</v>
      </c>
      <c r="K712" s="159">
        <f>ROUND(E712*J712,2)</f>
        <v>0</v>
      </c>
      <c r="L712" s="159">
        <v>21</v>
      </c>
      <c r="M712" s="159">
        <f>G712*(1+L712/100)</f>
        <v>80675.310099999988</v>
      </c>
      <c r="N712" s="159">
        <v>1.2E-2</v>
      </c>
      <c r="O712" s="159">
        <f>ROUND(E712*N712,2)</f>
        <v>4.43</v>
      </c>
      <c r="P712" s="159">
        <v>0</v>
      </c>
      <c r="Q712" s="159">
        <f>ROUND(E712*P712,2)</f>
        <v>0</v>
      </c>
      <c r="R712" s="159" t="s">
        <v>860</v>
      </c>
      <c r="S712" s="159" t="s">
        <v>233</v>
      </c>
      <c r="T712" s="160" t="s">
        <v>233</v>
      </c>
      <c r="U712" s="144">
        <v>0</v>
      </c>
      <c r="V712" s="144">
        <f>ROUND(E712*U712,2)</f>
        <v>0</v>
      </c>
      <c r="W712" s="144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 t="s">
        <v>861</v>
      </c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</row>
    <row r="713" spans="1:60" outlineLevel="1" x14ac:dyDescent="0.2">
      <c r="A713" s="142"/>
      <c r="B713" s="143"/>
      <c r="C713" s="189" t="s">
        <v>866</v>
      </c>
      <c r="D713" s="175"/>
      <c r="E713" s="176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 t="s">
        <v>282</v>
      </c>
      <c r="AH713" s="133">
        <v>0</v>
      </c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</row>
    <row r="714" spans="1:60" outlineLevel="1" x14ac:dyDescent="0.2">
      <c r="A714" s="142"/>
      <c r="B714" s="143"/>
      <c r="C714" s="189" t="s">
        <v>867</v>
      </c>
      <c r="D714" s="175"/>
      <c r="E714" s="176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 t="s">
        <v>282</v>
      </c>
      <c r="AH714" s="133">
        <v>0</v>
      </c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</row>
    <row r="715" spans="1:60" outlineLevel="1" x14ac:dyDescent="0.2">
      <c r="A715" s="142"/>
      <c r="B715" s="143"/>
      <c r="C715" s="189" t="s">
        <v>668</v>
      </c>
      <c r="D715" s="175"/>
      <c r="E715" s="176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 t="s">
        <v>282</v>
      </c>
      <c r="AH715" s="133">
        <v>0</v>
      </c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</row>
    <row r="716" spans="1:60" outlineLevel="1" x14ac:dyDescent="0.2">
      <c r="A716" s="142"/>
      <c r="B716" s="143"/>
      <c r="C716" s="189" t="s">
        <v>868</v>
      </c>
      <c r="D716" s="175"/>
      <c r="E716" s="176">
        <v>154.77600000000001</v>
      </c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 t="s">
        <v>282</v>
      </c>
      <c r="AH716" s="133">
        <v>0</v>
      </c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</row>
    <row r="717" spans="1:60" outlineLevel="1" x14ac:dyDescent="0.2">
      <c r="A717" s="142"/>
      <c r="B717" s="143"/>
      <c r="C717" s="189" t="s">
        <v>869</v>
      </c>
      <c r="D717" s="175"/>
      <c r="E717" s="176">
        <v>-23.759999999999998</v>
      </c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 t="s">
        <v>282</v>
      </c>
      <c r="AH717" s="133">
        <v>0</v>
      </c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</row>
    <row r="718" spans="1:60" outlineLevel="1" x14ac:dyDescent="0.2">
      <c r="A718" s="142"/>
      <c r="B718" s="143"/>
      <c r="C718" s="189" t="s">
        <v>870</v>
      </c>
      <c r="D718" s="175"/>
      <c r="E718" s="176">
        <v>-3.84</v>
      </c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 t="s">
        <v>282</v>
      </c>
      <c r="AH718" s="133">
        <v>0</v>
      </c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</row>
    <row r="719" spans="1:60" outlineLevel="1" x14ac:dyDescent="0.2">
      <c r="A719" s="142"/>
      <c r="B719" s="143"/>
      <c r="C719" s="189" t="s">
        <v>871</v>
      </c>
      <c r="D719" s="175"/>
      <c r="E719" s="176">
        <v>-3.84</v>
      </c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 t="s">
        <v>282</v>
      </c>
      <c r="AH719" s="133">
        <v>0</v>
      </c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</row>
    <row r="720" spans="1:60" outlineLevel="1" x14ac:dyDescent="0.2">
      <c r="A720" s="142"/>
      <c r="B720" s="143"/>
      <c r="C720" s="190" t="s">
        <v>673</v>
      </c>
      <c r="D720" s="177"/>
      <c r="E720" s="178">
        <v>123.33600000000001</v>
      </c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 t="s">
        <v>282</v>
      </c>
      <c r="AH720" s="133">
        <v>1</v>
      </c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</row>
    <row r="721" spans="1:60" outlineLevel="1" x14ac:dyDescent="0.2">
      <c r="A721" s="142"/>
      <c r="B721" s="143"/>
      <c r="C721" s="189" t="s">
        <v>674</v>
      </c>
      <c r="D721" s="175"/>
      <c r="E721" s="176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 t="s">
        <v>282</v>
      </c>
      <c r="AH721" s="133">
        <v>0</v>
      </c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</row>
    <row r="722" spans="1:60" outlineLevel="1" x14ac:dyDescent="0.2">
      <c r="A722" s="142"/>
      <c r="B722" s="143"/>
      <c r="C722" s="189" t="s">
        <v>872</v>
      </c>
      <c r="D722" s="175"/>
      <c r="E722" s="176">
        <v>128.4</v>
      </c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 t="s">
        <v>282</v>
      </c>
      <c r="AH722" s="133">
        <v>0</v>
      </c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</row>
    <row r="723" spans="1:60" outlineLevel="1" x14ac:dyDescent="0.2">
      <c r="A723" s="142"/>
      <c r="B723" s="143"/>
      <c r="C723" s="189" t="s">
        <v>873</v>
      </c>
      <c r="D723" s="175"/>
      <c r="E723" s="176">
        <v>-7.68</v>
      </c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 t="s">
        <v>282</v>
      </c>
      <c r="AH723" s="133">
        <v>0</v>
      </c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</row>
    <row r="724" spans="1:60" outlineLevel="1" x14ac:dyDescent="0.2">
      <c r="A724" s="142"/>
      <c r="B724" s="143"/>
      <c r="C724" s="189" t="s">
        <v>874</v>
      </c>
      <c r="D724" s="175"/>
      <c r="E724" s="176">
        <v>-6.4799999999999995</v>
      </c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 t="s">
        <v>282</v>
      </c>
      <c r="AH724" s="133">
        <v>0</v>
      </c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</row>
    <row r="725" spans="1:60" outlineLevel="1" x14ac:dyDescent="0.2">
      <c r="A725" s="142"/>
      <c r="B725" s="143"/>
      <c r="C725" s="189" t="s">
        <v>870</v>
      </c>
      <c r="D725" s="175"/>
      <c r="E725" s="176">
        <v>-3.84</v>
      </c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 t="s">
        <v>282</v>
      </c>
      <c r="AH725" s="133">
        <v>0</v>
      </c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</row>
    <row r="726" spans="1:60" outlineLevel="1" x14ac:dyDescent="0.2">
      <c r="A726" s="142"/>
      <c r="B726" s="143"/>
      <c r="C726" s="189" t="s">
        <v>875</v>
      </c>
      <c r="D726" s="175"/>
      <c r="E726" s="176">
        <v>-5.2799999999999994</v>
      </c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 t="s">
        <v>282</v>
      </c>
      <c r="AH726" s="133">
        <v>0</v>
      </c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</row>
    <row r="727" spans="1:60" outlineLevel="1" x14ac:dyDescent="0.2">
      <c r="A727" s="142"/>
      <c r="B727" s="143"/>
      <c r="C727" s="190" t="s">
        <v>673</v>
      </c>
      <c r="D727" s="177"/>
      <c r="E727" s="178">
        <v>105.12</v>
      </c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 t="s">
        <v>282</v>
      </c>
      <c r="AH727" s="133">
        <v>1</v>
      </c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</row>
    <row r="728" spans="1:60" outlineLevel="1" x14ac:dyDescent="0.2">
      <c r="A728" s="142"/>
      <c r="B728" s="143"/>
      <c r="C728" s="189" t="s">
        <v>678</v>
      </c>
      <c r="D728" s="175"/>
      <c r="E728" s="176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 t="s">
        <v>282</v>
      </c>
      <c r="AH728" s="133">
        <v>0</v>
      </c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</row>
    <row r="729" spans="1:60" outlineLevel="1" x14ac:dyDescent="0.2">
      <c r="A729" s="142"/>
      <c r="B729" s="143"/>
      <c r="C729" s="189" t="s">
        <v>876</v>
      </c>
      <c r="D729" s="175"/>
      <c r="E729" s="176">
        <v>125.20800000000001</v>
      </c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 t="s">
        <v>282</v>
      </c>
      <c r="AH729" s="133">
        <v>0</v>
      </c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</row>
    <row r="730" spans="1:60" outlineLevel="1" x14ac:dyDescent="0.2">
      <c r="A730" s="142"/>
      <c r="B730" s="143"/>
      <c r="C730" s="189" t="s">
        <v>877</v>
      </c>
      <c r="D730" s="175"/>
      <c r="E730" s="176">
        <v>-7.68</v>
      </c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 t="s">
        <v>282</v>
      </c>
      <c r="AH730" s="133">
        <v>0</v>
      </c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</row>
    <row r="731" spans="1:60" outlineLevel="1" x14ac:dyDescent="0.2">
      <c r="A731" s="142"/>
      <c r="B731" s="143"/>
      <c r="C731" s="189" t="s">
        <v>878</v>
      </c>
      <c r="D731" s="175"/>
      <c r="E731" s="176">
        <v>-17.279999999999998</v>
      </c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 t="s">
        <v>282</v>
      </c>
      <c r="AH731" s="133">
        <v>0</v>
      </c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</row>
    <row r="732" spans="1:60" outlineLevel="1" x14ac:dyDescent="0.2">
      <c r="A732" s="142"/>
      <c r="B732" s="143"/>
      <c r="C732" s="189" t="s">
        <v>879</v>
      </c>
      <c r="D732" s="175"/>
      <c r="E732" s="176">
        <v>-1.68</v>
      </c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 t="s">
        <v>282</v>
      </c>
      <c r="AH732" s="133">
        <v>0</v>
      </c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</row>
    <row r="733" spans="1:60" outlineLevel="1" x14ac:dyDescent="0.2">
      <c r="A733" s="142"/>
      <c r="B733" s="143"/>
      <c r="C733" s="189" t="s">
        <v>880</v>
      </c>
      <c r="D733" s="175"/>
      <c r="E733" s="176">
        <v>-2.1599999999999997</v>
      </c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 t="s">
        <v>282</v>
      </c>
      <c r="AH733" s="133">
        <v>0</v>
      </c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</row>
    <row r="734" spans="1:60" outlineLevel="1" x14ac:dyDescent="0.2">
      <c r="A734" s="142"/>
      <c r="B734" s="143"/>
      <c r="C734" s="189" t="s">
        <v>881</v>
      </c>
      <c r="D734" s="175"/>
      <c r="E734" s="176">
        <v>65.64</v>
      </c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 t="s">
        <v>282</v>
      </c>
      <c r="AH734" s="133">
        <v>0</v>
      </c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</row>
    <row r="735" spans="1:60" outlineLevel="1" x14ac:dyDescent="0.2">
      <c r="A735" s="142"/>
      <c r="B735" s="143"/>
      <c r="C735" s="189" t="s">
        <v>882</v>
      </c>
      <c r="D735" s="175"/>
      <c r="E735" s="176">
        <v>-9.6</v>
      </c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 t="s">
        <v>282</v>
      </c>
      <c r="AH735" s="133">
        <v>0</v>
      </c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</row>
    <row r="736" spans="1:60" outlineLevel="1" x14ac:dyDescent="0.2">
      <c r="A736" s="142"/>
      <c r="B736" s="143"/>
      <c r="C736" s="189" t="s">
        <v>883</v>
      </c>
      <c r="D736" s="175"/>
      <c r="E736" s="176">
        <v>-11.52</v>
      </c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 t="s">
        <v>282</v>
      </c>
      <c r="AH736" s="133">
        <v>0</v>
      </c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</row>
    <row r="737" spans="1:60" outlineLevel="1" x14ac:dyDescent="0.2">
      <c r="A737" s="142"/>
      <c r="B737" s="143"/>
      <c r="C737" s="190" t="s">
        <v>673</v>
      </c>
      <c r="D737" s="177"/>
      <c r="E737" s="178">
        <v>140.92800000000003</v>
      </c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 t="s">
        <v>282</v>
      </c>
      <c r="AH737" s="133">
        <v>1</v>
      </c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</row>
    <row r="738" spans="1:60" x14ac:dyDescent="0.2">
      <c r="A738" s="148" t="s">
        <v>228</v>
      </c>
      <c r="B738" s="149" t="s">
        <v>113</v>
      </c>
      <c r="C738" s="169" t="s">
        <v>114</v>
      </c>
      <c r="D738" s="150"/>
      <c r="E738" s="151"/>
      <c r="F738" s="152"/>
      <c r="G738" s="152">
        <f>SUMIF(AG739:AG769,"&lt;&gt;NOR",G739:G769)</f>
        <v>162387.9</v>
      </c>
      <c r="H738" s="152"/>
      <c r="I738" s="152">
        <f>SUM(I739:I769)</f>
        <v>116139.19</v>
      </c>
      <c r="J738" s="152"/>
      <c r="K738" s="152">
        <f>SUM(K739:K769)</f>
        <v>46248.71</v>
      </c>
      <c r="L738" s="152"/>
      <c r="M738" s="152">
        <f>SUM(M739:M769)</f>
        <v>196489.359</v>
      </c>
      <c r="N738" s="152"/>
      <c r="O738" s="152">
        <f>SUM(O739:O769)</f>
        <v>17.479999999999997</v>
      </c>
      <c r="P738" s="152"/>
      <c r="Q738" s="152">
        <f>SUM(Q739:Q769)</f>
        <v>0</v>
      </c>
      <c r="R738" s="152"/>
      <c r="S738" s="152"/>
      <c r="T738" s="153"/>
      <c r="U738" s="147"/>
      <c r="V738" s="147">
        <f>SUM(V739:V769)</f>
        <v>108.85</v>
      </c>
      <c r="W738" s="147"/>
      <c r="AG738" t="s">
        <v>229</v>
      </c>
    </row>
    <row r="739" spans="1:60" outlineLevel="1" x14ac:dyDescent="0.2">
      <c r="A739" s="154">
        <v>75</v>
      </c>
      <c r="B739" s="155" t="s">
        <v>884</v>
      </c>
      <c r="C739" s="171" t="s">
        <v>885</v>
      </c>
      <c r="D739" s="156" t="s">
        <v>297</v>
      </c>
      <c r="E739" s="157">
        <v>1.8</v>
      </c>
      <c r="F739" s="158">
        <v>2465</v>
      </c>
      <c r="G739" s="159">
        <f>ROUND(E739*F739,2)</f>
        <v>4437</v>
      </c>
      <c r="H739" s="158">
        <v>2213.7800000000002</v>
      </c>
      <c r="I739" s="159">
        <f>ROUND(E739*H739,2)</f>
        <v>3984.8</v>
      </c>
      <c r="J739" s="158">
        <v>251.22000000000003</v>
      </c>
      <c r="K739" s="159">
        <f>ROUND(E739*J739,2)</f>
        <v>452.2</v>
      </c>
      <c r="L739" s="159">
        <v>21</v>
      </c>
      <c r="M739" s="159">
        <f>G739*(1+L739/100)</f>
        <v>5368.7699999999995</v>
      </c>
      <c r="N739" s="159">
        <v>2.5250000000000004</v>
      </c>
      <c r="O739" s="159">
        <f>ROUND(E739*N739,2)</f>
        <v>4.55</v>
      </c>
      <c r="P739" s="159">
        <v>0</v>
      </c>
      <c r="Q739" s="159">
        <f>ROUND(E739*P739,2)</f>
        <v>0</v>
      </c>
      <c r="R739" s="159" t="s">
        <v>373</v>
      </c>
      <c r="S739" s="159" t="s">
        <v>233</v>
      </c>
      <c r="T739" s="160" t="s">
        <v>233</v>
      </c>
      <c r="U739" s="144">
        <v>0.47700000000000004</v>
      </c>
      <c r="V739" s="144">
        <f>ROUND(E739*U739,2)</f>
        <v>0.86</v>
      </c>
      <c r="W739" s="144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 t="s">
        <v>251</v>
      </c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</row>
    <row r="740" spans="1:60" outlineLevel="1" x14ac:dyDescent="0.2">
      <c r="A740" s="142"/>
      <c r="B740" s="143"/>
      <c r="C740" s="189" t="s">
        <v>886</v>
      </c>
      <c r="D740" s="175"/>
      <c r="E740" s="176">
        <v>0.64800000000000002</v>
      </c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 t="s">
        <v>282</v>
      </c>
      <c r="AH740" s="133">
        <v>0</v>
      </c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</row>
    <row r="741" spans="1:60" outlineLevel="1" x14ac:dyDescent="0.2">
      <c r="A741" s="142"/>
      <c r="B741" s="143"/>
      <c r="C741" s="189" t="s">
        <v>887</v>
      </c>
      <c r="D741" s="175"/>
      <c r="E741" s="176">
        <v>1.1520000000000001</v>
      </c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 t="s">
        <v>282</v>
      </c>
      <c r="AH741" s="133">
        <v>0</v>
      </c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</row>
    <row r="742" spans="1:60" ht="22.5" outlineLevel="1" x14ac:dyDescent="0.2">
      <c r="A742" s="154">
        <v>76</v>
      </c>
      <c r="B742" s="155" t="s">
        <v>888</v>
      </c>
      <c r="C742" s="171" t="s">
        <v>889</v>
      </c>
      <c r="D742" s="156" t="s">
        <v>611</v>
      </c>
      <c r="E742" s="157">
        <v>9</v>
      </c>
      <c r="F742" s="158">
        <v>733</v>
      </c>
      <c r="G742" s="159">
        <f>ROUND(E742*F742,2)</f>
        <v>6597</v>
      </c>
      <c r="H742" s="158">
        <v>177.20000000000002</v>
      </c>
      <c r="I742" s="159">
        <f>ROUND(E742*H742,2)</f>
        <v>1594.8</v>
      </c>
      <c r="J742" s="158">
        <v>555.80000000000007</v>
      </c>
      <c r="K742" s="159">
        <f>ROUND(E742*J742,2)</f>
        <v>5002.2</v>
      </c>
      <c r="L742" s="159">
        <v>21</v>
      </c>
      <c r="M742" s="159">
        <f>G742*(1+L742/100)</f>
        <v>7982.37</v>
      </c>
      <c r="N742" s="159">
        <v>0.25</v>
      </c>
      <c r="O742" s="159">
        <f>ROUND(E742*N742,2)</f>
        <v>2.25</v>
      </c>
      <c r="P742" s="159">
        <v>0</v>
      </c>
      <c r="Q742" s="159">
        <f>ROUND(E742*P742,2)</f>
        <v>0</v>
      </c>
      <c r="R742" s="159" t="s">
        <v>448</v>
      </c>
      <c r="S742" s="159" t="s">
        <v>233</v>
      </c>
      <c r="T742" s="160" t="s">
        <v>233</v>
      </c>
      <c r="U742" s="144">
        <v>1.3560000000000001</v>
      </c>
      <c r="V742" s="144">
        <f>ROUND(E742*U742,2)</f>
        <v>12.2</v>
      </c>
      <c r="W742" s="144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 t="s">
        <v>251</v>
      </c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</row>
    <row r="743" spans="1:60" outlineLevel="1" x14ac:dyDescent="0.2">
      <c r="A743" s="142"/>
      <c r="B743" s="143"/>
      <c r="C743" s="292" t="s">
        <v>890</v>
      </c>
      <c r="D743" s="293"/>
      <c r="E743" s="293"/>
      <c r="F743" s="293"/>
      <c r="G743" s="293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 t="s">
        <v>293</v>
      </c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</row>
    <row r="744" spans="1:60" outlineLevel="1" x14ac:dyDescent="0.2">
      <c r="A744" s="142"/>
      <c r="B744" s="143"/>
      <c r="C744" s="189" t="s">
        <v>891</v>
      </c>
      <c r="D744" s="175"/>
      <c r="E744" s="176">
        <v>9</v>
      </c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 t="s">
        <v>282</v>
      </c>
      <c r="AH744" s="133">
        <v>0</v>
      </c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</row>
    <row r="745" spans="1:60" ht="22.5" outlineLevel="1" x14ac:dyDescent="0.2">
      <c r="A745" s="154">
        <v>77</v>
      </c>
      <c r="B745" s="155" t="s">
        <v>892</v>
      </c>
      <c r="C745" s="171" t="s">
        <v>893</v>
      </c>
      <c r="D745" s="156" t="s">
        <v>611</v>
      </c>
      <c r="E745" s="157">
        <v>18</v>
      </c>
      <c r="F745" s="158">
        <v>300.5</v>
      </c>
      <c r="G745" s="159">
        <f>ROUND(E745*F745,2)</f>
        <v>5409</v>
      </c>
      <c r="H745" s="158">
        <v>113.82000000000001</v>
      </c>
      <c r="I745" s="159">
        <f>ROUND(E745*H745,2)</f>
        <v>2048.7600000000002</v>
      </c>
      <c r="J745" s="158">
        <v>186.68</v>
      </c>
      <c r="K745" s="159">
        <f>ROUND(E745*J745,2)</f>
        <v>3360.24</v>
      </c>
      <c r="L745" s="159">
        <v>21</v>
      </c>
      <c r="M745" s="159">
        <f>G745*(1+L745/100)</f>
        <v>6544.8899999999994</v>
      </c>
      <c r="N745" s="159">
        <v>0.125</v>
      </c>
      <c r="O745" s="159">
        <f>ROUND(E745*N745,2)</f>
        <v>2.25</v>
      </c>
      <c r="P745" s="159">
        <v>0</v>
      </c>
      <c r="Q745" s="159">
        <f>ROUND(E745*P745,2)</f>
        <v>0</v>
      </c>
      <c r="R745" s="159" t="s">
        <v>448</v>
      </c>
      <c r="S745" s="159" t="s">
        <v>233</v>
      </c>
      <c r="T745" s="160" t="s">
        <v>233</v>
      </c>
      <c r="U745" s="144">
        <v>0.52</v>
      </c>
      <c r="V745" s="144">
        <f>ROUND(E745*U745,2)</f>
        <v>9.36</v>
      </c>
      <c r="W745" s="144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 t="s">
        <v>251</v>
      </c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</row>
    <row r="746" spans="1:60" outlineLevel="1" x14ac:dyDescent="0.2">
      <c r="A746" s="142"/>
      <c r="B746" s="143"/>
      <c r="C746" s="292" t="s">
        <v>894</v>
      </c>
      <c r="D746" s="293"/>
      <c r="E746" s="293"/>
      <c r="F746" s="293"/>
      <c r="G746" s="293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 t="s">
        <v>293</v>
      </c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</row>
    <row r="747" spans="1:60" outlineLevel="1" x14ac:dyDescent="0.2">
      <c r="A747" s="142"/>
      <c r="B747" s="143"/>
      <c r="C747" s="189" t="s">
        <v>895</v>
      </c>
      <c r="D747" s="175"/>
      <c r="E747" s="176">
        <v>18</v>
      </c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 t="s">
        <v>282</v>
      </c>
      <c r="AH747" s="133">
        <v>0</v>
      </c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</row>
    <row r="748" spans="1:60" outlineLevel="1" x14ac:dyDescent="0.2">
      <c r="A748" s="154">
        <v>78</v>
      </c>
      <c r="B748" s="155" t="s">
        <v>896</v>
      </c>
      <c r="C748" s="171" t="s">
        <v>897</v>
      </c>
      <c r="D748" s="156" t="s">
        <v>611</v>
      </c>
      <c r="E748" s="157">
        <v>64</v>
      </c>
      <c r="F748" s="158">
        <v>436</v>
      </c>
      <c r="G748" s="159">
        <f>ROUND(E748*F748,2)</f>
        <v>27904</v>
      </c>
      <c r="H748" s="158">
        <v>8.2900000000000009</v>
      </c>
      <c r="I748" s="159">
        <f>ROUND(E748*H748,2)</f>
        <v>530.55999999999995</v>
      </c>
      <c r="J748" s="158">
        <v>427.71000000000004</v>
      </c>
      <c r="K748" s="159">
        <f>ROUND(E748*J748,2)</f>
        <v>27373.439999999999</v>
      </c>
      <c r="L748" s="159">
        <v>21</v>
      </c>
      <c r="M748" s="159">
        <f>G748*(1+L748/100)</f>
        <v>33763.839999999997</v>
      </c>
      <c r="N748" s="159">
        <v>7.0200000000000002E-3</v>
      </c>
      <c r="O748" s="159">
        <f>ROUND(E748*N748,2)</f>
        <v>0.45</v>
      </c>
      <c r="P748" s="159">
        <v>0</v>
      </c>
      <c r="Q748" s="159">
        <f>ROUND(E748*P748,2)</f>
        <v>0</v>
      </c>
      <c r="R748" s="159" t="s">
        <v>448</v>
      </c>
      <c r="S748" s="159" t="s">
        <v>233</v>
      </c>
      <c r="T748" s="160" t="s">
        <v>233</v>
      </c>
      <c r="U748" s="144">
        <v>0.97000000000000008</v>
      </c>
      <c r="V748" s="144">
        <f>ROUND(E748*U748,2)</f>
        <v>62.08</v>
      </c>
      <c r="W748" s="144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 t="s">
        <v>251</v>
      </c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</row>
    <row r="749" spans="1:60" outlineLevel="1" x14ac:dyDescent="0.2">
      <c r="A749" s="142"/>
      <c r="B749" s="143"/>
      <c r="C749" s="292" t="s">
        <v>898</v>
      </c>
      <c r="D749" s="293"/>
      <c r="E749" s="293"/>
      <c r="F749" s="293"/>
      <c r="G749" s="293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 t="s">
        <v>293</v>
      </c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87" t="str">
        <f>C749</f>
        <v>prefabrikovaných do drážek předem osazených sloupků na jakoukoliv cementovou maltu se zatřením ložných a styčných spár</v>
      </c>
      <c r="BB749" s="133"/>
      <c r="BC749" s="133"/>
      <c r="BD749" s="133"/>
      <c r="BE749" s="133"/>
      <c r="BF749" s="133"/>
      <c r="BG749" s="133"/>
      <c r="BH749" s="133"/>
    </row>
    <row r="750" spans="1:60" outlineLevel="1" x14ac:dyDescent="0.2">
      <c r="A750" s="142"/>
      <c r="B750" s="143"/>
      <c r="C750" s="189" t="s">
        <v>899</v>
      </c>
      <c r="D750" s="175"/>
      <c r="E750" s="176">
        <v>64</v>
      </c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 t="s">
        <v>282</v>
      </c>
      <c r="AH750" s="133">
        <v>0</v>
      </c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</row>
    <row r="751" spans="1:60" outlineLevel="1" x14ac:dyDescent="0.2">
      <c r="A751" s="154">
        <v>79</v>
      </c>
      <c r="B751" s="155" t="s">
        <v>900</v>
      </c>
      <c r="C751" s="171" t="s">
        <v>901</v>
      </c>
      <c r="D751" s="156" t="s">
        <v>291</v>
      </c>
      <c r="E751" s="157">
        <v>2</v>
      </c>
      <c r="F751" s="158">
        <v>574</v>
      </c>
      <c r="G751" s="159">
        <f>ROUND(E751*F751,2)</f>
        <v>1148</v>
      </c>
      <c r="H751" s="158">
        <v>118.66000000000001</v>
      </c>
      <c r="I751" s="159">
        <f>ROUND(E751*H751,2)</f>
        <v>237.32</v>
      </c>
      <c r="J751" s="158">
        <v>455.34000000000003</v>
      </c>
      <c r="K751" s="159">
        <f>ROUND(E751*J751,2)</f>
        <v>910.68</v>
      </c>
      <c r="L751" s="159">
        <v>21</v>
      </c>
      <c r="M751" s="159">
        <f>G751*(1+L751/100)</f>
        <v>1389.08</v>
      </c>
      <c r="N751" s="159">
        <v>0</v>
      </c>
      <c r="O751" s="159">
        <f>ROUND(E751*N751,2)</f>
        <v>0</v>
      </c>
      <c r="P751" s="159">
        <v>4.6000000000000001E-4</v>
      </c>
      <c r="Q751" s="159">
        <f>ROUND(E751*P751,2)</f>
        <v>0</v>
      </c>
      <c r="R751" s="159" t="s">
        <v>902</v>
      </c>
      <c r="S751" s="159" t="s">
        <v>233</v>
      </c>
      <c r="T751" s="160" t="s">
        <v>233</v>
      </c>
      <c r="U751" s="144">
        <v>1</v>
      </c>
      <c r="V751" s="144">
        <f>ROUND(E751*U751,2)</f>
        <v>2</v>
      </c>
      <c r="W751" s="144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 t="s">
        <v>251</v>
      </c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</row>
    <row r="752" spans="1:60" outlineLevel="1" x14ac:dyDescent="0.2">
      <c r="A752" s="142"/>
      <c r="B752" s="143"/>
      <c r="C752" s="189" t="s">
        <v>903</v>
      </c>
      <c r="D752" s="175"/>
      <c r="E752" s="176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 t="s">
        <v>282</v>
      </c>
      <c r="AH752" s="133">
        <v>0</v>
      </c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</row>
    <row r="753" spans="1:60" outlineLevel="1" x14ac:dyDescent="0.2">
      <c r="A753" s="142"/>
      <c r="B753" s="143"/>
      <c r="C753" s="189" t="s">
        <v>904</v>
      </c>
      <c r="D753" s="175"/>
      <c r="E753" s="176">
        <v>2</v>
      </c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 t="s">
        <v>282</v>
      </c>
      <c r="AH753" s="133">
        <v>0</v>
      </c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</row>
    <row r="754" spans="1:60" ht="22.5" outlineLevel="1" x14ac:dyDescent="0.2">
      <c r="A754" s="154">
        <v>80</v>
      </c>
      <c r="B754" s="155" t="s">
        <v>905</v>
      </c>
      <c r="C754" s="171" t="s">
        <v>906</v>
      </c>
      <c r="D754" s="156" t="s">
        <v>279</v>
      </c>
      <c r="E754" s="157">
        <v>105.60000000000001</v>
      </c>
      <c r="F754" s="158">
        <v>76.5</v>
      </c>
      <c r="G754" s="159">
        <f>ROUND(E754*F754,2)</f>
        <v>8078.4</v>
      </c>
      <c r="H754" s="158">
        <v>3.83</v>
      </c>
      <c r="I754" s="159">
        <f>ROUND(E754*H754,2)</f>
        <v>404.45</v>
      </c>
      <c r="J754" s="158">
        <v>72.67</v>
      </c>
      <c r="K754" s="159">
        <f>ROUND(E754*J754,2)</f>
        <v>7673.95</v>
      </c>
      <c r="L754" s="159">
        <v>21</v>
      </c>
      <c r="M754" s="159">
        <f>G754*(1+L754/100)</f>
        <v>9774.8639999999996</v>
      </c>
      <c r="N754" s="159">
        <v>1.6000000000000001E-4</v>
      </c>
      <c r="O754" s="159">
        <f>ROUND(E754*N754,2)</f>
        <v>0.02</v>
      </c>
      <c r="P754" s="159">
        <v>0</v>
      </c>
      <c r="Q754" s="159">
        <f>ROUND(E754*P754,2)</f>
        <v>0</v>
      </c>
      <c r="R754" s="159" t="s">
        <v>907</v>
      </c>
      <c r="S754" s="159" t="s">
        <v>233</v>
      </c>
      <c r="T754" s="160" t="s">
        <v>233</v>
      </c>
      <c r="U754" s="144">
        <v>0.17600000000000002</v>
      </c>
      <c r="V754" s="144">
        <f>ROUND(E754*U754,2)</f>
        <v>18.59</v>
      </c>
      <c r="W754" s="144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 t="s">
        <v>251</v>
      </c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</row>
    <row r="755" spans="1:60" outlineLevel="1" x14ac:dyDescent="0.2">
      <c r="A755" s="142"/>
      <c r="B755" s="143"/>
      <c r="C755" s="189" t="s">
        <v>908</v>
      </c>
      <c r="D755" s="175"/>
      <c r="E755" s="176">
        <v>105.60000000000001</v>
      </c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 t="s">
        <v>282</v>
      </c>
      <c r="AH755" s="133">
        <v>0</v>
      </c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</row>
    <row r="756" spans="1:60" outlineLevel="1" x14ac:dyDescent="0.2">
      <c r="A756" s="154">
        <v>81</v>
      </c>
      <c r="B756" s="155" t="s">
        <v>909</v>
      </c>
      <c r="C756" s="171" t="s">
        <v>910</v>
      </c>
      <c r="D756" s="156" t="s">
        <v>297</v>
      </c>
      <c r="E756" s="157">
        <v>2.5344000000000002</v>
      </c>
      <c r="F756" s="158">
        <v>535</v>
      </c>
      <c r="G756" s="159">
        <f>ROUND(E756*F756,2)</f>
        <v>1355.9</v>
      </c>
      <c r="H756" s="158">
        <v>535</v>
      </c>
      <c r="I756" s="159">
        <f>ROUND(E756*H756,2)</f>
        <v>1355.9</v>
      </c>
      <c r="J756" s="158">
        <v>0</v>
      </c>
      <c r="K756" s="159">
        <f>ROUND(E756*J756,2)</f>
        <v>0</v>
      </c>
      <c r="L756" s="159">
        <v>21</v>
      </c>
      <c r="M756" s="159">
        <f>G756*(1+L756/100)</f>
        <v>1640.6390000000001</v>
      </c>
      <c r="N756" s="159">
        <v>1.549E-2</v>
      </c>
      <c r="O756" s="159">
        <f>ROUND(E756*N756,2)</f>
        <v>0.04</v>
      </c>
      <c r="P756" s="159">
        <v>0</v>
      </c>
      <c r="Q756" s="159">
        <f>ROUND(E756*P756,2)</f>
        <v>0</v>
      </c>
      <c r="R756" s="159" t="s">
        <v>907</v>
      </c>
      <c r="S756" s="159" t="s">
        <v>233</v>
      </c>
      <c r="T756" s="160" t="s">
        <v>233</v>
      </c>
      <c r="U756" s="144">
        <v>0</v>
      </c>
      <c r="V756" s="144">
        <f>ROUND(E756*U756,2)</f>
        <v>0</v>
      </c>
      <c r="W756" s="144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 t="s">
        <v>251</v>
      </c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</row>
    <row r="757" spans="1:60" outlineLevel="1" x14ac:dyDescent="0.2">
      <c r="A757" s="142"/>
      <c r="B757" s="143"/>
      <c r="C757" s="189" t="s">
        <v>911</v>
      </c>
      <c r="D757" s="175"/>
      <c r="E757" s="176">
        <v>2.5344000000000002</v>
      </c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 t="s">
        <v>282</v>
      </c>
      <c r="AH757" s="133">
        <v>0</v>
      </c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</row>
    <row r="758" spans="1:60" ht="22.5" outlineLevel="1" x14ac:dyDescent="0.2">
      <c r="A758" s="154">
        <v>82</v>
      </c>
      <c r="B758" s="155" t="s">
        <v>912</v>
      </c>
      <c r="C758" s="171" t="s">
        <v>913</v>
      </c>
      <c r="D758" s="156" t="s">
        <v>611</v>
      </c>
      <c r="E758" s="157">
        <v>1</v>
      </c>
      <c r="F758" s="158">
        <v>738</v>
      </c>
      <c r="G758" s="159">
        <f>ROUND(E758*F758,2)</f>
        <v>738</v>
      </c>
      <c r="H758" s="158">
        <v>0</v>
      </c>
      <c r="I758" s="159">
        <f>ROUND(E758*H758,2)</f>
        <v>0</v>
      </c>
      <c r="J758" s="158">
        <v>738</v>
      </c>
      <c r="K758" s="159">
        <f>ROUND(E758*J758,2)</f>
        <v>738</v>
      </c>
      <c r="L758" s="159">
        <v>21</v>
      </c>
      <c r="M758" s="159">
        <f>G758*(1+L758/100)</f>
        <v>892.98</v>
      </c>
      <c r="N758" s="159">
        <v>0</v>
      </c>
      <c r="O758" s="159">
        <f>ROUND(E758*N758,2)</f>
        <v>0</v>
      </c>
      <c r="P758" s="159">
        <v>0</v>
      </c>
      <c r="Q758" s="159">
        <f>ROUND(E758*P758,2)</f>
        <v>0</v>
      </c>
      <c r="R758" s="159" t="s">
        <v>914</v>
      </c>
      <c r="S758" s="159" t="s">
        <v>233</v>
      </c>
      <c r="T758" s="160" t="s">
        <v>233</v>
      </c>
      <c r="U758" s="144">
        <v>1.8800000000000001</v>
      </c>
      <c r="V758" s="144">
        <f>ROUND(E758*U758,2)</f>
        <v>1.88</v>
      </c>
      <c r="W758" s="144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 t="s">
        <v>251</v>
      </c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</row>
    <row r="759" spans="1:60" outlineLevel="1" x14ac:dyDescent="0.2">
      <c r="A759" s="142"/>
      <c r="B759" s="143"/>
      <c r="C759" s="189" t="s">
        <v>915</v>
      </c>
      <c r="D759" s="175"/>
      <c r="E759" s="176">
        <v>1</v>
      </c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 t="s">
        <v>282</v>
      </c>
      <c r="AH759" s="133">
        <v>0</v>
      </c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</row>
    <row r="760" spans="1:60" ht="22.5" outlineLevel="1" x14ac:dyDescent="0.2">
      <c r="A760" s="154">
        <v>83</v>
      </c>
      <c r="B760" s="155" t="s">
        <v>912</v>
      </c>
      <c r="C760" s="171" t="s">
        <v>913</v>
      </c>
      <c r="D760" s="156" t="s">
        <v>611</v>
      </c>
      <c r="E760" s="157">
        <v>1</v>
      </c>
      <c r="F760" s="158">
        <v>738</v>
      </c>
      <c r="G760" s="159">
        <f>ROUND(E760*F760,2)</f>
        <v>738</v>
      </c>
      <c r="H760" s="158">
        <v>0</v>
      </c>
      <c r="I760" s="159">
        <f>ROUND(E760*H760,2)</f>
        <v>0</v>
      </c>
      <c r="J760" s="158">
        <v>738</v>
      </c>
      <c r="K760" s="159">
        <f>ROUND(E760*J760,2)</f>
        <v>738</v>
      </c>
      <c r="L760" s="159">
        <v>21</v>
      </c>
      <c r="M760" s="159">
        <f>G760*(1+L760/100)</f>
        <v>892.98</v>
      </c>
      <c r="N760" s="159">
        <v>0</v>
      </c>
      <c r="O760" s="159">
        <f>ROUND(E760*N760,2)</f>
        <v>0</v>
      </c>
      <c r="P760" s="159">
        <v>0</v>
      </c>
      <c r="Q760" s="159">
        <f>ROUND(E760*P760,2)</f>
        <v>0</v>
      </c>
      <c r="R760" s="159" t="s">
        <v>914</v>
      </c>
      <c r="S760" s="159" t="s">
        <v>233</v>
      </c>
      <c r="T760" s="160" t="s">
        <v>233</v>
      </c>
      <c r="U760" s="144">
        <v>1.8800000000000001</v>
      </c>
      <c r="V760" s="144">
        <f>ROUND(E760*U760,2)</f>
        <v>1.88</v>
      </c>
      <c r="W760" s="144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 t="s">
        <v>251</v>
      </c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</row>
    <row r="761" spans="1:60" outlineLevel="1" x14ac:dyDescent="0.2">
      <c r="A761" s="142"/>
      <c r="B761" s="143"/>
      <c r="C761" s="189" t="s">
        <v>915</v>
      </c>
      <c r="D761" s="175"/>
      <c r="E761" s="176">
        <v>1</v>
      </c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 t="s">
        <v>282</v>
      </c>
      <c r="AH761" s="133">
        <v>0</v>
      </c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</row>
    <row r="762" spans="1:60" outlineLevel="1" x14ac:dyDescent="0.2">
      <c r="A762" s="161">
        <v>84</v>
      </c>
      <c r="B762" s="162" t="s">
        <v>916</v>
      </c>
      <c r="C762" s="170" t="s">
        <v>917</v>
      </c>
      <c r="D762" s="163" t="s">
        <v>611</v>
      </c>
      <c r="E762" s="164">
        <v>7</v>
      </c>
      <c r="F762" s="165">
        <v>641</v>
      </c>
      <c r="G762" s="166">
        <f t="shared" ref="G762:G768" si="0">ROUND(E762*F762,2)</f>
        <v>4487</v>
      </c>
      <c r="H762" s="165">
        <v>641</v>
      </c>
      <c r="I762" s="166">
        <f t="shared" ref="I762:I768" si="1">ROUND(E762*H762,2)</f>
        <v>4487</v>
      </c>
      <c r="J762" s="165">
        <v>0</v>
      </c>
      <c r="K762" s="166">
        <f t="shared" ref="K762:K768" si="2">ROUND(E762*J762,2)</f>
        <v>0</v>
      </c>
      <c r="L762" s="166">
        <v>21</v>
      </c>
      <c r="M762" s="166">
        <f t="shared" ref="M762:M768" si="3">G762*(1+L762/100)</f>
        <v>5429.2699999999995</v>
      </c>
      <c r="N762" s="166">
        <v>0.21800000000000003</v>
      </c>
      <c r="O762" s="166">
        <f t="shared" ref="O762:O768" si="4">ROUND(E762*N762,2)</f>
        <v>1.53</v>
      </c>
      <c r="P762" s="166">
        <v>0</v>
      </c>
      <c r="Q762" s="166">
        <f t="shared" ref="Q762:Q768" si="5">ROUND(E762*P762,2)</f>
        <v>0</v>
      </c>
      <c r="R762" s="166"/>
      <c r="S762" s="166" t="s">
        <v>250</v>
      </c>
      <c r="T762" s="167" t="s">
        <v>233</v>
      </c>
      <c r="U762" s="144">
        <v>0</v>
      </c>
      <c r="V762" s="144">
        <f t="shared" ref="V762:V768" si="6">ROUND(E762*U762,2)</f>
        <v>0</v>
      </c>
      <c r="W762" s="144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 t="s">
        <v>861</v>
      </c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</row>
    <row r="763" spans="1:60" outlineLevel="1" x14ac:dyDescent="0.2">
      <c r="A763" s="161">
        <v>85</v>
      </c>
      <c r="B763" s="162" t="s">
        <v>918</v>
      </c>
      <c r="C763" s="170" t="s">
        <v>919</v>
      </c>
      <c r="D763" s="163" t="s">
        <v>611</v>
      </c>
      <c r="E763" s="164">
        <v>2</v>
      </c>
      <c r="F763" s="165">
        <v>641</v>
      </c>
      <c r="G763" s="166">
        <f t="shared" si="0"/>
        <v>1282</v>
      </c>
      <c r="H763" s="165">
        <v>641</v>
      </c>
      <c r="I763" s="166">
        <f t="shared" si="1"/>
        <v>1282</v>
      </c>
      <c r="J763" s="165">
        <v>0</v>
      </c>
      <c r="K763" s="166">
        <f t="shared" si="2"/>
        <v>0</v>
      </c>
      <c r="L763" s="166">
        <v>21</v>
      </c>
      <c r="M763" s="166">
        <f t="shared" si="3"/>
        <v>1551.22</v>
      </c>
      <c r="N763" s="166">
        <v>0.21800000000000003</v>
      </c>
      <c r="O763" s="166">
        <f t="shared" si="4"/>
        <v>0.44</v>
      </c>
      <c r="P763" s="166">
        <v>0</v>
      </c>
      <c r="Q763" s="166">
        <f t="shared" si="5"/>
        <v>0</v>
      </c>
      <c r="R763" s="166"/>
      <c r="S763" s="166" t="s">
        <v>250</v>
      </c>
      <c r="T763" s="167" t="s">
        <v>233</v>
      </c>
      <c r="U763" s="144">
        <v>0</v>
      </c>
      <c r="V763" s="144">
        <f t="shared" si="6"/>
        <v>0</v>
      </c>
      <c r="W763" s="144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 t="s">
        <v>861</v>
      </c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</row>
    <row r="764" spans="1:60" outlineLevel="1" x14ac:dyDescent="0.2">
      <c r="A764" s="161">
        <v>86</v>
      </c>
      <c r="B764" s="162" t="s">
        <v>920</v>
      </c>
      <c r="C764" s="170" t="s">
        <v>921</v>
      </c>
      <c r="D764" s="163" t="s">
        <v>611</v>
      </c>
      <c r="E764" s="164">
        <v>64</v>
      </c>
      <c r="F764" s="165">
        <v>350</v>
      </c>
      <c r="G764" s="166">
        <f t="shared" si="0"/>
        <v>22400</v>
      </c>
      <c r="H764" s="165">
        <v>350</v>
      </c>
      <c r="I764" s="166">
        <f t="shared" si="1"/>
        <v>22400</v>
      </c>
      <c r="J764" s="165">
        <v>0</v>
      </c>
      <c r="K764" s="166">
        <f t="shared" si="2"/>
        <v>0</v>
      </c>
      <c r="L764" s="166">
        <v>21</v>
      </c>
      <c r="M764" s="166">
        <f t="shared" si="3"/>
        <v>27104</v>
      </c>
      <c r="N764" s="166">
        <v>6.0000000000000005E-2</v>
      </c>
      <c r="O764" s="166">
        <f t="shared" si="4"/>
        <v>3.84</v>
      </c>
      <c r="P764" s="166">
        <v>0</v>
      </c>
      <c r="Q764" s="166">
        <f t="shared" si="5"/>
        <v>0</v>
      </c>
      <c r="R764" s="166"/>
      <c r="S764" s="166" t="s">
        <v>250</v>
      </c>
      <c r="T764" s="167" t="s">
        <v>234</v>
      </c>
      <c r="U764" s="144">
        <v>0</v>
      </c>
      <c r="V764" s="144">
        <f t="shared" si="6"/>
        <v>0</v>
      </c>
      <c r="W764" s="144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 t="s">
        <v>861</v>
      </c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</row>
    <row r="765" spans="1:60" outlineLevel="1" x14ac:dyDescent="0.2">
      <c r="A765" s="161">
        <v>87</v>
      </c>
      <c r="B765" s="162" t="s">
        <v>922</v>
      </c>
      <c r="C765" s="170" t="s">
        <v>923</v>
      </c>
      <c r="D765" s="163" t="s">
        <v>924</v>
      </c>
      <c r="E765" s="164">
        <v>16</v>
      </c>
      <c r="F765" s="165">
        <v>1800</v>
      </c>
      <c r="G765" s="166">
        <f t="shared" si="0"/>
        <v>28800</v>
      </c>
      <c r="H765" s="165">
        <v>1800</v>
      </c>
      <c r="I765" s="166">
        <f t="shared" si="1"/>
        <v>28800</v>
      </c>
      <c r="J765" s="165">
        <v>0</v>
      </c>
      <c r="K765" s="166">
        <f t="shared" si="2"/>
        <v>0</v>
      </c>
      <c r="L765" s="166">
        <v>21</v>
      </c>
      <c r="M765" s="166">
        <f t="shared" si="3"/>
        <v>34848</v>
      </c>
      <c r="N765" s="166">
        <v>2.5000000000000001E-2</v>
      </c>
      <c r="O765" s="166">
        <f t="shared" si="4"/>
        <v>0.4</v>
      </c>
      <c r="P765" s="166">
        <v>0</v>
      </c>
      <c r="Q765" s="166">
        <f t="shared" si="5"/>
        <v>0</v>
      </c>
      <c r="R765" s="166"/>
      <c r="S765" s="166" t="s">
        <v>250</v>
      </c>
      <c r="T765" s="167" t="s">
        <v>234</v>
      </c>
      <c r="U765" s="144">
        <v>0</v>
      </c>
      <c r="V765" s="144">
        <f t="shared" si="6"/>
        <v>0</v>
      </c>
      <c r="W765" s="144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 t="s">
        <v>861</v>
      </c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</row>
    <row r="766" spans="1:60" outlineLevel="1" x14ac:dyDescent="0.2">
      <c r="A766" s="161">
        <v>88</v>
      </c>
      <c r="B766" s="162" t="s">
        <v>925</v>
      </c>
      <c r="C766" s="170" t="s">
        <v>926</v>
      </c>
      <c r="D766" s="163" t="s">
        <v>924</v>
      </c>
      <c r="E766" s="164">
        <v>2</v>
      </c>
      <c r="F766" s="165">
        <v>1800</v>
      </c>
      <c r="G766" s="166">
        <f t="shared" si="0"/>
        <v>3600</v>
      </c>
      <c r="H766" s="165">
        <v>1800</v>
      </c>
      <c r="I766" s="166">
        <f t="shared" si="1"/>
        <v>3600</v>
      </c>
      <c r="J766" s="165">
        <v>0</v>
      </c>
      <c r="K766" s="166">
        <f t="shared" si="2"/>
        <v>0</v>
      </c>
      <c r="L766" s="166">
        <v>21</v>
      </c>
      <c r="M766" s="166">
        <f t="shared" si="3"/>
        <v>4356</v>
      </c>
      <c r="N766" s="166">
        <v>2.5000000000000001E-2</v>
      </c>
      <c r="O766" s="166">
        <f t="shared" si="4"/>
        <v>0.05</v>
      </c>
      <c r="P766" s="166">
        <v>0</v>
      </c>
      <c r="Q766" s="166">
        <f t="shared" si="5"/>
        <v>0</v>
      </c>
      <c r="R766" s="166"/>
      <c r="S766" s="166" t="s">
        <v>250</v>
      </c>
      <c r="T766" s="167" t="s">
        <v>234</v>
      </c>
      <c r="U766" s="144">
        <v>0</v>
      </c>
      <c r="V766" s="144">
        <f t="shared" si="6"/>
        <v>0</v>
      </c>
      <c r="W766" s="144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 t="s">
        <v>861</v>
      </c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</row>
    <row r="767" spans="1:60" outlineLevel="1" x14ac:dyDescent="0.2">
      <c r="A767" s="161">
        <v>89</v>
      </c>
      <c r="B767" s="162" t="s">
        <v>927</v>
      </c>
      <c r="C767" s="170" t="s">
        <v>928</v>
      </c>
      <c r="D767" s="163" t="s">
        <v>924</v>
      </c>
      <c r="E767" s="164">
        <v>1</v>
      </c>
      <c r="F767" s="165">
        <v>6500</v>
      </c>
      <c r="G767" s="166">
        <f t="shared" si="0"/>
        <v>6500</v>
      </c>
      <c r="H767" s="165">
        <v>6500</v>
      </c>
      <c r="I767" s="166">
        <f t="shared" si="1"/>
        <v>6500</v>
      </c>
      <c r="J767" s="165">
        <v>0</v>
      </c>
      <c r="K767" s="166">
        <f t="shared" si="2"/>
        <v>0</v>
      </c>
      <c r="L767" s="166">
        <v>21</v>
      </c>
      <c r="M767" s="166">
        <f t="shared" si="3"/>
        <v>7865</v>
      </c>
      <c r="N767" s="166">
        <v>3.0000000000000002E-2</v>
      </c>
      <c r="O767" s="166">
        <f t="shared" si="4"/>
        <v>0.03</v>
      </c>
      <c r="P767" s="166">
        <v>0</v>
      </c>
      <c r="Q767" s="166">
        <f t="shared" si="5"/>
        <v>0</v>
      </c>
      <c r="R767" s="166"/>
      <c r="S767" s="166" t="s">
        <v>250</v>
      </c>
      <c r="T767" s="167" t="s">
        <v>234</v>
      </c>
      <c r="U767" s="144">
        <v>0</v>
      </c>
      <c r="V767" s="144">
        <f t="shared" si="6"/>
        <v>0</v>
      </c>
      <c r="W767" s="144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 t="s">
        <v>861</v>
      </c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</row>
    <row r="768" spans="1:60" ht="22.5" outlineLevel="1" x14ac:dyDescent="0.2">
      <c r="A768" s="154">
        <v>90</v>
      </c>
      <c r="B768" s="155" t="s">
        <v>929</v>
      </c>
      <c r="C768" s="171" t="s">
        <v>930</v>
      </c>
      <c r="D768" s="156" t="s">
        <v>931</v>
      </c>
      <c r="E768" s="157">
        <v>116.16000000000001</v>
      </c>
      <c r="F768" s="158">
        <v>335</v>
      </c>
      <c r="G768" s="159">
        <f t="shared" si="0"/>
        <v>38913.599999999999</v>
      </c>
      <c r="H768" s="158">
        <v>335</v>
      </c>
      <c r="I768" s="159">
        <f t="shared" si="1"/>
        <v>38913.599999999999</v>
      </c>
      <c r="J768" s="158">
        <v>0</v>
      </c>
      <c r="K768" s="159">
        <f t="shared" si="2"/>
        <v>0</v>
      </c>
      <c r="L768" s="159">
        <v>21</v>
      </c>
      <c r="M768" s="159">
        <f t="shared" si="3"/>
        <v>47085.455999999998</v>
      </c>
      <c r="N768" s="159">
        <v>1.4E-2</v>
      </c>
      <c r="O768" s="159">
        <f t="shared" si="4"/>
        <v>1.63</v>
      </c>
      <c r="P768" s="159">
        <v>0</v>
      </c>
      <c r="Q768" s="159">
        <f t="shared" si="5"/>
        <v>0</v>
      </c>
      <c r="R768" s="159"/>
      <c r="S768" s="159" t="s">
        <v>250</v>
      </c>
      <c r="T768" s="160" t="s">
        <v>234</v>
      </c>
      <c r="U768" s="144">
        <v>0</v>
      </c>
      <c r="V768" s="144">
        <f t="shared" si="6"/>
        <v>0</v>
      </c>
      <c r="W768" s="144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 t="s">
        <v>861</v>
      </c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</row>
    <row r="769" spans="1:60" outlineLevel="1" x14ac:dyDescent="0.2">
      <c r="A769" s="142"/>
      <c r="B769" s="143"/>
      <c r="C769" s="189" t="s">
        <v>932</v>
      </c>
      <c r="D769" s="175"/>
      <c r="E769" s="176">
        <v>116.16000000000001</v>
      </c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 t="s">
        <v>282</v>
      </c>
      <c r="AH769" s="133">
        <v>0</v>
      </c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</row>
    <row r="770" spans="1:60" x14ac:dyDescent="0.2">
      <c r="A770" s="148" t="s">
        <v>228</v>
      </c>
      <c r="B770" s="149" t="s">
        <v>115</v>
      </c>
      <c r="C770" s="169" t="s">
        <v>116</v>
      </c>
      <c r="D770" s="150"/>
      <c r="E770" s="151"/>
      <c r="F770" s="152"/>
      <c r="G770" s="152">
        <f>SUMIF(AG771:AG795,"&lt;&gt;NOR",G771:G795)</f>
        <v>970777.15</v>
      </c>
      <c r="H770" s="152"/>
      <c r="I770" s="152">
        <f>SUM(I771:I795)</f>
        <v>432938.66</v>
      </c>
      <c r="J770" s="152"/>
      <c r="K770" s="152">
        <f>SUM(K771:K795)</f>
        <v>537838.49</v>
      </c>
      <c r="L770" s="152"/>
      <c r="M770" s="152">
        <f>SUM(M771:M795)</f>
        <v>1174640.3514999999</v>
      </c>
      <c r="N770" s="152"/>
      <c r="O770" s="152">
        <f>SUM(O771:O795)</f>
        <v>155.44</v>
      </c>
      <c r="P770" s="152"/>
      <c r="Q770" s="152">
        <f>SUM(Q771:Q795)</f>
        <v>0</v>
      </c>
      <c r="R770" s="152"/>
      <c r="S770" s="152"/>
      <c r="T770" s="153"/>
      <c r="U770" s="147"/>
      <c r="V770" s="147">
        <f>SUM(V771:V795)</f>
        <v>1309.3700000000001</v>
      </c>
      <c r="W770" s="147"/>
      <c r="AG770" t="s">
        <v>229</v>
      </c>
    </row>
    <row r="771" spans="1:60" ht="22.5" outlineLevel="1" x14ac:dyDescent="0.2">
      <c r="A771" s="154">
        <v>91</v>
      </c>
      <c r="B771" s="155" t="s">
        <v>933</v>
      </c>
      <c r="C771" s="171" t="s">
        <v>934</v>
      </c>
      <c r="D771" s="156" t="s">
        <v>297</v>
      </c>
      <c r="E771" s="157">
        <v>49.410000000000004</v>
      </c>
      <c r="F771" s="158">
        <v>5580</v>
      </c>
      <c r="G771" s="159">
        <f>ROUND(E771*F771,2)</f>
        <v>275707.8</v>
      </c>
      <c r="H771" s="158">
        <v>3226.69</v>
      </c>
      <c r="I771" s="159">
        <f>ROUND(E771*H771,2)</f>
        <v>159430.75</v>
      </c>
      <c r="J771" s="158">
        <v>2353.3100000000004</v>
      </c>
      <c r="K771" s="159">
        <f>ROUND(E771*J771,2)</f>
        <v>116277.05</v>
      </c>
      <c r="L771" s="159">
        <v>21</v>
      </c>
      <c r="M771" s="159">
        <f>G771*(1+L771/100)</f>
        <v>333606.43799999997</v>
      </c>
      <c r="N771" s="159">
        <v>2.6102800000000004</v>
      </c>
      <c r="O771" s="159">
        <f>ROUND(E771*N771,2)</f>
        <v>128.97</v>
      </c>
      <c r="P771" s="159">
        <v>0</v>
      </c>
      <c r="Q771" s="159">
        <f>ROUND(E771*P771,2)</f>
        <v>0</v>
      </c>
      <c r="R771" s="159" t="s">
        <v>448</v>
      </c>
      <c r="S771" s="159" t="s">
        <v>233</v>
      </c>
      <c r="T771" s="160" t="s">
        <v>233</v>
      </c>
      <c r="U771" s="144">
        <v>6.8260000000000005</v>
      </c>
      <c r="V771" s="144">
        <f>ROUND(E771*U771,2)</f>
        <v>337.27</v>
      </c>
      <c r="W771" s="144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 t="s">
        <v>251</v>
      </c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</row>
    <row r="772" spans="1:60" ht="22.5" outlineLevel="1" x14ac:dyDescent="0.2">
      <c r="A772" s="142"/>
      <c r="B772" s="143"/>
      <c r="C772" s="292" t="s">
        <v>935</v>
      </c>
      <c r="D772" s="293"/>
      <c r="E772" s="293"/>
      <c r="F772" s="293"/>
      <c r="G772" s="293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 t="s">
        <v>293</v>
      </c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87" t="str">
        <f>C772</f>
        <v>čistíren odpadních vod (mimo budovy), nádrží, vodojemů, žlabů nebo kanálů, včetně pomocného pracovního lešení o výšce podlahy do 1900 mm a pro zatížení do 1,5 kPa,</v>
      </c>
      <c r="BB772" s="133"/>
      <c r="BC772" s="133"/>
      <c r="BD772" s="133"/>
      <c r="BE772" s="133"/>
      <c r="BF772" s="133"/>
      <c r="BG772" s="133"/>
      <c r="BH772" s="133"/>
    </row>
    <row r="773" spans="1:60" outlineLevel="1" x14ac:dyDescent="0.2">
      <c r="A773" s="142"/>
      <c r="B773" s="143"/>
      <c r="C773" s="189" t="s">
        <v>936</v>
      </c>
      <c r="D773" s="175"/>
      <c r="E773" s="176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 t="s">
        <v>282</v>
      </c>
      <c r="AH773" s="133">
        <v>0</v>
      </c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</row>
    <row r="774" spans="1:60" outlineLevel="1" x14ac:dyDescent="0.2">
      <c r="A774" s="142"/>
      <c r="B774" s="143"/>
      <c r="C774" s="189" t="s">
        <v>937</v>
      </c>
      <c r="D774" s="175"/>
      <c r="E774" s="176">
        <v>48.6</v>
      </c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 t="s">
        <v>282</v>
      </c>
      <c r="AH774" s="133">
        <v>0</v>
      </c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</row>
    <row r="775" spans="1:60" outlineLevel="1" x14ac:dyDescent="0.2">
      <c r="A775" s="142"/>
      <c r="B775" s="143"/>
      <c r="C775" s="189" t="s">
        <v>938</v>
      </c>
      <c r="D775" s="175"/>
      <c r="E775" s="176">
        <v>0.81</v>
      </c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 t="s">
        <v>282</v>
      </c>
      <c r="AH775" s="133">
        <v>0</v>
      </c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</row>
    <row r="776" spans="1:60" outlineLevel="1" x14ac:dyDescent="0.2">
      <c r="A776" s="142"/>
      <c r="B776" s="143"/>
      <c r="C776" s="189" t="s">
        <v>939</v>
      </c>
      <c r="D776" s="175"/>
      <c r="E776" s="176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 t="s">
        <v>282</v>
      </c>
      <c r="AH776" s="133">
        <v>0</v>
      </c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</row>
    <row r="777" spans="1:60" ht="22.5" outlineLevel="1" x14ac:dyDescent="0.2">
      <c r="A777" s="154">
        <v>92</v>
      </c>
      <c r="B777" s="155" t="s">
        <v>940</v>
      </c>
      <c r="C777" s="171" t="s">
        <v>941</v>
      </c>
      <c r="D777" s="156" t="s">
        <v>279</v>
      </c>
      <c r="E777" s="157">
        <v>402.3</v>
      </c>
      <c r="F777" s="158">
        <v>1310</v>
      </c>
      <c r="G777" s="159">
        <f>ROUND(E777*F777,2)</f>
        <v>527013</v>
      </c>
      <c r="H777" s="158">
        <v>597.22</v>
      </c>
      <c r="I777" s="159">
        <f>ROUND(E777*H777,2)</f>
        <v>240261.61</v>
      </c>
      <c r="J777" s="158">
        <v>712.78000000000009</v>
      </c>
      <c r="K777" s="159">
        <f>ROUND(E777*J777,2)</f>
        <v>286751.39</v>
      </c>
      <c r="L777" s="159">
        <v>21</v>
      </c>
      <c r="M777" s="159">
        <f>G777*(1+L777/100)</f>
        <v>637685.73</v>
      </c>
      <c r="N777" s="159">
        <v>6.5350000000000005E-2</v>
      </c>
      <c r="O777" s="159">
        <f>ROUND(E777*N777,2)</f>
        <v>26.29</v>
      </c>
      <c r="P777" s="159">
        <v>0</v>
      </c>
      <c r="Q777" s="159">
        <f>ROUND(E777*P777,2)</f>
        <v>0</v>
      </c>
      <c r="R777" s="159" t="s">
        <v>448</v>
      </c>
      <c r="S777" s="159" t="s">
        <v>233</v>
      </c>
      <c r="T777" s="160" t="s">
        <v>233</v>
      </c>
      <c r="U777" s="144">
        <v>1.7200000000000002</v>
      </c>
      <c r="V777" s="144">
        <f>ROUND(E777*U777,2)</f>
        <v>691.96</v>
      </c>
      <c r="W777" s="144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 t="s">
        <v>251</v>
      </c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</row>
    <row r="778" spans="1:60" outlineLevel="1" x14ac:dyDescent="0.2">
      <c r="A778" s="142"/>
      <c r="B778" s="143"/>
      <c r="C778" s="292" t="s">
        <v>942</v>
      </c>
      <c r="D778" s="293"/>
      <c r="E778" s="293"/>
      <c r="F778" s="293"/>
      <c r="G778" s="293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 t="s">
        <v>293</v>
      </c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</row>
    <row r="779" spans="1:60" outlineLevel="1" x14ac:dyDescent="0.2">
      <c r="A779" s="142"/>
      <c r="B779" s="143"/>
      <c r="C779" s="296" t="s">
        <v>943</v>
      </c>
      <c r="D779" s="297"/>
      <c r="E779" s="297"/>
      <c r="F779" s="297"/>
      <c r="G779" s="297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 t="s">
        <v>293</v>
      </c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</row>
    <row r="780" spans="1:60" outlineLevel="1" x14ac:dyDescent="0.2">
      <c r="A780" s="142"/>
      <c r="B780" s="143"/>
      <c r="C780" s="296" t="s">
        <v>944</v>
      </c>
      <c r="D780" s="297"/>
      <c r="E780" s="297"/>
      <c r="F780" s="297"/>
      <c r="G780" s="297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 t="s">
        <v>293</v>
      </c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</row>
    <row r="781" spans="1:60" outlineLevel="1" x14ac:dyDescent="0.2">
      <c r="A781" s="142"/>
      <c r="B781" s="143"/>
      <c r="C781" s="294" t="s">
        <v>945</v>
      </c>
      <c r="D781" s="295"/>
      <c r="E781" s="295"/>
      <c r="F781" s="295"/>
      <c r="G781" s="295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 t="s">
        <v>342</v>
      </c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</row>
    <row r="782" spans="1:60" outlineLevel="1" x14ac:dyDescent="0.2">
      <c r="A782" s="142"/>
      <c r="B782" s="143"/>
      <c r="C782" s="189" t="s">
        <v>936</v>
      </c>
      <c r="D782" s="175"/>
      <c r="E782" s="176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 t="s">
        <v>282</v>
      </c>
      <c r="AH782" s="133">
        <v>0</v>
      </c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</row>
    <row r="783" spans="1:60" outlineLevel="1" x14ac:dyDescent="0.2">
      <c r="A783" s="142"/>
      <c r="B783" s="143"/>
      <c r="C783" s="189" t="s">
        <v>946</v>
      </c>
      <c r="D783" s="175"/>
      <c r="E783" s="176">
        <v>391.5</v>
      </c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 t="s">
        <v>282</v>
      </c>
      <c r="AH783" s="133">
        <v>0</v>
      </c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</row>
    <row r="784" spans="1:60" outlineLevel="1" x14ac:dyDescent="0.2">
      <c r="A784" s="142"/>
      <c r="B784" s="143"/>
      <c r="C784" s="189" t="s">
        <v>947</v>
      </c>
      <c r="D784" s="175"/>
      <c r="E784" s="176">
        <v>10.8</v>
      </c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 t="s">
        <v>282</v>
      </c>
      <c r="AH784" s="133">
        <v>0</v>
      </c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</row>
    <row r="785" spans="1:60" ht="22.5" outlineLevel="1" x14ac:dyDescent="0.2">
      <c r="A785" s="154">
        <v>93</v>
      </c>
      <c r="B785" s="155" t="s">
        <v>948</v>
      </c>
      <c r="C785" s="171" t="s">
        <v>949</v>
      </c>
      <c r="D785" s="156" t="s">
        <v>279</v>
      </c>
      <c r="E785" s="157">
        <v>402.3</v>
      </c>
      <c r="F785" s="158">
        <v>316.5</v>
      </c>
      <c r="G785" s="159">
        <f>ROUND(E785*F785,2)</f>
        <v>127327.95</v>
      </c>
      <c r="H785" s="158">
        <v>0</v>
      </c>
      <c r="I785" s="159">
        <f>ROUND(E785*H785,2)</f>
        <v>0</v>
      </c>
      <c r="J785" s="158">
        <v>316.5</v>
      </c>
      <c r="K785" s="159">
        <f>ROUND(E785*J785,2)</f>
        <v>127327.95</v>
      </c>
      <c r="L785" s="159">
        <v>21</v>
      </c>
      <c r="M785" s="159">
        <f>G785*(1+L785/100)</f>
        <v>154066.81949999998</v>
      </c>
      <c r="N785" s="159">
        <v>0</v>
      </c>
      <c r="O785" s="159">
        <f>ROUND(E785*N785,2)</f>
        <v>0</v>
      </c>
      <c r="P785" s="159">
        <v>0</v>
      </c>
      <c r="Q785" s="159">
        <f>ROUND(E785*P785,2)</f>
        <v>0</v>
      </c>
      <c r="R785" s="159" t="s">
        <v>448</v>
      </c>
      <c r="S785" s="159" t="s">
        <v>233</v>
      </c>
      <c r="T785" s="160" t="s">
        <v>233</v>
      </c>
      <c r="U785" s="144">
        <v>0.65</v>
      </c>
      <c r="V785" s="144">
        <f>ROUND(E785*U785,2)</f>
        <v>261.5</v>
      </c>
      <c r="W785" s="144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 t="s">
        <v>251</v>
      </c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</row>
    <row r="786" spans="1:60" outlineLevel="1" x14ac:dyDescent="0.2">
      <c r="A786" s="142"/>
      <c r="B786" s="143"/>
      <c r="C786" s="292" t="s">
        <v>942</v>
      </c>
      <c r="D786" s="293"/>
      <c r="E786" s="293"/>
      <c r="F786" s="293"/>
      <c r="G786" s="293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 t="s">
        <v>293</v>
      </c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</row>
    <row r="787" spans="1:60" outlineLevel="1" x14ac:dyDescent="0.2">
      <c r="A787" s="142"/>
      <c r="B787" s="143"/>
      <c r="C787" s="296" t="s">
        <v>943</v>
      </c>
      <c r="D787" s="297"/>
      <c r="E787" s="297"/>
      <c r="F787" s="297"/>
      <c r="G787" s="297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 t="s">
        <v>293</v>
      </c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</row>
    <row r="788" spans="1:60" outlineLevel="1" x14ac:dyDescent="0.2">
      <c r="A788" s="142"/>
      <c r="B788" s="143"/>
      <c r="C788" s="296" t="s">
        <v>944</v>
      </c>
      <c r="D788" s="297"/>
      <c r="E788" s="297"/>
      <c r="F788" s="297"/>
      <c r="G788" s="297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 t="s">
        <v>293</v>
      </c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</row>
    <row r="789" spans="1:60" outlineLevel="1" x14ac:dyDescent="0.2">
      <c r="A789" s="142"/>
      <c r="B789" s="143"/>
      <c r="C789" s="189" t="s">
        <v>950</v>
      </c>
      <c r="D789" s="175"/>
      <c r="E789" s="176">
        <v>402.3</v>
      </c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 t="s">
        <v>282</v>
      </c>
      <c r="AH789" s="133">
        <v>5</v>
      </c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</row>
    <row r="790" spans="1:60" outlineLevel="1" x14ac:dyDescent="0.2">
      <c r="A790" s="154">
        <v>94</v>
      </c>
      <c r="B790" s="155" t="s">
        <v>951</v>
      </c>
      <c r="C790" s="171" t="s">
        <v>952</v>
      </c>
      <c r="D790" s="156" t="s">
        <v>291</v>
      </c>
      <c r="E790" s="157">
        <v>186.4</v>
      </c>
      <c r="F790" s="158">
        <v>218.5</v>
      </c>
      <c r="G790" s="159">
        <f>ROUND(E790*F790,2)</f>
        <v>40728.400000000001</v>
      </c>
      <c r="H790" s="158">
        <v>178.36</v>
      </c>
      <c r="I790" s="159">
        <f>ROUND(E790*H790,2)</f>
        <v>33246.300000000003</v>
      </c>
      <c r="J790" s="158">
        <v>40.14</v>
      </c>
      <c r="K790" s="159">
        <f>ROUND(E790*J790,2)</f>
        <v>7482.1</v>
      </c>
      <c r="L790" s="159">
        <v>21</v>
      </c>
      <c r="M790" s="159">
        <f>G790*(1+L790/100)</f>
        <v>49281.364000000001</v>
      </c>
      <c r="N790" s="159">
        <v>9.5000000000000011E-4</v>
      </c>
      <c r="O790" s="159">
        <f>ROUND(E790*N790,2)</f>
        <v>0.18</v>
      </c>
      <c r="P790" s="159">
        <v>0</v>
      </c>
      <c r="Q790" s="159">
        <f>ROUND(E790*P790,2)</f>
        <v>0</v>
      </c>
      <c r="R790" s="159" t="s">
        <v>448</v>
      </c>
      <c r="S790" s="159" t="s">
        <v>233</v>
      </c>
      <c r="T790" s="160" t="s">
        <v>233</v>
      </c>
      <c r="U790" s="144">
        <v>0.1</v>
      </c>
      <c r="V790" s="144">
        <f>ROUND(E790*U790,2)</f>
        <v>18.64</v>
      </c>
      <c r="W790" s="144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 t="s">
        <v>251</v>
      </c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</row>
    <row r="791" spans="1:60" outlineLevel="1" x14ac:dyDescent="0.2">
      <c r="A791" s="142"/>
      <c r="B791" s="143"/>
      <c r="C791" s="189" t="s">
        <v>936</v>
      </c>
      <c r="D791" s="175"/>
      <c r="E791" s="176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 t="s">
        <v>282</v>
      </c>
      <c r="AH791" s="133">
        <v>0</v>
      </c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</row>
    <row r="792" spans="1:60" outlineLevel="1" x14ac:dyDescent="0.2">
      <c r="A792" s="142"/>
      <c r="B792" s="143"/>
      <c r="C792" s="189" t="s">
        <v>953</v>
      </c>
      <c r="D792" s="175"/>
      <c r="E792" s="176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 t="s">
        <v>282</v>
      </c>
      <c r="AH792" s="133">
        <v>0</v>
      </c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</row>
    <row r="793" spans="1:60" outlineLevel="1" x14ac:dyDescent="0.2">
      <c r="A793" s="142"/>
      <c r="B793" s="143"/>
      <c r="C793" s="189" t="s">
        <v>954</v>
      </c>
      <c r="D793" s="175"/>
      <c r="E793" s="176">
        <v>93.2</v>
      </c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 t="s">
        <v>282</v>
      </c>
      <c r="AH793" s="133">
        <v>0</v>
      </c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</row>
    <row r="794" spans="1:60" outlineLevel="1" x14ac:dyDescent="0.2">
      <c r="A794" s="142"/>
      <c r="B794" s="143"/>
      <c r="C794" s="189" t="s">
        <v>955</v>
      </c>
      <c r="D794" s="175"/>
      <c r="E794" s="176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 t="s">
        <v>282</v>
      </c>
      <c r="AH794" s="133">
        <v>0</v>
      </c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</row>
    <row r="795" spans="1:60" outlineLevel="1" x14ac:dyDescent="0.2">
      <c r="A795" s="142"/>
      <c r="B795" s="143"/>
      <c r="C795" s="189" t="s">
        <v>954</v>
      </c>
      <c r="D795" s="175"/>
      <c r="E795" s="176">
        <v>93.2</v>
      </c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 t="s">
        <v>282</v>
      </c>
      <c r="AH795" s="133">
        <v>0</v>
      </c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</row>
    <row r="796" spans="1:60" x14ac:dyDescent="0.2">
      <c r="A796" s="148" t="s">
        <v>228</v>
      </c>
      <c r="B796" s="149" t="s">
        <v>117</v>
      </c>
      <c r="C796" s="169" t="s">
        <v>118</v>
      </c>
      <c r="D796" s="150"/>
      <c r="E796" s="151"/>
      <c r="F796" s="152"/>
      <c r="G796" s="152">
        <f>SUMIF(AG797:AG1045,"&lt;&gt;NOR",G797:G1045)</f>
        <v>7567963.4900000002</v>
      </c>
      <c r="H796" s="152"/>
      <c r="I796" s="152">
        <f>SUM(I797:I1045)</f>
        <v>594809.31000000006</v>
      </c>
      <c r="J796" s="152"/>
      <c r="K796" s="152">
        <f>SUM(K797:K1045)</f>
        <v>6973154.1699999999</v>
      </c>
      <c r="L796" s="152"/>
      <c r="M796" s="152">
        <f>SUM(M797:M1045)</f>
        <v>9157235.822900001</v>
      </c>
      <c r="N796" s="152"/>
      <c r="O796" s="152">
        <f>SUM(O797:O1045)</f>
        <v>1249.68</v>
      </c>
      <c r="P796" s="152"/>
      <c r="Q796" s="152">
        <f>SUM(Q797:Q1045)</f>
        <v>0</v>
      </c>
      <c r="R796" s="152"/>
      <c r="S796" s="152"/>
      <c r="T796" s="153"/>
      <c r="U796" s="147"/>
      <c r="V796" s="147">
        <f>SUM(V797:V1045)</f>
        <v>1022.5399999999997</v>
      </c>
      <c r="W796" s="147"/>
      <c r="AG796" t="s">
        <v>229</v>
      </c>
    </row>
    <row r="797" spans="1:60" ht="22.5" outlineLevel="1" x14ac:dyDescent="0.2">
      <c r="A797" s="154">
        <v>95</v>
      </c>
      <c r="B797" s="155" t="s">
        <v>956</v>
      </c>
      <c r="C797" s="171" t="s">
        <v>957</v>
      </c>
      <c r="D797" s="156" t="s">
        <v>291</v>
      </c>
      <c r="E797" s="157">
        <v>36.400000000000006</v>
      </c>
      <c r="F797" s="158">
        <v>2005</v>
      </c>
      <c r="G797" s="159">
        <f>ROUND(E797*F797,2)</f>
        <v>72982</v>
      </c>
      <c r="H797" s="158">
        <v>1543.42</v>
      </c>
      <c r="I797" s="159">
        <f>ROUND(E797*H797,2)</f>
        <v>56180.49</v>
      </c>
      <c r="J797" s="158">
        <v>461.58000000000004</v>
      </c>
      <c r="K797" s="159">
        <f>ROUND(E797*J797,2)</f>
        <v>16801.509999999998</v>
      </c>
      <c r="L797" s="159">
        <v>21</v>
      </c>
      <c r="M797" s="159">
        <f>G797*(1+L797/100)</f>
        <v>88308.22</v>
      </c>
      <c r="N797" s="159">
        <v>1.1800000000000001E-3</v>
      </c>
      <c r="O797" s="159">
        <f>ROUND(E797*N797,2)</f>
        <v>0.04</v>
      </c>
      <c r="P797" s="159">
        <v>0</v>
      </c>
      <c r="Q797" s="159">
        <f>ROUND(E797*P797,2)</f>
        <v>0</v>
      </c>
      <c r="R797" s="159" t="s">
        <v>490</v>
      </c>
      <c r="S797" s="159" t="s">
        <v>233</v>
      </c>
      <c r="T797" s="160" t="s">
        <v>233</v>
      </c>
      <c r="U797" s="144">
        <v>1.1500000000000001</v>
      </c>
      <c r="V797" s="144">
        <f>ROUND(E797*U797,2)</f>
        <v>41.86</v>
      </c>
      <c r="W797" s="144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 t="s">
        <v>251</v>
      </c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</row>
    <row r="798" spans="1:60" outlineLevel="1" x14ac:dyDescent="0.2">
      <c r="A798" s="142"/>
      <c r="B798" s="143"/>
      <c r="C798" s="189" t="s">
        <v>958</v>
      </c>
      <c r="D798" s="175"/>
      <c r="E798" s="176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 t="s">
        <v>282</v>
      </c>
      <c r="AH798" s="133">
        <v>0</v>
      </c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</row>
    <row r="799" spans="1:60" outlineLevel="1" x14ac:dyDescent="0.2">
      <c r="A799" s="142"/>
      <c r="B799" s="143"/>
      <c r="C799" s="189" t="s">
        <v>959</v>
      </c>
      <c r="D799" s="175"/>
      <c r="E799" s="176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 t="s">
        <v>282</v>
      </c>
      <c r="AH799" s="133">
        <v>0</v>
      </c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</row>
    <row r="800" spans="1:60" outlineLevel="1" x14ac:dyDescent="0.2">
      <c r="A800" s="142"/>
      <c r="B800" s="143"/>
      <c r="C800" s="189" t="s">
        <v>960</v>
      </c>
      <c r="D800" s="175"/>
      <c r="E800" s="176">
        <v>5.1000000000000005</v>
      </c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 t="s">
        <v>282</v>
      </c>
      <c r="AH800" s="133">
        <v>0</v>
      </c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</row>
    <row r="801" spans="1:60" outlineLevel="1" x14ac:dyDescent="0.2">
      <c r="A801" s="142"/>
      <c r="B801" s="143"/>
      <c r="C801" s="189" t="s">
        <v>961</v>
      </c>
      <c r="D801" s="175"/>
      <c r="E801" s="176">
        <v>10.200000000000001</v>
      </c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 t="s">
        <v>282</v>
      </c>
      <c r="AH801" s="133">
        <v>0</v>
      </c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</row>
    <row r="802" spans="1:60" outlineLevel="1" x14ac:dyDescent="0.2">
      <c r="A802" s="142"/>
      <c r="B802" s="143"/>
      <c r="C802" s="189" t="s">
        <v>962</v>
      </c>
      <c r="D802" s="175"/>
      <c r="E802" s="176">
        <v>5.1000000000000005</v>
      </c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 t="s">
        <v>282</v>
      </c>
      <c r="AH802" s="133">
        <v>0</v>
      </c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</row>
    <row r="803" spans="1:60" outlineLevel="1" x14ac:dyDescent="0.2">
      <c r="A803" s="142"/>
      <c r="B803" s="143"/>
      <c r="C803" s="189" t="s">
        <v>963</v>
      </c>
      <c r="D803" s="175"/>
      <c r="E803" s="176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 t="s">
        <v>282</v>
      </c>
      <c r="AH803" s="133">
        <v>0</v>
      </c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</row>
    <row r="804" spans="1:60" outlineLevel="1" x14ac:dyDescent="0.2">
      <c r="A804" s="142"/>
      <c r="B804" s="143"/>
      <c r="C804" s="189" t="s">
        <v>964</v>
      </c>
      <c r="D804" s="175"/>
      <c r="E804" s="176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 t="s">
        <v>282</v>
      </c>
      <c r="AH804" s="133">
        <v>0</v>
      </c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</row>
    <row r="805" spans="1:60" outlineLevel="1" x14ac:dyDescent="0.2">
      <c r="A805" s="142"/>
      <c r="B805" s="143"/>
      <c r="C805" s="189" t="s">
        <v>965</v>
      </c>
      <c r="D805" s="175"/>
      <c r="E805" s="176">
        <v>4</v>
      </c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 t="s">
        <v>282</v>
      </c>
      <c r="AH805" s="133">
        <v>0</v>
      </c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</row>
    <row r="806" spans="1:60" outlineLevel="1" x14ac:dyDescent="0.2">
      <c r="A806" s="142"/>
      <c r="B806" s="143"/>
      <c r="C806" s="189" t="s">
        <v>966</v>
      </c>
      <c r="D806" s="175"/>
      <c r="E806" s="176">
        <v>8</v>
      </c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 t="s">
        <v>282</v>
      </c>
      <c r="AH806" s="133">
        <v>0</v>
      </c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</row>
    <row r="807" spans="1:60" outlineLevel="1" x14ac:dyDescent="0.2">
      <c r="A807" s="142"/>
      <c r="B807" s="143"/>
      <c r="C807" s="189" t="s">
        <v>967</v>
      </c>
      <c r="D807" s="175"/>
      <c r="E807" s="176">
        <v>4</v>
      </c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 t="s">
        <v>282</v>
      </c>
      <c r="AH807" s="133">
        <v>0</v>
      </c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</row>
    <row r="808" spans="1:60" outlineLevel="1" x14ac:dyDescent="0.2">
      <c r="A808" s="154">
        <v>96</v>
      </c>
      <c r="B808" s="155" t="s">
        <v>968</v>
      </c>
      <c r="C808" s="171" t="s">
        <v>969</v>
      </c>
      <c r="D808" s="156" t="s">
        <v>297</v>
      </c>
      <c r="E808" s="157">
        <v>1.5475000000000001</v>
      </c>
      <c r="F808" s="158">
        <v>4215</v>
      </c>
      <c r="G808" s="159">
        <f>ROUND(E808*F808,2)</f>
        <v>6522.71</v>
      </c>
      <c r="H808" s="158">
        <v>2872.3300000000004</v>
      </c>
      <c r="I808" s="159">
        <f>ROUND(E808*H808,2)</f>
        <v>4444.93</v>
      </c>
      <c r="J808" s="158">
        <v>1342.67</v>
      </c>
      <c r="K808" s="159">
        <f>ROUND(E808*J808,2)</f>
        <v>2077.7800000000002</v>
      </c>
      <c r="L808" s="159">
        <v>21</v>
      </c>
      <c r="M808" s="159">
        <f>G808*(1+L808/100)</f>
        <v>7892.4790999999996</v>
      </c>
      <c r="N808" s="159">
        <v>2.5698100000000004</v>
      </c>
      <c r="O808" s="159">
        <f>ROUND(E808*N808,2)</f>
        <v>3.98</v>
      </c>
      <c r="P808" s="159">
        <v>0</v>
      </c>
      <c r="Q808" s="159">
        <f>ROUND(E808*P808,2)</f>
        <v>0</v>
      </c>
      <c r="R808" s="159" t="s">
        <v>970</v>
      </c>
      <c r="S808" s="159" t="s">
        <v>233</v>
      </c>
      <c r="T808" s="160" t="s">
        <v>233</v>
      </c>
      <c r="U808" s="144">
        <v>3.9290000000000003</v>
      </c>
      <c r="V808" s="144">
        <f>ROUND(E808*U808,2)</f>
        <v>6.08</v>
      </c>
      <c r="W808" s="144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 t="s">
        <v>251</v>
      </c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</row>
    <row r="809" spans="1:60" outlineLevel="1" x14ac:dyDescent="0.2">
      <c r="A809" s="142"/>
      <c r="B809" s="143"/>
      <c r="C809" s="292" t="s">
        <v>971</v>
      </c>
      <c r="D809" s="293"/>
      <c r="E809" s="293"/>
      <c r="F809" s="293"/>
      <c r="G809" s="293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 t="s">
        <v>293</v>
      </c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</row>
    <row r="810" spans="1:60" outlineLevel="1" x14ac:dyDescent="0.2">
      <c r="A810" s="142"/>
      <c r="B810" s="143"/>
      <c r="C810" s="189" t="s">
        <v>972</v>
      </c>
      <c r="D810" s="175"/>
      <c r="E810" s="176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 t="s">
        <v>282</v>
      </c>
      <c r="AH810" s="133">
        <v>0</v>
      </c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</row>
    <row r="811" spans="1:60" outlineLevel="1" x14ac:dyDescent="0.2">
      <c r="A811" s="142"/>
      <c r="B811" s="143"/>
      <c r="C811" s="189" t="s">
        <v>973</v>
      </c>
      <c r="D811" s="175"/>
      <c r="E811" s="176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 t="s">
        <v>282</v>
      </c>
      <c r="AH811" s="133">
        <v>0</v>
      </c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</row>
    <row r="812" spans="1:60" outlineLevel="1" x14ac:dyDescent="0.2">
      <c r="A812" s="142"/>
      <c r="B812" s="143"/>
      <c r="C812" s="189" t="s">
        <v>974</v>
      </c>
      <c r="D812" s="175"/>
      <c r="E812" s="176">
        <v>0.24000000000000002</v>
      </c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 t="s">
        <v>282</v>
      </c>
      <c r="AH812" s="133">
        <v>0</v>
      </c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</row>
    <row r="813" spans="1:60" outlineLevel="1" x14ac:dyDescent="0.2">
      <c r="A813" s="142"/>
      <c r="B813" s="143"/>
      <c r="C813" s="189" t="s">
        <v>975</v>
      </c>
      <c r="D813" s="175"/>
      <c r="E813" s="176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 t="s">
        <v>282</v>
      </c>
      <c r="AH813" s="133">
        <v>0</v>
      </c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</row>
    <row r="814" spans="1:60" outlineLevel="1" x14ac:dyDescent="0.2">
      <c r="A814" s="142"/>
      <c r="B814" s="143"/>
      <c r="C814" s="189" t="s">
        <v>976</v>
      </c>
      <c r="D814" s="175"/>
      <c r="E814" s="176">
        <v>0.48000000000000004</v>
      </c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 t="s">
        <v>282</v>
      </c>
      <c r="AH814" s="133">
        <v>0</v>
      </c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</row>
    <row r="815" spans="1:60" outlineLevel="1" x14ac:dyDescent="0.2">
      <c r="A815" s="142"/>
      <c r="B815" s="143"/>
      <c r="C815" s="189" t="s">
        <v>977</v>
      </c>
      <c r="D815" s="175"/>
      <c r="E815" s="176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 t="s">
        <v>282</v>
      </c>
      <c r="AH815" s="133">
        <v>0</v>
      </c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</row>
    <row r="816" spans="1:60" outlineLevel="1" x14ac:dyDescent="0.2">
      <c r="A816" s="142"/>
      <c r="B816" s="143"/>
      <c r="C816" s="189" t="s">
        <v>974</v>
      </c>
      <c r="D816" s="175"/>
      <c r="E816" s="176">
        <v>0.24000000000000002</v>
      </c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 t="s">
        <v>282</v>
      </c>
      <c r="AH816" s="133">
        <v>0</v>
      </c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</row>
    <row r="817" spans="1:60" outlineLevel="1" x14ac:dyDescent="0.2">
      <c r="A817" s="142"/>
      <c r="B817" s="143"/>
      <c r="C817" s="189" t="s">
        <v>978</v>
      </c>
      <c r="D817" s="175"/>
      <c r="E817" s="176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 t="s">
        <v>282</v>
      </c>
      <c r="AH817" s="133">
        <v>0</v>
      </c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</row>
    <row r="818" spans="1:60" outlineLevel="1" x14ac:dyDescent="0.2">
      <c r="A818" s="142"/>
      <c r="B818" s="143"/>
      <c r="C818" s="189" t="s">
        <v>979</v>
      </c>
      <c r="D818" s="175"/>
      <c r="E818" s="176">
        <v>0.9</v>
      </c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 t="s">
        <v>282</v>
      </c>
      <c r="AH818" s="133">
        <v>0</v>
      </c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</row>
    <row r="819" spans="1:60" outlineLevel="1" x14ac:dyDescent="0.2">
      <c r="A819" s="142"/>
      <c r="B819" s="143"/>
      <c r="C819" s="189" t="s">
        <v>980</v>
      </c>
      <c r="D819" s="175"/>
      <c r="E819" s="176">
        <v>-0.3125</v>
      </c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 t="s">
        <v>282</v>
      </c>
      <c r="AH819" s="133">
        <v>0</v>
      </c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</row>
    <row r="820" spans="1:60" outlineLevel="1" x14ac:dyDescent="0.2">
      <c r="A820" s="154">
        <v>97</v>
      </c>
      <c r="B820" s="155" t="s">
        <v>981</v>
      </c>
      <c r="C820" s="171" t="s">
        <v>982</v>
      </c>
      <c r="D820" s="156" t="s">
        <v>297</v>
      </c>
      <c r="E820" s="157">
        <v>39.700000000000003</v>
      </c>
      <c r="F820" s="158">
        <v>4435</v>
      </c>
      <c r="G820" s="159">
        <f>ROUND(E820*F820,2)</f>
        <v>176069.5</v>
      </c>
      <c r="H820" s="158">
        <v>3092.3300000000004</v>
      </c>
      <c r="I820" s="159">
        <f>ROUND(E820*H820,2)</f>
        <v>122765.5</v>
      </c>
      <c r="J820" s="158">
        <v>1342.67</v>
      </c>
      <c r="K820" s="159">
        <f>ROUND(E820*J820,2)</f>
        <v>53304</v>
      </c>
      <c r="L820" s="159">
        <v>21</v>
      </c>
      <c r="M820" s="159">
        <f>G820*(1+L820/100)</f>
        <v>213044.095</v>
      </c>
      <c r="N820" s="159">
        <v>2.5698100000000004</v>
      </c>
      <c r="O820" s="159">
        <f>ROUND(E820*N820,2)</f>
        <v>102.02</v>
      </c>
      <c r="P820" s="159">
        <v>0</v>
      </c>
      <c r="Q820" s="159">
        <f>ROUND(E820*P820,2)</f>
        <v>0</v>
      </c>
      <c r="R820" s="159" t="s">
        <v>970</v>
      </c>
      <c r="S820" s="159" t="s">
        <v>233</v>
      </c>
      <c r="T820" s="160" t="s">
        <v>233</v>
      </c>
      <c r="U820" s="144">
        <v>3.9290000000000003</v>
      </c>
      <c r="V820" s="144">
        <f>ROUND(E820*U820,2)</f>
        <v>155.97999999999999</v>
      </c>
      <c r="W820" s="144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 t="s">
        <v>251</v>
      </c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</row>
    <row r="821" spans="1:60" outlineLevel="1" x14ac:dyDescent="0.2">
      <c r="A821" s="142"/>
      <c r="B821" s="143"/>
      <c r="C821" s="292" t="s">
        <v>971</v>
      </c>
      <c r="D821" s="293"/>
      <c r="E821" s="293"/>
      <c r="F821" s="293"/>
      <c r="G821" s="293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 t="s">
        <v>293</v>
      </c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</row>
    <row r="822" spans="1:60" outlineLevel="1" x14ac:dyDescent="0.2">
      <c r="A822" s="142"/>
      <c r="B822" s="143"/>
      <c r="C822" s="189" t="s">
        <v>983</v>
      </c>
      <c r="D822" s="175"/>
      <c r="E822" s="176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 t="s">
        <v>282</v>
      </c>
      <c r="AH822" s="133">
        <v>0</v>
      </c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</row>
    <row r="823" spans="1:60" outlineLevel="1" x14ac:dyDescent="0.2">
      <c r="A823" s="142"/>
      <c r="B823" s="143"/>
      <c r="C823" s="189" t="s">
        <v>984</v>
      </c>
      <c r="D823" s="175"/>
      <c r="E823" s="176">
        <v>31.680000000000003</v>
      </c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 t="s">
        <v>282</v>
      </c>
      <c r="AH823" s="133">
        <v>0</v>
      </c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</row>
    <row r="824" spans="1:60" outlineLevel="1" x14ac:dyDescent="0.2">
      <c r="A824" s="142"/>
      <c r="B824" s="143"/>
      <c r="C824" s="189" t="s">
        <v>985</v>
      </c>
      <c r="D824" s="175"/>
      <c r="E824" s="176">
        <v>1.54</v>
      </c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 t="s">
        <v>282</v>
      </c>
      <c r="AH824" s="133">
        <v>0</v>
      </c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</row>
    <row r="825" spans="1:60" outlineLevel="1" x14ac:dyDescent="0.2">
      <c r="A825" s="142"/>
      <c r="B825" s="143"/>
      <c r="C825" s="189" t="s">
        <v>986</v>
      </c>
      <c r="D825" s="175"/>
      <c r="E825" s="176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 t="s">
        <v>282</v>
      </c>
      <c r="AH825" s="133">
        <v>0</v>
      </c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</row>
    <row r="826" spans="1:60" outlineLevel="1" x14ac:dyDescent="0.2">
      <c r="A826" s="142"/>
      <c r="B826" s="143"/>
      <c r="C826" s="189" t="s">
        <v>987</v>
      </c>
      <c r="D826" s="175"/>
      <c r="E826" s="176">
        <v>1.2000000000000002</v>
      </c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 t="s">
        <v>282</v>
      </c>
      <c r="AH826" s="133">
        <v>0</v>
      </c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</row>
    <row r="827" spans="1:60" outlineLevel="1" x14ac:dyDescent="0.2">
      <c r="A827" s="142"/>
      <c r="B827" s="143"/>
      <c r="C827" s="189" t="s">
        <v>988</v>
      </c>
      <c r="D827" s="175"/>
      <c r="E827" s="176">
        <v>2.8800000000000003</v>
      </c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 t="s">
        <v>282</v>
      </c>
      <c r="AH827" s="133">
        <v>0</v>
      </c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</row>
    <row r="828" spans="1:60" outlineLevel="1" x14ac:dyDescent="0.2">
      <c r="A828" s="142"/>
      <c r="B828" s="143"/>
      <c r="C828" s="189" t="s">
        <v>989</v>
      </c>
      <c r="D828" s="175"/>
      <c r="E828" s="176">
        <v>1.2000000000000002</v>
      </c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 t="s">
        <v>282</v>
      </c>
      <c r="AH828" s="133">
        <v>0</v>
      </c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</row>
    <row r="829" spans="1:60" outlineLevel="1" x14ac:dyDescent="0.2">
      <c r="A829" s="142"/>
      <c r="B829" s="143"/>
      <c r="C829" s="189" t="s">
        <v>990</v>
      </c>
      <c r="D829" s="175"/>
      <c r="E829" s="176">
        <v>1.2000000000000002</v>
      </c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 t="s">
        <v>282</v>
      </c>
      <c r="AH829" s="133">
        <v>0</v>
      </c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</row>
    <row r="830" spans="1:60" ht="33.75" outlineLevel="1" x14ac:dyDescent="0.2">
      <c r="A830" s="154">
        <v>98</v>
      </c>
      <c r="B830" s="155" t="s">
        <v>991</v>
      </c>
      <c r="C830" s="171" t="s">
        <v>992</v>
      </c>
      <c r="D830" s="156" t="s">
        <v>297</v>
      </c>
      <c r="E830" s="157">
        <v>19.832750000000001</v>
      </c>
      <c r="F830" s="158">
        <v>3035</v>
      </c>
      <c r="G830" s="159">
        <f>ROUND(E830*F830,2)</f>
        <v>60192.4</v>
      </c>
      <c r="H830" s="158">
        <v>2600.3000000000002</v>
      </c>
      <c r="I830" s="159">
        <f>ROUND(E830*H830,2)</f>
        <v>51571.1</v>
      </c>
      <c r="J830" s="158">
        <v>434.70000000000005</v>
      </c>
      <c r="K830" s="159">
        <f>ROUND(E830*J830,2)</f>
        <v>8621.2999999999993</v>
      </c>
      <c r="L830" s="159">
        <v>21</v>
      </c>
      <c r="M830" s="159">
        <f>G830*(1+L830/100)</f>
        <v>72832.804000000004</v>
      </c>
      <c r="N830" s="159">
        <v>2.5251400000000004</v>
      </c>
      <c r="O830" s="159">
        <f>ROUND(E830*N830,2)</f>
        <v>50.08</v>
      </c>
      <c r="P830" s="159">
        <v>0</v>
      </c>
      <c r="Q830" s="159">
        <f>ROUND(E830*P830,2)</f>
        <v>0</v>
      </c>
      <c r="R830" s="159" t="s">
        <v>373</v>
      </c>
      <c r="S830" s="159" t="s">
        <v>233</v>
      </c>
      <c r="T830" s="160" t="s">
        <v>233</v>
      </c>
      <c r="U830" s="144">
        <v>0.9870000000000001</v>
      </c>
      <c r="V830" s="144">
        <f>ROUND(E830*U830,2)</f>
        <v>19.57</v>
      </c>
      <c r="W830" s="144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 t="s">
        <v>251</v>
      </c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</row>
    <row r="831" spans="1:60" outlineLevel="1" x14ac:dyDescent="0.2">
      <c r="A831" s="142"/>
      <c r="B831" s="143"/>
      <c r="C831" s="189" t="s">
        <v>534</v>
      </c>
      <c r="D831" s="175"/>
      <c r="E831" s="176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 t="s">
        <v>282</v>
      </c>
      <c r="AH831" s="133">
        <v>0</v>
      </c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</row>
    <row r="832" spans="1:60" outlineLevel="1" x14ac:dyDescent="0.2">
      <c r="A832" s="142"/>
      <c r="B832" s="143"/>
      <c r="C832" s="189" t="s">
        <v>993</v>
      </c>
      <c r="D832" s="175"/>
      <c r="E832" s="176">
        <v>1.9175000000000002</v>
      </c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 t="s">
        <v>282</v>
      </c>
      <c r="AH832" s="133">
        <v>0</v>
      </c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</row>
    <row r="833" spans="1:60" outlineLevel="1" x14ac:dyDescent="0.2">
      <c r="A833" s="142"/>
      <c r="B833" s="143"/>
      <c r="C833" s="189" t="s">
        <v>994</v>
      </c>
      <c r="D833" s="175"/>
      <c r="E833" s="176">
        <v>1.1121300000000001</v>
      </c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 t="s">
        <v>282</v>
      </c>
      <c r="AH833" s="133">
        <v>0</v>
      </c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</row>
    <row r="834" spans="1:60" outlineLevel="1" x14ac:dyDescent="0.2">
      <c r="A834" s="142"/>
      <c r="B834" s="143"/>
      <c r="C834" s="189" t="s">
        <v>995</v>
      </c>
      <c r="D834" s="175"/>
      <c r="E834" s="176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 t="s">
        <v>282</v>
      </c>
      <c r="AH834" s="133">
        <v>0</v>
      </c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</row>
    <row r="835" spans="1:60" outlineLevel="1" x14ac:dyDescent="0.2">
      <c r="A835" s="142"/>
      <c r="B835" s="143"/>
      <c r="C835" s="189" t="s">
        <v>996</v>
      </c>
      <c r="D835" s="175"/>
      <c r="E835" s="176">
        <v>11.795000000000002</v>
      </c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 t="s">
        <v>282</v>
      </c>
      <c r="AH835" s="133">
        <v>0</v>
      </c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</row>
    <row r="836" spans="1:60" outlineLevel="1" x14ac:dyDescent="0.2">
      <c r="A836" s="142"/>
      <c r="B836" s="143"/>
      <c r="C836" s="189" t="s">
        <v>997</v>
      </c>
      <c r="D836" s="175"/>
      <c r="E836" s="176">
        <v>-3.1624999999999996</v>
      </c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 t="s">
        <v>282</v>
      </c>
      <c r="AH836" s="133">
        <v>0</v>
      </c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</row>
    <row r="837" spans="1:60" outlineLevel="1" x14ac:dyDescent="0.2">
      <c r="A837" s="142"/>
      <c r="B837" s="143"/>
      <c r="C837" s="189" t="s">
        <v>998</v>
      </c>
      <c r="D837" s="175"/>
      <c r="E837" s="176">
        <v>-0.5774999999999999</v>
      </c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 t="s">
        <v>282</v>
      </c>
      <c r="AH837" s="133">
        <v>0</v>
      </c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</row>
    <row r="838" spans="1:60" outlineLevel="1" x14ac:dyDescent="0.2">
      <c r="A838" s="142"/>
      <c r="B838" s="143"/>
      <c r="C838" s="189" t="s">
        <v>999</v>
      </c>
      <c r="D838" s="175"/>
      <c r="E838" s="176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 t="s">
        <v>282</v>
      </c>
      <c r="AH838" s="133">
        <v>0</v>
      </c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</row>
    <row r="839" spans="1:60" outlineLevel="1" x14ac:dyDescent="0.2">
      <c r="A839" s="142"/>
      <c r="B839" s="143"/>
      <c r="C839" s="189" t="s">
        <v>1000</v>
      </c>
      <c r="D839" s="175"/>
      <c r="E839" s="176">
        <v>1.5587500000000001</v>
      </c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 t="s">
        <v>282</v>
      </c>
      <c r="AH839" s="133">
        <v>0</v>
      </c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</row>
    <row r="840" spans="1:60" outlineLevel="1" x14ac:dyDescent="0.2">
      <c r="A840" s="142"/>
      <c r="B840" s="143"/>
      <c r="C840" s="189" t="s">
        <v>1001</v>
      </c>
      <c r="D840" s="175"/>
      <c r="E840" s="176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 t="s">
        <v>282</v>
      </c>
      <c r="AH840" s="133">
        <v>0</v>
      </c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</row>
    <row r="841" spans="1:60" outlineLevel="1" x14ac:dyDescent="0.2">
      <c r="A841" s="142"/>
      <c r="B841" s="143"/>
      <c r="C841" s="189" t="s">
        <v>1000</v>
      </c>
      <c r="D841" s="175"/>
      <c r="E841" s="176">
        <v>1.5587500000000001</v>
      </c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 t="s">
        <v>282</v>
      </c>
      <c r="AH841" s="133">
        <v>0</v>
      </c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</row>
    <row r="842" spans="1:60" outlineLevel="1" x14ac:dyDescent="0.2">
      <c r="A842" s="142"/>
      <c r="B842" s="143"/>
      <c r="C842" s="189" t="s">
        <v>1002</v>
      </c>
      <c r="D842" s="175"/>
      <c r="E842" s="176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 t="s">
        <v>282</v>
      </c>
      <c r="AH842" s="133">
        <v>0</v>
      </c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</row>
    <row r="843" spans="1:60" outlineLevel="1" x14ac:dyDescent="0.2">
      <c r="A843" s="142"/>
      <c r="B843" s="143"/>
      <c r="C843" s="189" t="s">
        <v>1003</v>
      </c>
      <c r="D843" s="175"/>
      <c r="E843" s="176">
        <v>5.90625</v>
      </c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 t="s">
        <v>282</v>
      </c>
      <c r="AH843" s="133">
        <v>0</v>
      </c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</row>
    <row r="844" spans="1:60" outlineLevel="1" x14ac:dyDescent="0.2">
      <c r="A844" s="142"/>
      <c r="B844" s="143"/>
      <c r="C844" s="189" t="s">
        <v>1004</v>
      </c>
      <c r="D844" s="175"/>
      <c r="E844" s="176">
        <v>-0.27562999999999999</v>
      </c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 t="s">
        <v>282</v>
      </c>
      <c r="AH844" s="133">
        <v>0</v>
      </c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</row>
    <row r="845" spans="1:60" outlineLevel="1" x14ac:dyDescent="0.2">
      <c r="A845" s="142"/>
      <c r="B845" s="143"/>
      <c r="C845" s="189" t="s">
        <v>1005</v>
      </c>
      <c r="D845" s="175"/>
      <c r="E845" s="176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 t="s">
        <v>282</v>
      </c>
      <c r="AH845" s="133">
        <v>0</v>
      </c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</row>
    <row r="846" spans="1:60" ht="22.5" outlineLevel="1" x14ac:dyDescent="0.2">
      <c r="A846" s="154">
        <v>99</v>
      </c>
      <c r="B846" s="155" t="s">
        <v>1006</v>
      </c>
      <c r="C846" s="171" t="s">
        <v>1007</v>
      </c>
      <c r="D846" s="156" t="s">
        <v>279</v>
      </c>
      <c r="E846" s="157">
        <v>85.521000000000001</v>
      </c>
      <c r="F846" s="158">
        <v>463.5</v>
      </c>
      <c r="G846" s="159">
        <f>ROUND(E846*F846,2)</f>
        <v>39638.980000000003</v>
      </c>
      <c r="H846" s="158">
        <v>150.42000000000002</v>
      </c>
      <c r="I846" s="159">
        <f>ROUND(E846*H846,2)</f>
        <v>12864.07</v>
      </c>
      <c r="J846" s="158">
        <v>313.08000000000004</v>
      </c>
      <c r="K846" s="159">
        <f>ROUND(E846*J846,2)</f>
        <v>26774.91</v>
      </c>
      <c r="L846" s="159">
        <v>21</v>
      </c>
      <c r="M846" s="159">
        <f>G846*(1+L846/100)</f>
        <v>47963.165800000002</v>
      </c>
      <c r="N846" s="159">
        <v>4.6780000000000002E-2</v>
      </c>
      <c r="O846" s="159">
        <f>ROUND(E846*N846,2)</f>
        <v>4</v>
      </c>
      <c r="P846" s="159">
        <v>0</v>
      </c>
      <c r="Q846" s="159">
        <f>ROUND(E846*P846,2)</f>
        <v>0</v>
      </c>
      <c r="R846" s="159" t="s">
        <v>373</v>
      </c>
      <c r="S846" s="159" t="s">
        <v>233</v>
      </c>
      <c r="T846" s="160" t="s">
        <v>233</v>
      </c>
      <c r="U846" s="144">
        <v>0.65</v>
      </c>
      <c r="V846" s="144">
        <f>ROUND(E846*U846,2)</f>
        <v>55.59</v>
      </c>
      <c r="W846" s="144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 t="s">
        <v>251</v>
      </c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</row>
    <row r="847" spans="1:60" outlineLevel="1" x14ac:dyDescent="0.2">
      <c r="A847" s="142"/>
      <c r="B847" s="143"/>
      <c r="C847" s="292" t="s">
        <v>1008</v>
      </c>
      <c r="D847" s="293"/>
      <c r="E847" s="293"/>
      <c r="F847" s="293"/>
      <c r="G847" s="293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 t="s">
        <v>293</v>
      </c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</row>
    <row r="848" spans="1:60" outlineLevel="1" x14ac:dyDescent="0.2">
      <c r="A848" s="142"/>
      <c r="B848" s="143"/>
      <c r="C848" s="189" t="s">
        <v>972</v>
      </c>
      <c r="D848" s="175"/>
      <c r="E848" s="176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 t="s">
        <v>282</v>
      </c>
      <c r="AH848" s="133">
        <v>0</v>
      </c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</row>
    <row r="849" spans="1:60" outlineLevel="1" x14ac:dyDescent="0.2">
      <c r="A849" s="142"/>
      <c r="B849" s="143"/>
      <c r="C849" s="189" t="s">
        <v>973</v>
      </c>
      <c r="D849" s="175"/>
      <c r="E849" s="176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 t="s">
        <v>282</v>
      </c>
      <c r="AH849" s="133">
        <v>0</v>
      </c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</row>
    <row r="850" spans="1:60" outlineLevel="1" x14ac:dyDescent="0.2">
      <c r="A850" s="142"/>
      <c r="B850" s="143"/>
      <c r="C850" s="189" t="s">
        <v>1009</v>
      </c>
      <c r="D850" s="175"/>
      <c r="E850" s="176">
        <v>0.96000000000000008</v>
      </c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 t="s">
        <v>282</v>
      </c>
      <c r="AH850" s="133">
        <v>0</v>
      </c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</row>
    <row r="851" spans="1:60" outlineLevel="1" x14ac:dyDescent="0.2">
      <c r="A851" s="142"/>
      <c r="B851" s="143"/>
      <c r="C851" s="189" t="s">
        <v>975</v>
      </c>
      <c r="D851" s="175"/>
      <c r="E851" s="176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 t="s">
        <v>282</v>
      </c>
      <c r="AH851" s="133">
        <v>0</v>
      </c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</row>
    <row r="852" spans="1:60" outlineLevel="1" x14ac:dyDescent="0.2">
      <c r="A852" s="142"/>
      <c r="B852" s="143"/>
      <c r="C852" s="189" t="s">
        <v>1010</v>
      </c>
      <c r="D852" s="175"/>
      <c r="E852" s="176">
        <v>1.9200000000000002</v>
      </c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 t="s">
        <v>282</v>
      </c>
      <c r="AH852" s="133">
        <v>0</v>
      </c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</row>
    <row r="853" spans="1:60" outlineLevel="1" x14ac:dyDescent="0.2">
      <c r="A853" s="142"/>
      <c r="B853" s="143"/>
      <c r="C853" s="189" t="s">
        <v>977</v>
      </c>
      <c r="D853" s="175"/>
      <c r="E853" s="176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 t="s">
        <v>282</v>
      </c>
      <c r="AH853" s="133">
        <v>0</v>
      </c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</row>
    <row r="854" spans="1:60" outlineLevel="1" x14ac:dyDescent="0.2">
      <c r="A854" s="142"/>
      <c r="B854" s="143"/>
      <c r="C854" s="189" t="s">
        <v>1009</v>
      </c>
      <c r="D854" s="175"/>
      <c r="E854" s="176">
        <v>0.96000000000000008</v>
      </c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 t="s">
        <v>282</v>
      </c>
      <c r="AH854" s="133">
        <v>0</v>
      </c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</row>
    <row r="855" spans="1:60" outlineLevel="1" x14ac:dyDescent="0.2">
      <c r="A855" s="142"/>
      <c r="B855" s="143"/>
      <c r="C855" s="189" t="s">
        <v>978</v>
      </c>
      <c r="D855" s="175"/>
      <c r="E855" s="176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 t="s">
        <v>282</v>
      </c>
      <c r="AH855" s="133">
        <v>0</v>
      </c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</row>
    <row r="856" spans="1:60" outlineLevel="1" x14ac:dyDescent="0.2">
      <c r="A856" s="142"/>
      <c r="B856" s="143"/>
      <c r="C856" s="189" t="s">
        <v>1011</v>
      </c>
      <c r="D856" s="175"/>
      <c r="E856" s="176">
        <v>3.6</v>
      </c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 t="s">
        <v>282</v>
      </c>
      <c r="AH856" s="133">
        <v>0</v>
      </c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</row>
    <row r="857" spans="1:60" outlineLevel="1" x14ac:dyDescent="0.2">
      <c r="A857" s="142"/>
      <c r="B857" s="143"/>
      <c r="C857" s="189" t="s">
        <v>1012</v>
      </c>
      <c r="D857" s="175"/>
      <c r="E857" s="176">
        <v>-1.25</v>
      </c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 t="s">
        <v>282</v>
      </c>
      <c r="AH857" s="133">
        <v>0</v>
      </c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</row>
    <row r="858" spans="1:60" outlineLevel="1" x14ac:dyDescent="0.2">
      <c r="A858" s="142"/>
      <c r="B858" s="143"/>
      <c r="C858" s="189" t="s">
        <v>534</v>
      </c>
      <c r="D858" s="175"/>
      <c r="E858" s="176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 t="s">
        <v>282</v>
      </c>
      <c r="AH858" s="133">
        <v>0</v>
      </c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</row>
    <row r="859" spans="1:60" outlineLevel="1" x14ac:dyDescent="0.2">
      <c r="A859" s="142"/>
      <c r="B859" s="143"/>
      <c r="C859" s="189" t="s">
        <v>1013</v>
      </c>
      <c r="D859" s="175"/>
      <c r="E859" s="176">
        <v>7.6700000000000008</v>
      </c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 t="s">
        <v>282</v>
      </c>
      <c r="AH859" s="133">
        <v>0</v>
      </c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</row>
    <row r="860" spans="1:60" outlineLevel="1" x14ac:dyDescent="0.2">
      <c r="A860" s="142"/>
      <c r="B860" s="143"/>
      <c r="C860" s="189" t="s">
        <v>1014</v>
      </c>
      <c r="D860" s="175"/>
      <c r="E860" s="176">
        <v>4.4485000000000001</v>
      </c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 t="s">
        <v>282</v>
      </c>
      <c r="AH860" s="133">
        <v>0</v>
      </c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</row>
    <row r="861" spans="1:60" outlineLevel="1" x14ac:dyDescent="0.2">
      <c r="A861" s="142"/>
      <c r="B861" s="143"/>
      <c r="C861" s="189" t="s">
        <v>995</v>
      </c>
      <c r="D861" s="175"/>
      <c r="E861" s="176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 t="s">
        <v>282</v>
      </c>
      <c r="AH861" s="133">
        <v>0</v>
      </c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</row>
    <row r="862" spans="1:60" outlineLevel="1" x14ac:dyDescent="0.2">
      <c r="A862" s="142"/>
      <c r="B862" s="143"/>
      <c r="C862" s="189" t="s">
        <v>1015</v>
      </c>
      <c r="D862" s="175"/>
      <c r="E862" s="176">
        <v>47.180000000000007</v>
      </c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 t="s">
        <v>282</v>
      </c>
      <c r="AH862" s="133">
        <v>0</v>
      </c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</row>
    <row r="863" spans="1:60" outlineLevel="1" x14ac:dyDescent="0.2">
      <c r="A863" s="142"/>
      <c r="B863" s="143"/>
      <c r="C863" s="189" t="s">
        <v>1016</v>
      </c>
      <c r="D863" s="175"/>
      <c r="E863" s="176">
        <v>-12.649999999999999</v>
      </c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 t="s">
        <v>282</v>
      </c>
      <c r="AH863" s="133">
        <v>0</v>
      </c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</row>
    <row r="864" spans="1:60" outlineLevel="1" x14ac:dyDescent="0.2">
      <c r="A864" s="142"/>
      <c r="B864" s="143"/>
      <c r="C864" s="189" t="s">
        <v>1017</v>
      </c>
      <c r="D864" s="175"/>
      <c r="E864" s="176">
        <v>-2.3099999999999996</v>
      </c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 t="s">
        <v>282</v>
      </c>
      <c r="AH864" s="133">
        <v>0</v>
      </c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</row>
    <row r="865" spans="1:60" outlineLevel="1" x14ac:dyDescent="0.2">
      <c r="A865" s="142"/>
      <c r="B865" s="143"/>
      <c r="C865" s="189" t="s">
        <v>999</v>
      </c>
      <c r="D865" s="175"/>
      <c r="E865" s="176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 t="s">
        <v>282</v>
      </c>
      <c r="AH865" s="133">
        <v>0</v>
      </c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</row>
    <row r="866" spans="1:60" outlineLevel="1" x14ac:dyDescent="0.2">
      <c r="A866" s="142"/>
      <c r="B866" s="143"/>
      <c r="C866" s="189" t="s">
        <v>1018</v>
      </c>
      <c r="D866" s="175"/>
      <c r="E866" s="176">
        <v>6.2350000000000003</v>
      </c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 t="s">
        <v>282</v>
      </c>
      <c r="AH866" s="133">
        <v>0</v>
      </c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</row>
    <row r="867" spans="1:60" outlineLevel="1" x14ac:dyDescent="0.2">
      <c r="A867" s="142"/>
      <c r="B867" s="143"/>
      <c r="C867" s="189" t="s">
        <v>1001</v>
      </c>
      <c r="D867" s="175"/>
      <c r="E867" s="176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 t="s">
        <v>282</v>
      </c>
      <c r="AH867" s="133">
        <v>0</v>
      </c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</row>
    <row r="868" spans="1:60" outlineLevel="1" x14ac:dyDescent="0.2">
      <c r="A868" s="142"/>
      <c r="B868" s="143"/>
      <c r="C868" s="189" t="s">
        <v>1018</v>
      </c>
      <c r="D868" s="175"/>
      <c r="E868" s="176">
        <v>6.2350000000000003</v>
      </c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 t="s">
        <v>282</v>
      </c>
      <c r="AH868" s="133">
        <v>0</v>
      </c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</row>
    <row r="869" spans="1:60" outlineLevel="1" x14ac:dyDescent="0.2">
      <c r="A869" s="142"/>
      <c r="B869" s="143"/>
      <c r="C869" s="189" t="s">
        <v>1002</v>
      </c>
      <c r="D869" s="175"/>
      <c r="E869" s="176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 t="s">
        <v>282</v>
      </c>
      <c r="AH869" s="133">
        <v>0</v>
      </c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</row>
    <row r="870" spans="1:60" outlineLevel="1" x14ac:dyDescent="0.2">
      <c r="A870" s="142"/>
      <c r="B870" s="143"/>
      <c r="C870" s="189" t="s">
        <v>1019</v>
      </c>
      <c r="D870" s="175"/>
      <c r="E870" s="176">
        <v>23.625</v>
      </c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 t="s">
        <v>282</v>
      </c>
      <c r="AH870" s="133">
        <v>0</v>
      </c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</row>
    <row r="871" spans="1:60" outlineLevel="1" x14ac:dyDescent="0.2">
      <c r="A871" s="142"/>
      <c r="B871" s="143"/>
      <c r="C871" s="189" t="s">
        <v>1020</v>
      </c>
      <c r="D871" s="175"/>
      <c r="E871" s="176">
        <v>-1.1024999999999998</v>
      </c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 t="s">
        <v>282</v>
      </c>
      <c r="AH871" s="133">
        <v>0</v>
      </c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</row>
    <row r="872" spans="1:60" outlineLevel="1" x14ac:dyDescent="0.2">
      <c r="A872" s="142"/>
      <c r="B872" s="143"/>
      <c r="C872" s="189" t="s">
        <v>1005</v>
      </c>
      <c r="D872" s="175"/>
      <c r="E872" s="176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 t="s">
        <v>282</v>
      </c>
      <c r="AH872" s="133">
        <v>0</v>
      </c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</row>
    <row r="873" spans="1:60" ht="22.5" outlineLevel="1" x14ac:dyDescent="0.2">
      <c r="A873" s="154">
        <v>100</v>
      </c>
      <c r="B873" s="155" t="s">
        <v>1021</v>
      </c>
      <c r="C873" s="171" t="s">
        <v>1022</v>
      </c>
      <c r="D873" s="156" t="s">
        <v>279</v>
      </c>
      <c r="E873" s="157">
        <v>85.521000000000001</v>
      </c>
      <c r="F873" s="158">
        <v>109.5</v>
      </c>
      <c r="G873" s="159">
        <f>ROUND(E873*F873,2)</f>
        <v>9364.5499999999993</v>
      </c>
      <c r="H873" s="158">
        <v>0</v>
      </c>
      <c r="I873" s="159">
        <f>ROUND(E873*H873,2)</f>
        <v>0</v>
      </c>
      <c r="J873" s="158">
        <v>109.5</v>
      </c>
      <c r="K873" s="159">
        <f>ROUND(E873*J873,2)</f>
        <v>9364.5499999999993</v>
      </c>
      <c r="L873" s="159">
        <v>21</v>
      </c>
      <c r="M873" s="159">
        <f>G873*(1+L873/100)</f>
        <v>11331.1055</v>
      </c>
      <c r="N873" s="159">
        <v>0</v>
      </c>
      <c r="O873" s="159">
        <f>ROUND(E873*N873,2)</f>
        <v>0</v>
      </c>
      <c r="P873" s="159">
        <v>0</v>
      </c>
      <c r="Q873" s="159">
        <f>ROUND(E873*P873,2)</f>
        <v>0</v>
      </c>
      <c r="R873" s="159" t="s">
        <v>373</v>
      </c>
      <c r="S873" s="159" t="s">
        <v>233</v>
      </c>
      <c r="T873" s="160" t="s">
        <v>233</v>
      </c>
      <c r="U873" s="144">
        <v>0.17300000000000001</v>
      </c>
      <c r="V873" s="144">
        <f>ROUND(E873*U873,2)</f>
        <v>14.8</v>
      </c>
      <c r="W873" s="144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 t="s">
        <v>251</v>
      </c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</row>
    <row r="874" spans="1:60" outlineLevel="1" x14ac:dyDescent="0.2">
      <c r="A874" s="142"/>
      <c r="B874" s="143"/>
      <c r="C874" s="292" t="s">
        <v>1008</v>
      </c>
      <c r="D874" s="293"/>
      <c r="E874" s="293"/>
      <c r="F874" s="293"/>
      <c r="G874" s="293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 t="s">
        <v>293</v>
      </c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</row>
    <row r="875" spans="1:60" outlineLevel="1" x14ac:dyDescent="0.2">
      <c r="A875" s="142"/>
      <c r="B875" s="143"/>
      <c r="C875" s="189" t="s">
        <v>1023</v>
      </c>
      <c r="D875" s="175"/>
      <c r="E875" s="176">
        <v>85.521000000000001</v>
      </c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 t="s">
        <v>282</v>
      </c>
      <c r="AH875" s="133">
        <v>5</v>
      </c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</row>
    <row r="876" spans="1:60" outlineLevel="1" x14ac:dyDescent="0.2">
      <c r="A876" s="154">
        <v>101</v>
      </c>
      <c r="B876" s="155" t="s">
        <v>1024</v>
      </c>
      <c r="C876" s="171" t="s">
        <v>1025</v>
      </c>
      <c r="D876" s="156" t="s">
        <v>291</v>
      </c>
      <c r="E876" s="157">
        <v>107.72000000000001</v>
      </c>
      <c r="F876" s="158">
        <v>426</v>
      </c>
      <c r="G876" s="159">
        <f>ROUND(E876*F876,2)</f>
        <v>45888.72</v>
      </c>
      <c r="H876" s="158">
        <v>99.95</v>
      </c>
      <c r="I876" s="159">
        <f>ROUND(E876*H876,2)</f>
        <v>10766.61</v>
      </c>
      <c r="J876" s="158">
        <v>326.05</v>
      </c>
      <c r="K876" s="159">
        <f>ROUND(E876*J876,2)</f>
        <v>35122.11</v>
      </c>
      <c r="L876" s="159">
        <v>21</v>
      </c>
      <c r="M876" s="159">
        <f>G876*(1+L876/100)</f>
        <v>55525.351199999997</v>
      </c>
      <c r="N876" s="159">
        <v>3.0470000000000001E-2</v>
      </c>
      <c r="O876" s="159">
        <f>ROUND(E876*N876,2)</f>
        <v>3.28</v>
      </c>
      <c r="P876" s="159">
        <v>0</v>
      </c>
      <c r="Q876" s="159">
        <f>ROUND(E876*P876,2)</f>
        <v>0</v>
      </c>
      <c r="R876" s="159" t="s">
        <v>373</v>
      </c>
      <c r="S876" s="159" t="s">
        <v>233</v>
      </c>
      <c r="T876" s="160" t="s">
        <v>233</v>
      </c>
      <c r="U876" s="144">
        <v>0.9</v>
      </c>
      <c r="V876" s="144">
        <f>ROUND(E876*U876,2)</f>
        <v>96.95</v>
      </c>
      <c r="W876" s="144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 t="s">
        <v>251</v>
      </c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</row>
    <row r="877" spans="1:60" outlineLevel="1" x14ac:dyDescent="0.2">
      <c r="A877" s="142"/>
      <c r="B877" s="143"/>
      <c r="C877" s="292" t="s">
        <v>1008</v>
      </c>
      <c r="D877" s="293"/>
      <c r="E877" s="293"/>
      <c r="F877" s="293"/>
      <c r="G877" s="293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 t="s">
        <v>293</v>
      </c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</row>
    <row r="878" spans="1:60" outlineLevel="1" x14ac:dyDescent="0.2">
      <c r="A878" s="142"/>
      <c r="B878" s="143"/>
      <c r="C878" s="189" t="s">
        <v>534</v>
      </c>
      <c r="D878" s="175"/>
      <c r="E878" s="176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 t="s">
        <v>282</v>
      </c>
      <c r="AH878" s="133">
        <v>0</v>
      </c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</row>
    <row r="879" spans="1:60" outlineLevel="1" x14ac:dyDescent="0.2">
      <c r="A879" s="142"/>
      <c r="B879" s="143"/>
      <c r="C879" s="189" t="s">
        <v>1026</v>
      </c>
      <c r="D879" s="175"/>
      <c r="E879" s="176">
        <v>11.100000000000001</v>
      </c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 t="s">
        <v>282</v>
      </c>
      <c r="AH879" s="133">
        <v>0</v>
      </c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</row>
    <row r="880" spans="1:60" outlineLevel="1" x14ac:dyDescent="0.2">
      <c r="A880" s="142"/>
      <c r="B880" s="143"/>
      <c r="C880" s="189" t="s">
        <v>1027</v>
      </c>
      <c r="D880" s="175"/>
      <c r="E880" s="176">
        <v>8.4400000000000013</v>
      </c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 t="s">
        <v>282</v>
      </c>
      <c r="AH880" s="133">
        <v>0</v>
      </c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</row>
    <row r="881" spans="1:60" outlineLevel="1" x14ac:dyDescent="0.2">
      <c r="A881" s="142"/>
      <c r="B881" s="143"/>
      <c r="C881" s="189" t="s">
        <v>995</v>
      </c>
      <c r="D881" s="175"/>
      <c r="E881" s="176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 t="s">
        <v>282</v>
      </c>
      <c r="AH881" s="133">
        <v>0</v>
      </c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</row>
    <row r="882" spans="1:60" outlineLevel="1" x14ac:dyDescent="0.2">
      <c r="A882" s="142"/>
      <c r="B882" s="143"/>
      <c r="C882" s="189" t="s">
        <v>1028</v>
      </c>
      <c r="D882" s="175"/>
      <c r="E882" s="176">
        <v>27.48</v>
      </c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 t="s">
        <v>282</v>
      </c>
      <c r="AH882" s="133">
        <v>0</v>
      </c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</row>
    <row r="883" spans="1:60" outlineLevel="1" x14ac:dyDescent="0.2">
      <c r="A883" s="142"/>
      <c r="B883" s="143"/>
      <c r="C883" s="189" t="s">
        <v>1029</v>
      </c>
      <c r="D883" s="175"/>
      <c r="E883" s="176">
        <v>14.700000000000001</v>
      </c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 t="s">
        <v>282</v>
      </c>
      <c r="AH883" s="133">
        <v>0</v>
      </c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</row>
    <row r="884" spans="1:60" outlineLevel="1" x14ac:dyDescent="0.2">
      <c r="A884" s="142"/>
      <c r="B884" s="143"/>
      <c r="C884" s="189" t="s">
        <v>1030</v>
      </c>
      <c r="D884" s="175"/>
      <c r="E884" s="176">
        <v>1.1000000000000001</v>
      </c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 t="s">
        <v>282</v>
      </c>
      <c r="AH884" s="133">
        <v>0</v>
      </c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</row>
    <row r="885" spans="1:60" outlineLevel="1" x14ac:dyDescent="0.2">
      <c r="A885" s="142"/>
      <c r="B885" s="143"/>
      <c r="C885" s="189" t="s">
        <v>999</v>
      </c>
      <c r="D885" s="175"/>
      <c r="E885" s="176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 t="s">
        <v>282</v>
      </c>
      <c r="AH885" s="133">
        <v>0</v>
      </c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</row>
    <row r="886" spans="1:60" outlineLevel="1" x14ac:dyDescent="0.2">
      <c r="A886" s="142"/>
      <c r="B886" s="143"/>
      <c r="C886" s="189" t="s">
        <v>1031</v>
      </c>
      <c r="D886" s="175"/>
      <c r="E886" s="176">
        <v>10.100000000000001</v>
      </c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 t="s">
        <v>282</v>
      </c>
      <c r="AH886" s="133">
        <v>0</v>
      </c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</row>
    <row r="887" spans="1:60" outlineLevel="1" x14ac:dyDescent="0.2">
      <c r="A887" s="142"/>
      <c r="B887" s="143"/>
      <c r="C887" s="189" t="s">
        <v>1001</v>
      </c>
      <c r="D887" s="175"/>
      <c r="E887" s="176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 t="s">
        <v>282</v>
      </c>
      <c r="AH887" s="133">
        <v>0</v>
      </c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</row>
    <row r="888" spans="1:60" outlineLevel="1" x14ac:dyDescent="0.2">
      <c r="A888" s="142"/>
      <c r="B888" s="143"/>
      <c r="C888" s="189" t="s">
        <v>1031</v>
      </c>
      <c r="D888" s="175"/>
      <c r="E888" s="176">
        <v>10.100000000000001</v>
      </c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 t="s">
        <v>282</v>
      </c>
      <c r="AH888" s="133">
        <v>0</v>
      </c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</row>
    <row r="889" spans="1:60" outlineLevel="1" x14ac:dyDescent="0.2">
      <c r="A889" s="142"/>
      <c r="B889" s="143"/>
      <c r="C889" s="189" t="s">
        <v>1002</v>
      </c>
      <c r="D889" s="175"/>
      <c r="E889" s="176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 t="s">
        <v>282</v>
      </c>
      <c r="AH889" s="133">
        <v>0</v>
      </c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</row>
    <row r="890" spans="1:60" outlineLevel="1" x14ac:dyDescent="0.2">
      <c r="A890" s="142"/>
      <c r="B890" s="143"/>
      <c r="C890" s="189" t="s">
        <v>1032</v>
      </c>
      <c r="D890" s="175"/>
      <c r="E890" s="176">
        <v>20.5</v>
      </c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 t="s">
        <v>282</v>
      </c>
      <c r="AH890" s="133">
        <v>0</v>
      </c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</row>
    <row r="891" spans="1:60" outlineLevel="1" x14ac:dyDescent="0.2">
      <c r="A891" s="142"/>
      <c r="B891" s="143"/>
      <c r="C891" s="189" t="s">
        <v>1033</v>
      </c>
      <c r="D891" s="175"/>
      <c r="E891" s="176">
        <v>4.2</v>
      </c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 t="s">
        <v>282</v>
      </c>
      <c r="AH891" s="133">
        <v>0</v>
      </c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</row>
    <row r="892" spans="1:60" outlineLevel="1" x14ac:dyDescent="0.2">
      <c r="A892" s="154">
        <v>102</v>
      </c>
      <c r="B892" s="155" t="s">
        <v>1034</v>
      </c>
      <c r="C892" s="171" t="s">
        <v>1035</v>
      </c>
      <c r="D892" s="156" t="s">
        <v>291</v>
      </c>
      <c r="E892" s="157">
        <v>107.72000000000001</v>
      </c>
      <c r="F892" s="158">
        <v>80.600000000000009</v>
      </c>
      <c r="G892" s="159">
        <f>ROUND(E892*F892,2)</f>
        <v>8682.23</v>
      </c>
      <c r="H892" s="158">
        <v>0</v>
      </c>
      <c r="I892" s="159">
        <f>ROUND(E892*H892,2)</f>
        <v>0</v>
      </c>
      <c r="J892" s="158">
        <v>80.600000000000009</v>
      </c>
      <c r="K892" s="159">
        <f>ROUND(E892*J892,2)</f>
        <v>8682.23</v>
      </c>
      <c r="L892" s="159">
        <v>21</v>
      </c>
      <c r="M892" s="159">
        <f>G892*(1+L892/100)</f>
        <v>10505.498299999999</v>
      </c>
      <c r="N892" s="159">
        <v>0</v>
      </c>
      <c r="O892" s="159">
        <f>ROUND(E892*N892,2)</f>
        <v>0</v>
      </c>
      <c r="P892" s="159">
        <v>0</v>
      </c>
      <c r="Q892" s="159">
        <f>ROUND(E892*P892,2)</f>
        <v>0</v>
      </c>
      <c r="R892" s="159" t="s">
        <v>373</v>
      </c>
      <c r="S892" s="159" t="s">
        <v>233</v>
      </c>
      <c r="T892" s="160" t="s">
        <v>233</v>
      </c>
      <c r="U892" s="144">
        <v>0.23200000000000001</v>
      </c>
      <c r="V892" s="144">
        <f>ROUND(E892*U892,2)</f>
        <v>24.99</v>
      </c>
      <c r="W892" s="144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 t="s">
        <v>251</v>
      </c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</row>
    <row r="893" spans="1:60" outlineLevel="1" x14ac:dyDescent="0.2">
      <c r="A893" s="142"/>
      <c r="B893" s="143"/>
      <c r="C893" s="292" t="s">
        <v>1008</v>
      </c>
      <c r="D893" s="293"/>
      <c r="E893" s="293"/>
      <c r="F893" s="293"/>
      <c r="G893" s="293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 t="s">
        <v>293</v>
      </c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</row>
    <row r="894" spans="1:60" outlineLevel="1" x14ac:dyDescent="0.2">
      <c r="A894" s="142"/>
      <c r="B894" s="143"/>
      <c r="C894" s="189" t="s">
        <v>1036</v>
      </c>
      <c r="D894" s="175"/>
      <c r="E894" s="176">
        <v>107.72000000000001</v>
      </c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 t="s">
        <v>282</v>
      </c>
      <c r="AH894" s="133">
        <v>5</v>
      </c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</row>
    <row r="895" spans="1:60" outlineLevel="1" x14ac:dyDescent="0.2">
      <c r="A895" s="154">
        <v>103</v>
      </c>
      <c r="B895" s="155" t="s">
        <v>1037</v>
      </c>
      <c r="C895" s="171" t="s">
        <v>1038</v>
      </c>
      <c r="D895" s="156" t="s">
        <v>279</v>
      </c>
      <c r="E895" s="157">
        <v>85.521000000000001</v>
      </c>
      <c r="F895" s="158">
        <v>278</v>
      </c>
      <c r="G895" s="159">
        <f>ROUND(E895*F895,2)</f>
        <v>23774.84</v>
      </c>
      <c r="H895" s="158">
        <v>47.360000000000007</v>
      </c>
      <c r="I895" s="159">
        <f>ROUND(E895*H895,2)</f>
        <v>4050.27</v>
      </c>
      <c r="J895" s="158">
        <v>230.64000000000001</v>
      </c>
      <c r="K895" s="159">
        <f>ROUND(E895*J895,2)</f>
        <v>19724.560000000001</v>
      </c>
      <c r="L895" s="159">
        <v>21</v>
      </c>
      <c r="M895" s="159">
        <f>G895*(1+L895/100)</f>
        <v>28767.556399999998</v>
      </c>
      <c r="N895" s="159">
        <v>5.5200000000000006E-3</v>
      </c>
      <c r="O895" s="159">
        <f>ROUND(E895*N895,2)</f>
        <v>0.47</v>
      </c>
      <c r="P895" s="159">
        <v>0</v>
      </c>
      <c r="Q895" s="159">
        <f>ROUND(E895*P895,2)</f>
        <v>0</v>
      </c>
      <c r="R895" s="159" t="s">
        <v>373</v>
      </c>
      <c r="S895" s="159" t="s">
        <v>233</v>
      </c>
      <c r="T895" s="160" t="s">
        <v>233</v>
      </c>
      <c r="U895" s="144">
        <v>0.57300000000000006</v>
      </c>
      <c r="V895" s="144">
        <f>ROUND(E895*U895,2)</f>
        <v>49</v>
      </c>
      <c r="W895" s="144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 t="s">
        <v>251</v>
      </c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</row>
    <row r="896" spans="1:60" outlineLevel="1" x14ac:dyDescent="0.2">
      <c r="A896" s="142"/>
      <c r="B896" s="143"/>
      <c r="C896" s="292" t="s">
        <v>1039</v>
      </c>
      <c r="D896" s="293"/>
      <c r="E896" s="293"/>
      <c r="F896" s="293"/>
      <c r="G896" s="293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 t="s">
        <v>293</v>
      </c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87" t="str">
        <f>C896</f>
        <v>výšky do 4 m se zesílením dna bednění podle hodnoty zatížení betonovou směsí a výztuží. Bez pomocného lešení.</v>
      </c>
      <c r="BB896" s="133"/>
      <c r="BC896" s="133"/>
      <c r="BD896" s="133"/>
      <c r="BE896" s="133"/>
      <c r="BF896" s="133"/>
      <c r="BG896" s="133"/>
      <c r="BH896" s="133"/>
    </row>
    <row r="897" spans="1:60" outlineLevel="1" x14ac:dyDescent="0.2">
      <c r="A897" s="142"/>
      <c r="B897" s="143"/>
      <c r="C897" s="189" t="s">
        <v>1023</v>
      </c>
      <c r="D897" s="175"/>
      <c r="E897" s="176">
        <v>85.521000000000001</v>
      </c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 t="s">
        <v>282</v>
      </c>
      <c r="AH897" s="133">
        <v>5</v>
      </c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</row>
    <row r="898" spans="1:60" outlineLevel="1" x14ac:dyDescent="0.2">
      <c r="A898" s="154">
        <v>104</v>
      </c>
      <c r="B898" s="155" t="s">
        <v>1040</v>
      </c>
      <c r="C898" s="171" t="s">
        <v>1041</v>
      </c>
      <c r="D898" s="156" t="s">
        <v>279</v>
      </c>
      <c r="E898" s="157">
        <v>85.521000000000001</v>
      </c>
      <c r="F898" s="158">
        <v>68.2</v>
      </c>
      <c r="G898" s="159">
        <f>ROUND(E898*F898,2)</f>
        <v>5832.53</v>
      </c>
      <c r="H898" s="158">
        <v>0</v>
      </c>
      <c r="I898" s="159">
        <f>ROUND(E898*H898,2)</f>
        <v>0</v>
      </c>
      <c r="J898" s="158">
        <v>68.2</v>
      </c>
      <c r="K898" s="159">
        <f>ROUND(E898*J898,2)</f>
        <v>5832.53</v>
      </c>
      <c r="L898" s="159">
        <v>21</v>
      </c>
      <c r="M898" s="159">
        <f>G898*(1+L898/100)</f>
        <v>7057.3612999999996</v>
      </c>
      <c r="N898" s="159">
        <v>0</v>
      </c>
      <c r="O898" s="159">
        <f>ROUND(E898*N898,2)</f>
        <v>0</v>
      </c>
      <c r="P898" s="159">
        <v>0</v>
      </c>
      <c r="Q898" s="159">
        <f>ROUND(E898*P898,2)</f>
        <v>0</v>
      </c>
      <c r="R898" s="159" t="s">
        <v>373</v>
      </c>
      <c r="S898" s="159" t="s">
        <v>233</v>
      </c>
      <c r="T898" s="160" t="s">
        <v>233</v>
      </c>
      <c r="U898" s="144">
        <v>0.19</v>
      </c>
      <c r="V898" s="144">
        <f>ROUND(E898*U898,2)</f>
        <v>16.25</v>
      </c>
      <c r="W898" s="144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 t="s">
        <v>251</v>
      </c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</row>
    <row r="899" spans="1:60" outlineLevel="1" x14ac:dyDescent="0.2">
      <c r="A899" s="142"/>
      <c r="B899" s="143"/>
      <c r="C899" s="292" t="s">
        <v>1039</v>
      </c>
      <c r="D899" s="293"/>
      <c r="E899" s="293"/>
      <c r="F899" s="293"/>
      <c r="G899" s="293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 t="s">
        <v>293</v>
      </c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87" t="str">
        <f>C899</f>
        <v>výšky do 4 m se zesílením dna bednění podle hodnoty zatížení betonovou směsí a výztuží. Bez pomocného lešení.</v>
      </c>
      <c r="BB899" s="133"/>
      <c r="BC899" s="133"/>
      <c r="BD899" s="133"/>
      <c r="BE899" s="133"/>
      <c r="BF899" s="133"/>
      <c r="BG899" s="133"/>
      <c r="BH899" s="133"/>
    </row>
    <row r="900" spans="1:60" outlineLevel="1" x14ac:dyDescent="0.2">
      <c r="A900" s="142"/>
      <c r="B900" s="143"/>
      <c r="C900" s="189" t="s">
        <v>1042</v>
      </c>
      <c r="D900" s="175"/>
      <c r="E900" s="176">
        <v>85.521000000000001</v>
      </c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 t="s">
        <v>282</v>
      </c>
      <c r="AH900" s="133">
        <v>5</v>
      </c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</row>
    <row r="901" spans="1:60" ht="33.75" outlineLevel="1" x14ac:dyDescent="0.2">
      <c r="A901" s="154">
        <v>105</v>
      </c>
      <c r="B901" s="155" t="s">
        <v>1043</v>
      </c>
      <c r="C901" s="171" t="s">
        <v>1044</v>
      </c>
      <c r="D901" s="156" t="s">
        <v>279</v>
      </c>
      <c r="E901" s="157">
        <v>9.4585000000000008</v>
      </c>
      <c r="F901" s="158">
        <v>59.2</v>
      </c>
      <c r="G901" s="159">
        <f>ROUND(E901*F901,2)</f>
        <v>559.94000000000005</v>
      </c>
      <c r="H901" s="158">
        <v>10.780000000000001</v>
      </c>
      <c r="I901" s="159">
        <f>ROUND(E901*H901,2)</f>
        <v>101.96</v>
      </c>
      <c r="J901" s="158">
        <v>48.42</v>
      </c>
      <c r="K901" s="159">
        <f>ROUND(E901*J901,2)</f>
        <v>457.98</v>
      </c>
      <c r="L901" s="159">
        <v>21</v>
      </c>
      <c r="M901" s="159">
        <f>G901*(1+L901/100)</f>
        <v>677.52740000000006</v>
      </c>
      <c r="N901" s="159">
        <v>1.92E-3</v>
      </c>
      <c r="O901" s="159">
        <f>ROUND(E901*N901,2)</f>
        <v>0.02</v>
      </c>
      <c r="P901" s="159">
        <v>0</v>
      </c>
      <c r="Q901" s="159">
        <f>ROUND(E901*P901,2)</f>
        <v>0</v>
      </c>
      <c r="R901" s="159" t="s">
        <v>373</v>
      </c>
      <c r="S901" s="159" t="s">
        <v>233</v>
      </c>
      <c r="T901" s="160" t="s">
        <v>233</v>
      </c>
      <c r="U901" s="144">
        <v>0.115</v>
      </c>
      <c r="V901" s="144">
        <f>ROUND(E901*U901,2)</f>
        <v>1.0900000000000001</v>
      </c>
      <c r="W901" s="144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 t="s">
        <v>251</v>
      </c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</row>
    <row r="902" spans="1:60" outlineLevel="1" x14ac:dyDescent="0.2">
      <c r="A902" s="142"/>
      <c r="B902" s="143"/>
      <c r="C902" s="292" t="s">
        <v>1039</v>
      </c>
      <c r="D902" s="293"/>
      <c r="E902" s="293"/>
      <c r="F902" s="293"/>
      <c r="G902" s="293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 t="s">
        <v>293</v>
      </c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87" t="str">
        <f>C902</f>
        <v>výšky do 4 m se zesílením dna bednění podle hodnoty zatížení betonovou směsí a výztuží. Bez pomocného lešení.</v>
      </c>
      <c r="BB902" s="133"/>
      <c r="BC902" s="133"/>
      <c r="BD902" s="133"/>
      <c r="BE902" s="133"/>
      <c r="BF902" s="133"/>
      <c r="BG902" s="133"/>
      <c r="BH902" s="133"/>
    </row>
    <row r="903" spans="1:60" outlineLevel="1" x14ac:dyDescent="0.2">
      <c r="A903" s="142"/>
      <c r="B903" s="143"/>
      <c r="C903" s="189" t="s">
        <v>534</v>
      </c>
      <c r="D903" s="175"/>
      <c r="E903" s="176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 t="s">
        <v>282</v>
      </c>
      <c r="AH903" s="133">
        <v>0</v>
      </c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</row>
    <row r="904" spans="1:60" outlineLevel="1" x14ac:dyDescent="0.2">
      <c r="A904" s="142"/>
      <c r="B904" s="143"/>
      <c r="C904" s="189" t="s">
        <v>1045</v>
      </c>
      <c r="D904" s="175"/>
      <c r="E904" s="176">
        <v>5.83</v>
      </c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 t="s">
        <v>282</v>
      </c>
      <c r="AH904" s="133">
        <v>0</v>
      </c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</row>
    <row r="905" spans="1:60" outlineLevel="1" x14ac:dyDescent="0.2">
      <c r="A905" s="142"/>
      <c r="B905" s="143"/>
      <c r="C905" s="189" t="s">
        <v>1046</v>
      </c>
      <c r="D905" s="175"/>
      <c r="E905" s="176">
        <v>3.6285000000000003</v>
      </c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 t="s">
        <v>282</v>
      </c>
      <c r="AH905" s="133">
        <v>0</v>
      </c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</row>
    <row r="906" spans="1:60" ht="33.75" outlineLevel="1" x14ac:dyDescent="0.2">
      <c r="A906" s="154">
        <v>106</v>
      </c>
      <c r="B906" s="155" t="s">
        <v>1047</v>
      </c>
      <c r="C906" s="171" t="s">
        <v>1048</v>
      </c>
      <c r="D906" s="156" t="s">
        <v>279</v>
      </c>
      <c r="E906" s="157">
        <v>9.4585000000000008</v>
      </c>
      <c r="F906" s="158">
        <v>14.4</v>
      </c>
      <c r="G906" s="159">
        <f>ROUND(E906*F906,2)</f>
        <v>136.19999999999999</v>
      </c>
      <c r="H906" s="158">
        <v>0</v>
      </c>
      <c r="I906" s="159">
        <f>ROUND(E906*H906,2)</f>
        <v>0</v>
      </c>
      <c r="J906" s="158">
        <v>14.4</v>
      </c>
      <c r="K906" s="159">
        <f>ROUND(E906*J906,2)</f>
        <v>136.19999999999999</v>
      </c>
      <c r="L906" s="159">
        <v>21</v>
      </c>
      <c r="M906" s="159">
        <f>G906*(1+L906/100)</f>
        <v>164.80199999999999</v>
      </c>
      <c r="N906" s="159">
        <v>0</v>
      </c>
      <c r="O906" s="159">
        <f>ROUND(E906*N906,2)</f>
        <v>0</v>
      </c>
      <c r="P906" s="159">
        <v>0</v>
      </c>
      <c r="Q906" s="159">
        <f>ROUND(E906*P906,2)</f>
        <v>0</v>
      </c>
      <c r="R906" s="159" t="s">
        <v>373</v>
      </c>
      <c r="S906" s="159" t="s">
        <v>233</v>
      </c>
      <c r="T906" s="160" t="s">
        <v>233</v>
      </c>
      <c r="U906" s="144">
        <v>0.04</v>
      </c>
      <c r="V906" s="144">
        <f>ROUND(E906*U906,2)</f>
        <v>0.38</v>
      </c>
      <c r="W906" s="144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 t="s">
        <v>251</v>
      </c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</row>
    <row r="907" spans="1:60" outlineLevel="1" x14ac:dyDescent="0.2">
      <c r="A907" s="142"/>
      <c r="B907" s="143"/>
      <c r="C907" s="292" t="s">
        <v>1039</v>
      </c>
      <c r="D907" s="293"/>
      <c r="E907" s="293"/>
      <c r="F907" s="293"/>
      <c r="G907" s="293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 t="s">
        <v>293</v>
      </c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87" t="str">
        <f>C907</f>
        <v>výšky do 4 m se zesílením dna bednění podle hodnoty zatížení betonovou směsí a výztuží. Bez pomocného lešení.</v>
      </c>
      <c r="BB907" s="133"/>
      <c r="BC907" s="133"/>
      <c r="BD907" s="133"/>
      <c r="BE907" s="133"/>
      <c r="BF907" s="133"/>
      <c r="BG907" s="133"/>
      <c r="BH907" s="133"/>
    </row>
    <row r="908" spans="1:60" outlineLevel="1" x14ac:dyDescent="0.2">
      <c r="A908" s="142"/>
      <c r="B908" s="143"/>
      <c r="C908" s="189" t="s">
        <v>1049</v>
      </c>
      <c r="D908" s="175"/>
      <c r="E908" s="176">
        <v>9.4585000000000008</v>
      </c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 t="s">
        <v>282</v>
      </c>
      <c r="AH908" s="133">
        <v>5</v>
      </c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</row>
    <row r="909" spans="1:60" outlineLevel="1" x14ac:dyDescent="0.2">
      <c r="A909" s="154">
        <v>107</v>
      </c>
      <c r="B909" s="155" t="s">
        <v>1050</v>
      </c>
      <c r="C909" s="171" t="s">
        <v>1051</v>
      </c>
      <c r="D909" s="156" t="s">
        <v>393</v>
      </c>
      <c r="E909" s="157">
        <v>2.0700000000000003</v>
      </c>
      <c r="F909" s="158">
        <v>34430</v>
      </c>
      <c r="G909" s="159">
        <f>ROUND(E909*F909,2)</f>
        <v>71270.100000000006</v>
      </c>
      <c r="H909" s="158">
        <v>28386.9</v>
      </c>
      <c r="I909" s="159">
        <f>ROUND(E909*H909,2)</f>
        <v>58760.88</v>
      </c>
      <c r="J909" s="158">
        <v>6043.1</v>
      </c>
      <c r="K909" s="159">
        <f>ROUND(E909*J909,2)</f>
        <v>12509.22</v>
      </c>
      <c r="L909" s="159">
        <v>21</v>
      </c>
      <c r="M909" s="159">
        <f>G909*(1+L909/100)</f>
        <v>86236.821000000011</v>
      </c>
      <c r="N909" s="159">
        <v>1.0554400000000002</v>
      </c>
      <c r="O909" s="159">
        <f>ROUND(E909*N909,2)</f>
        <v>2.1800000000000002</v>
      </c>
      <c r="P909" s="159">
        <v>0</v>
      </c>
      <c r="Q909" s="159">
        <f>ROUND(E909*P909,2)</f>
        <v>0</v>
      </c>
      <c r="R909" s="159" t="s">
        <v>373</v>
      </c>
      <c r="S909" s="159" t="s">
        <v>233</v>
      </c>
      <c r="T909" s="160" t="s">
        <v>233</v>
      </c>
      <c r="U909" s="144">
        <v>15.211</v>
      </c>
      <c r="V909" s="144">
        <f>ROUND(E909*U909,2)</f>
        <v>31.49</v>
      </c>
      <c r="W909" s="144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 t="s">
        <v>251</v>
      </c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</row>
    <row r="910" spans="1:60" ht="33.75" outlineLevel="1" x14ac:dyDescent="0.2">
      <c r="A910" s="142"/>
      <c r="B910" s="143"/>
      <c r="C910" s="292" t="s">
        <v>1052</v>
      </c>
      <c r="D910" s="293"/>
      <c r="E910" s="293"/>
      <c r="F910" s="293"/>
      <c r="G910" s="293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 t="s">
        <v>293</v>
      </c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87" t="str">
        <f>C910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0" s="133"/>
      <c r="BC910" s="133"/>
      <c r="BD910" s="133"/>
      <c r="BE910" s="133"/>
      <c r="BF910" s="133"/>
      <c r="BG910" s="133"/>
      <c r="BH910" s="133"/>
    </row>
    <row r="911" spans="1:60" outlineLevel="1" x14ac:dyDescent="0.2">
      <c r="A911" s="142"/>
      <c r="B911" s="143"/>
      <c r="C911" s="189" t="s">
        <v>1053</v>
      </c>
      <c r="D911" s="175"/>
      <c r="E911" s="176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 t="s">
        <v>282</v>
      </c>
      <c r="AH911" s="133">
        <v>0</v>
      </c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</row>
    <row r="912" spans="1:60" outlineLevel="1" x14ac:dyDescent="0.2">
      <c r="A912" s="142"/>
      <c r="B912" s="143"/>
      <c r="C912" s="189" t="s">
        <v>1054</v>
      </c>
      <c r="D912" s="175"/>
      <c r="E912" s="176">
        <v>1.2000000000000002</v>
      </c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 t="s">
        <v>282</v>
      </c>
      <c r="AH912" s="133">
        <v>0</v>
      </c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</row>
    <row r="913" spans="1:60" outlineLevel="1" x14ac:dyDescent="0.2">
      <c r="A913" s="142"/>
      <c r="B913" s="143"/>
      <c r="C913" s="189" t="s">
        <v>1055</v>
      </c>
      <c r="D913" s="175"/>
      <c r="E913" s="176">
        <v>0.2</v>
      </c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 t="s">
        <v>282</v>
      </c>
      <c r="AH913" s="133">
        <v>0</v>
      </c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</row>
    <row r="914" spans="1:60" outlineLevel="1" x14ac:dyDescent="0.2">
      <c r="A914" s="142"/>
      <c r="B914" s="143"/>
      <c r="C914" s="189" t="s">
        <v>1056</v>
      </c>
      <c r="D914" s="175"/>
      <c r="E914" s="176">
        <v>0.35000000000000003</v>
      </c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 t="s">
        <v>282</v>
      </c>
      <c r="AH914" s="133">
        <v>0</v>
      </c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</row>
    <row r="915" spans="1:60" outlineLevel="1" x14ac:dyDescent="0.2">
      <c r="A915" s="142"/>
      <c r="B915" s="143"/>
      <c r="C915" s="189" t="s">
        <v>1057</v>
      </c>
      <c r="D915" s="175"/>
      <c r="E915" s="176">
        <v>0.32</v>
      </c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 t="s">
        <v>282</v>
      </c>
      <c r="AH915" s="133">
        <v>0</v>
      </c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</row>
    <row r="916" spans="1:60" outlineLevel="1" x14ac:dyDescent="0.2">
      <c r="A916" s="154">
        <v>108</v>
      </c>
      <c r="B916" s="155" t="s">
        <v>1058</v>
      </c>
      <c r="C916" s="171" t="s">
        <v>1059</v>
      </c>
      <c r="D916" s="156" t="s">
        <v>393</v>
      </c>
      <c r="E916" s="157">
        <v>8.745000000000001</v>
      </c>
      <c r="F916" s="158">
        <v>34860</v>
      </c>
      <c r="G916" s="159">
        <f>ROUND(E916*F916,2)</f>
        <v>304850.7</v>
      </c>
      <c r="H916" s="158">
        <v>22962.920000000002</v>
      </c>
      <c r="I916" s="159">
        <f>ROUND(E916*H916,2)</f>
        <v>200810.74</v>
      </c>
      <c r="J916" s="158">
        <v>11897.080000000002</v>
      </c>
      <c r="K916" s="159">
        <f>ROUND(E916*J916,2)</f>
        <v>104039.96</v>
      </c>
      <c r="L916" s="159">
        <v>21</v>
      </c>
      <c r="M916" s="159">
        <f>G916*(1+L916/100)</f>
        <v>368869.34700000001</v>
      </c>
      <c r="N916" s="159">
        <v>1.02139</v>
      </c>
      <c r="O916" s="159">
        <f>ROUND(E916*N916,2)</f>
        <v>8.93</v>
      </c>
      <c r="P916" s="159">
        <v>0</v>
      </c>
      <c r="Q916" s="159">
        <f>ROUND(E916*P916,2)</f>
        <v>0</v>
      </c>
      <c r="R916" s="159" t="s">
        <v>373</v>
      </c>
      <c r="S916" s="159" t="s">
        <v>233</v>
      </c>
      <c r="T916" s="160" t="s">
        <v>233</v>
      </c>
      <c r="U916" s="144">
        <v>26.616000000000003</v>
      </c>
      <c r="V916" s="144">
        <f>ROUND(E916*U916,2)</f>
        <v>232.76</v>
      </c>
      <c r="W916" s="144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 t="s">
        <v>251</v>
      </c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</row>
    <row r="917" spans="1:60" ht="33.75" outlineLevel="1" x14ac:dyDescent="0.2">
      <c r="A917" s="142"/>
      <c r="B917" s="143"/>
      <c r="C917" s="292" t="s">
        <v>1052</v>
      </c>
      <c r="D917" s="293"/>
      <c r="E917" s="293"/>
      <c r="F917" s="293"/>
      <c r="G917" s="293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 t="s">
        <v>293</v>
      </c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87" t="str">
        <f>C917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7" s="133"/>
      <c r="BC917" s="133"/>
      <c r="BD917" s="133"/>
      <c r="BE917" s="133"/>
      <c r="BF917" s="133"/>
      <c r="BG917" s="133"/>
      <c r="BH917" s="133"/>
    </row>
    <row r="918" spans="1:60" outlineLevel="1" x14ac:dyDescent="0.2">
      <c r="A918" s="142"/>
      <c r="B918" s="143"/>
      <c r="C918" s="189" t="s">
        <v>1053</v>
      </c>
      <c r="D918" s="175"/>
      <c r="E918" s="176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 t="s">
        <v>282</v>
      </c>
      <c r="AH918" s="133">
        <v>0</v>
      </c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</row>
    <row r="919" spans="1:60" outlineLevel="1" x14ac:dyDescent="0.2">
      <c r="A919" s="142"/>
      <c r="B919" s="143"/>
      <c r="C919" s="189" t="s">
        <v>1060</v>
      </c>
      <c r="D919" s="175"/>
      <c r="E919" s="176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 t="s">
        <v>282</v>
      </c>
      <c r="AH919" s="133">
        <v>0</v>
      </c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</row>
    <row r="920" spans="1:60" outlineLevel="1" x14ac:dyDescent="0.2">
      <c r="A920" s="142"/>
      <c r="B920" s="143"/>
      <c r="C920" s="189" t="s">
        <v>1061</v>
      </c>
      <c r="D920" s="175"/>
      <c r="E920" s="176">
        <v>1.4500000000000002</v>
      </c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 t="s">
        <v>282</v>
      </c>
      <c r="AH920" s="133">
        <v>0</v>
      </c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</row>
    <row r="921" spans="1:60" outlineLevel="1" x14ac:dyDescent="0.2">
      <c r="A921" s="142"/>
      <c r="B921" s="143"/>
      <c r="C921" s="189" t="s">
        <v>1062</v>
      </c>
      <c r="D921" s="175"/>
      <c r="E921" s="176">
        <v>2.9800000000000004</v>
      </c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 t="s">
        <v>282</v>
      </c>
      <c r="AH921" s="133">
        <v>0</v>
      </c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</row>
    <row r="922" spans="1:60" outlineLevel="1" x14ac:dyDescent="0.2">
      <c r="A922" s="142"/>
      <c r="B922" s="143"/>
      <c r="C922" s="189" t="s">
        <v>1063</v>
      </c>
      <c r="D922" s="175"/>
      <c r="E922" s="176">
        <v>4.3150000000000004</v>
      </c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 t="s">
        <v>282</v>
      </c>
      <c r="AH922" s="133">
        <v>0</v>
      </c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</row>
    <row r="923" spans="1:60" outlineLevel="1" x14ac:dyDescent="0.2">
      <c r="A923" s="154">
        <v>109</v>
      </c>
      <c r="B923" s="155" t="s">
        <v>1064</v>
      </c>
      <c r="C923" s="171" t="s">
        <v>1065</v>
      </c>
      <c r="D923" s="156" t="s">
        <v>297</v>
      </c>
      <c r="E923" s="157">
        <v>12.0075</v>
      </c>
      <c r="F923" s="158">
        <v>3010</v>
      </c>
      <c r="G923" s="159">
        <f>ROUND(E923*F923,2)</f>
        <v>36142.58</v>
      </c>
      <c r="H923" s="158">
        <v>2596.88</v>
      </c>
      <c r="I923" s="159">
        <f>ROUND(E923*H923,2)</f>
        <v>31182.04</v>
      </c>
      <c r="J923" s="158">
        <v>413.12</v>
      </c>
      <c r="K923" s="159">
        <f>ROUND(E923*J923,2)</f>
        <v>4960.54</v>
      </c>
      <c r="L923" s="159">
        <v>21</v>
      </c>
      <c r="M923" s="159">
        <f>G923*(1+L923/100)</f>
        <v>43732.521800000002</v>
      </c>
      <c r="N923" s="159">
        <v>2.5250700000000004</v>
      </c>
      <c r="O923" s="159">
        <f>ROUND(E923*N923,2)</f>
        <v>30.32</v>
      </c>
      <c r="P923" s="159">
        <v>0</v>
      </c>
      <c r="Q923" s="159">
        <f>ROUND(E923*P923,2)</f>
        <v>0</v>
      </c>
      <c r="R923" s="159" t="s">
        <v>373</v>
      </c>
      <c r="S923" s="159" t="s">
        <v>233</v>
      </c>
      <c r="T923" s="160" t="s">
        <v>233</v>
      </c>
      <c r="U923" s="144">
        <v>0.8650000000000001</v>
      </c>
      <c r="V923" s="144">
        <f>ROUND(E923*U923,2)</f>
        <v>10.39</v>
      </c>
      <c r="W923" s="144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 t="s">
        <v>251</v>
      </c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</row>
    <row r="924" spans="1:60" ht="22.5" outlineLevel="1" x14ac:dyDescent="0.2">
      <c r="A924" s="142"/>
      <c r="B924" s="143"/>
      <c r="C924" s="292" t="s">
        <v>1066</v>
      </c>
      <c r="D924" s="293"/>
      <c r="E924" s="293"/>
      <c r="F924" s="293"/>
      <c r="G924" s="293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 t="s">
        <v>293</v>
      </c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87" t="str">
        <f>C924</f>
        <v>včetně stěnových, nosníků jeřábových drah, volných trámů, průvlaků, rámových příčlí, ztužidel, konzol, vodorovných táhel a podobných tyčových konstrukcí,</v>
      </c>
      <c r="BB924" s="133"/>
      <c r="BC924" s="133"/>
      <c r="BD924" s="133"/>
      <c r="BE924" s="133"/>
      <c r="BF924" s="133"/>
      <c r="BG924" s="133"/>
      <c r="BH924" s="133"/>
    </row>
    <row r="925" spans="1:60" outlineLevel="1" x14ac:dyDescent="0.2">
      <c r="A925" s="142"/>
      <c r="B925" s="143"/>
      <c r="C925" s="189" t="s">
        <v>1067</v>
      </c>
      <c r="D925" s="175"/>
      <c r="E925" s="176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 t="s">
        <v>282</v>
      </c>
      <c r="AH925" s="133">
        <v>0</v>
      </c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</row>
    <row r="926" spans="1:60" outlineLevel="1" x14ac:dyDescent="0.2">
      <c r="A926" s="142"/>
      <c r="B926" s="143"/>
      <c r="C926" s="189" t="s">
        <v>1068</v>
      </c>
      <c r="D926" s="175"/>
      <c r="E926" s="176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 t="s">
        <v>282</v>
      </c>
      <c r="AH926" s="133">
        <v>0</v>
      </c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</row>
    <row r="927" spans="1:60" outlineLevel="1" x14ac:dyDescent="0.2">
      <c r="A927" s="142"/>
      <c r="B927" s="143"/>
      <c r="C927" s="189" t="s">
        <v>1069</v>
      </c>
      <c r="D927" s="175"/>
      <c r="E927" s="176">
        <v>1.3125</v>
      </c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 t="s">
        <v>282</v>
      </c>
      <c r="AH927" s="133">
        <v>0</v>
      </c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</row>
    <row r="928" spans="1:60" outlineLevel="1" x14ac:dyDescent="0.2">
      <c r="A928" s="142"/>
      <c r="B928" s="143"/>
      <c r="C928" s="189" t="s">
        <v>1070</v>
      </c>
      <c r="D928" s="175"/>
      <c r="E928" s="176">
        <v>2.625</v>
      </c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 t="s">
        <v>282</v>
      </c>
      <c r="AH928" s="133">
        <v>0</v>
      </c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</row>
    <row r="929" spans="1:60" outlineLevel="1" x14ac:dyDescent="0.2">
      <c r="A929" s="142"/>
      <c r="B929" s="143"/>
      <c r="C929" s="189" t="s">
        <v>1071</v>
      </c>
      <c r="D929" s="175"/>
      <c r="E929" s="176">
        <v>1.3125</v>
      </c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 t="s">
        <v>282</v>
      </c>
      <c r="AH929" s="133">
        <v>0</v>
      </c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</row>
    <row r="930" spans="1:60" outlineLevel="1" x14ac:dyDescent="0.2">
      <c r="A930" s="142"/>
      <c r="B930" s="143"/>
      <c r="C930" s="189" t="s">
        <v>1072</v>
      </c>
      <c r="D930" s="175"/>
      <c r="E930" s="176">
        <v>1.2375</v>
      </c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 t="s">
        <v>282</v>
      </c>
      <c r="AH930" s="133">
        <v>0</v>
      </c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</row>
    <row r="931" spans="1:60" outlineLevel="1" x14ac:dyDescent="0.2">
      <c r="A931" s="142"/>
      <c r="B931" s="143"/>
      <c r="C931" s="189" t="s">
        <v>1073</v>
      </c>
      <c r="D931" s="175"/>
      <c r="E931" s="176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 t="s">
        <v>282</v>
      </c>
      <c r="AH931" s="133">
        <v>0</v>
      </c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</row>
    <row r="932" spans="1:60" outlineLevel="1" x14ac:dyDescent="0.2">
      <c r="A932" s="142"/>
      <c r="B932" s="143"/>
      <c r="C932" s="189" t="s">
        <v>1074</v>
      </c>
      <c r="D932" s="175"/>
      <c r="E932" s="176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 t="s">
        <v>282</v>
      </c>
      <c r="AH932" s="133">
        <v>0</v>
      </c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</row>
    <row r="933" spans="1:60" outlineLevel="1" x14ac:dyDescent="0.2">
      <c r="A933" s="142"/>
      <c r="B933" s="143"/>
      <c r="C933" s="189" t="s">
        <v>1075</v>
      </c>
      <c r="D933" s="175"/>
      <c r="E933" s="176">
        <v>5.5200000000000005</v>
      </c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 t="s">
        <v>282</v>
      </c>
      <c r="AH933" s="133">
        <v>0</v>
      </c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</row>
    <row r="934" spans="1:60" outlineLevel="1" x14ac:dyDescent="0.2">
      <c r="A934" s="154">
        <v>110</v>
      </c>
      <c r="B934" s="155" t="s">
        <v>1076</v>
      </c>
      <c r="C934" s="171" t="s">
        <v>1077</v>
      </c>
      <c r="D934" s="156" t="s">
        <v>279</v>
      </c>
      <c r="E934" s="157">
        <v>124.4</v>
      </c>
      <c r="F934" s="158">
        <v>556</v>
      </c>
      <c r="G934" s="159">
        <f>ROUND(E934*F934,2)</f>
        <v>69166.399999999994</v>
      </c>
      <c r="H934" s="158">
        <v>139.11000000000001</v>
      </c>
      <c r="I934" s="159">
        <f>ROUND(E934*H934,2)</f>
        <v>17305.28</v>
      </c>
      <c r="J934" s="158">
        <v>416.89000000000004</v>
      </c>
      <c r="K934" s="159">
        <f>ROUND(E934*J934,2)</f>
        <v>51861.120000000003</v>
      </c>
      <c r="L934" s="159">
        <v>21</v>
      </c>
      <c r="M934" s="159">
        <f>G934*(1+L934/100)</f>
        <v>83691.343999999997</v>
      </c>
      <c r="N934" s="159">
        <v>5.7700000000000001E-2</v>
      </c>
      <c r="O934" s="159">
        <f>ROUND(E934*N934,2)</f>
        <v>7.18</v>
      </c>
      <c r="P934" s="159">
        <v>0</v>
      </c>
      <c r="Q934" s="159">
        <f>ROUND(E934*P934,2)</f>
        <v>0</v>
      </c>
      <c r="R934" s="159" t="s">
        <v>373</v>
      </c>
      <c r="S934" s="159" t="s">
        <v>233</v>
      </c>
      <c r="T934" s="160" t="s">
        <v>233</v>
      </c>
      <c r="U934" s="144">
        <v>0.95000000000000007</v>
      </c>
      <c r="V934" s="144">
        <f>ROUND(E934*U934,2)</f>
        <v>118.18</v>
      </c>
      <c r="W934" s="144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 t="s">
        <v>251</v>
      </c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</row>
    <row r="935" spans="1:60" ht="33.75" outlineLevel="1" x14ac:dyDescent="0.2">
      <c r="A935" s="142"/>
      <c r="B935" s="143"/>
      <c r="C935" s="292" t="s">
        <v>1078</v>
      </c>
      <c r="D935" s="293"/>
      <c r="E935" s="293"/>
      <c r="F935" s="293"/>
      <c r="G935" s="293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 t="s">
        <v>293</v>
      </c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87" t="str">
        <f>C935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35" s="133"/>
      <c r="BC935" s="133"/>
      <c r="BD935" s="133"/>
      <c r="BE935" s="133"/>
      <c r="BF935" s="133"/>
      <c r="BG935" s="133"/>
      <c r="BH935" s="133"/>
    </row>
    <row r="936" spans="1:60" outlineLevel="1" x14ac:dyDescent="0.2">
      <c r="A936" s="142"/>
      <c r="B936" s="143"/>
      <c r="C936" s="189" t="s">
        <v>1067</v>
      </c>
      <c r="D936" s="175"/>
      <c r="E936" s="176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 t="s">
        <v>282</v>
      </c>
      <c r="AH936" s="133">
        <v>0</v>
      </c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</row>
    <row r="937" spans="1:60" outlineLevel="1" x14ac:dyDescent="0.2">
      <c r="A937" s="142"/>
      <c r="B937" s="143"/>
      <c r="C937" s="189" t="s">
        <v>1068</v>
      </c>
      <c r="D937" s="175"/>
      <c r="E937" s="176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 t="s">
        <v>282</v>
      </c>
      <c r="AH937" s="133">
        <v>0</v>
      </c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</row>
    <row r="938" spans="1:60" outlineLevel="1" x14ac:dyDescent="0.2">
      <c r="A938" s="142"/>
      <c r="B938" s="143"/>
      <c r="C938" s="189" t="s">
        <v>1079</v>
      </c>
      <c r="D938" s="175"/>
      <c r="E938" s="176">
        <v>14</v>
      </c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 t="s">
        <v>282</v>
      </c>
      <c r="AH938" s="133">
        <v>0</v>
      </c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</row>
    <row r="939" spans="1:60" outlineLevel="1" x14ac:dyDescent="0.2">
      <c r="A939" s="142"/>
      <c r="B939" s="143"/>
      <c r="C939" s="189" t="s">
        <v>1080</v>
      </c>
      <c r="D939" s="175"/>
      <c r="E939" s="176">
        <v>28</v>
      </c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 t="s">
        <v>282</v>
      </c>
      <c r="AH939" s="133">
        <v>0</v>
      </c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</row>
    <row r="940" spans="1:60" outlineLevel="1" x14ac:dyDescent="0.2">
      <c r="A940" s="142"/>
      <c r="B940" s="143"/>
      <c r="C940" s="189" t="s">
        <v>1081</v>
      </c>
      <c r="D940" s="175"/>
      <c r="E940" s="176">
        <v>14</v>
      </c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 t="s">
        <v>282</v>
      </c>
      <c r="AH940" s="133">
        <v>0</v>
      </c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</row>
    <row r="941" spans="1:60" outlineLevel="1" x14ac:dyDescent="0.2">
      <c r="A941" s="142"/>
      <c r="B941" s="143"/>
      <c r="C941" s="189" t="s">
        <v>1082</v>
      </c>
      <c r="D941" s="175"/>
      <c r="E941" s="176">
        <v>13.200000000000001</v>
      </c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 t="s">
        <v>282</v>
      </c>
      <c r="AH941" s="133">
        <v>0</v>
      </c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</row>
    <row r="942" spans="1:60" outlineLevel="1" x14ac:dyDescent="0.2">
      <c r="A942" s="142"/>
      <c r="B942" s="143"/>
      <c r="C942" s="189" t="s">
        <v>1074</v>
      </c>
      <c r="D942" s="175"/>
      <c r="E942" s="176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 t="s">
        <v>282</v>
      </c>
      <c r="AH942" s="133">
        <v>0</v>
      </c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</row>
    <row r="943" spans="1:60" outlineLevel="1" x14ac:dyDescent="0.2">
      <c r="A943" s="142"/>
      <c r="B943" s="143"/>
      <c r="C943" s="189" t="s">
        <v>1083</v>
      </c>
      <c r="D943" s="175"/>
      <c r="E943" s="176">
        <v>55.2</v>
      </c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 t="s">
        <v>282</v>
      </c>
      <c r="AH943" s="133">
        <v>0</v>
      </c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</row>
    <row r="944" spans="1:60" outlineLevel="1" x14ac:dyDescent="0.2">
      <c r="A944" s="154">
        <v>111</v>
      </c>
      <c r="B944" s="155" t="s">
        <v>1084</v>
      </c>
      <c r="C944" s="171" t="s">
        <v>1085</v>
      </c>
      <c r="D944" s="156" t="s">
        <v>279</v>
      </c>
      <c r="E944" s="157">
        <v>124.4</v>
      </c>
      <c r="F944" s="158">
        <v>211</v>
      </c>
      <c r="G944" s="159">
        <f>ROUND(E944*F944,2)</f>
        <v>26248.400000000001</v>
      </c>
      <c r="H944" s="158">
        <v>0</v>
      </c>
      <c r="I944" s="159">
        <f>ROUND(E944*H944,2)</f>
        <v>0</v>
      </c>
      <c r="J944" s="158">
        <v>211</v>
      </c>
      <c r="K944" s="159">
        <f>ROUND(E944*J944,2)</f>
        <v>26248.400000000001</v>
      </c>
      <c r="L944" s="159">
        <v>21</v>
      </c>
      <c r="M944" s="159">
        <f>G944*(1+L944/100)</f>
        <v>31760.564000000002</v>
      </c>
      <c r="N944" s="159">
        <v>0</v>
      </c>
      <c r="O944" s="159">
        <f>ROUND(E944*N944,2)</f>
        <v>0</v>
      </c>
      <c r="P944" s="159">
        <v>0</v>
      </c>
      <c r="Q944" s="159">
        <f>ROUND(E944*P944,2)</f>
        <v>0</v>
      </c>
      <c r="R944" s="159" t="s">
        <v>373</v>
      </c>
      <c r="S944" s="159" t="s">
        <v>233</v>
      </c>
      <c r="T944" s="160" t="s">
        <v>233</v>
      </c>
      <c r="U944" s="144">
        <v>0.37000000000000005</v>
      </c>
      <c r="V944" s="144">
        <f>ROUND(E944*U944,2)</f>
        <v>46.03</v>
      </c>
      <c r="W944" s="144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 t="s">
        <v>251</v>
      </c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</row>
    <row r="945" spans="1:60" ht="33.75" outlineLevel="1" x14ac:dyDescent="0.2">
      <c r="A945" s="142"/>
      <c r="B945" s="143"/>
      <c r="C945" s="292" t="s">
        <v>1078</v>
      </c>
      <c r="D945" s="293"/>
      <c r="E945" s="293"/>
      <c r="F945" s="293"/>
      <c r="G945" s="293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 t="s">
        <v>293</v>
      </c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87" t="str">
        <f>C945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45" s="133"/>
      <c r="BC945" s="133"/>
      <c r="BD945" s="133"/>
      <c r="BE945" s="133"/>
      <c r="BF945" s="133"/>
      <c r="BG945" s="133"/>
      <c r="BH945" s="133"/>
    </row>
    <row r="946" spans="1:60" outlineLevel="1" x14ac:dyDescent="0.2">
      <c r="A946" s="142"/>
      <c r="B946" s="143"/>
      <c r="C946" s="189" t="s">
        <v>1086</v>
      </c>
      <c r="D946" s="175"/>
      <c r="E946" s="176">
        <v>124.4</v>
      </c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 t="s">
        <v>282</v>
      </c>
      <c r="AH946" s="133">
        <v>5</v>
      </c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</row>
    <row r="947" spans="1:60" outlineLevel="1" x14ac:dyDescent="0.2">
      <c r="A947" s="154">
        <v>112</v>
      </c>
      <c r="B947" s="155" t="s">
        <v>1087</v>
      </c>
      <c r="C947" s="171" t="s">
        <v>1088</v>
      </c>
      <c r="D947" s="156" t="s">
        <v>279</v>
      </c>
      <c r="E947" s="157">
        <v>25.950000000000003</v>
      </c>
      <c r="F947" s="158">
        <v>638</v>
      </c>
      <c r="G947" s="159">
        <f>ROUND(E947*F947,2)</f>
        <v>16556.099999999999</v>
      </c>
      <c r="H947" s="158">
        <v>71.42</v>
      </c>
      <c r="I947" s="159">
        <f>ROUND(E947*H947,2)</f>
        <v>1853.35</v>
      </c>
      <c r="J947" s="158">
        <v>566.58000000000004</v>
      </c>
      <c r="K947" s="159">
        <f>ROUND(E947*J947,2)</f>
        <v>14702.75</v>
      </c>
      <c r="L947" s="159">
        <v>21</v>
      </c>
      <c r="M947" s="159">
        <f>G947*(1+L947/100)</f>
        <v>20032.880999999998</v>
      </c>
      <c r="N947" s="159">
        <v>8.6E-3</v>
      </c>
      <c r="O947" s="159">
        <f>ROUND(E947*N947,2)</f>
        <v>0.22</v>
      </c>
      <c r="P947" s="159">
        <v>0</v>
      </c>
      <c r="Q947" s="159">
        <f>ROUND(E947*P947,2)</f>
        <v>0</v>
      </c>
      <c r="R947" s="159" t="s">
        <v>373</v>
      </c>
      <c r="S947" s="159" t="s">
        <v>233</v>
      </c>
      <c r="T947" s="160" t="s">
        <v>233</v>
      </c>
      <c r="U947" s="144">
        <v>1.2630000000000001</v>
      </c>
      <c r="V947" s="144">
        <f>ROUND(E947*U947,2)</f>
        <v>32.770000000000003</v>
      </c>
      <c r="W947" s="144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 t="s">
        <v>251</v>
      </c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</row>
    <row r="948" spans="1:60" outlineLevel="1" x14ac:dyDescent="0.2">
      <c r="A948" s="142"/>
      <c r="B948" s="143"/>
      <c r="C948" s="292" t="s">
        <v>1089</v>
      </c>
      <c r="D948" s="293"/>
      <c r="E948" s="293"/>
      <c r="F948" s="293"/>
      <c r="G948" s="293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 t="s">
        <v>293</v>
      </c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</row>
    <row r="949" spans="1:60" outlineLevel="1" x14ac:dyDescent="0.2">
      <c r="A949" s="142"/>
      <c r="B949" s="143"/>
      <c r="C949" s="189" t="s">
        <v>1067</v>
      </c>
      <c r="D949" s="175"/>
      <c r="E949" s="176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 t="s">
        <v>282</v>
      </c>
      <c r="AH949" s="133">
        <v>0</v>
      </c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</row>
    <row r="950" spans="1:60" outlineLevel="1" x14ac:dyDescent="0.2">
      <c r="A950" s="142"/>
      <c r="B950" s="143"/>
      <c r="C950" s="189" t="s">
        <v>1068</v>
      </c>
      <c r="D950" s="175"/>
      <c r="E950" s="176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 t="s">
        <v>282</v>
      </c>
      <c r="AH950" s="133">
        <v>0</v>
      </c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</row>
    <row r="951" spans="1:60" outlineLevel="1" x14ac:dyDescent="0.2">
      <c r="A951" s="142"/>
      <c r="B951" s="143"/>
      <c r="C951" s="189" t="s">
        <v>1090</v>
      </c>
      <c r="D951" s="175"/>
      <c r="E951" s="176">
        <v>5.25</v>
      </c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 t="s">
        <v>282</v>
      </c>
      <c r="AH951" s="133">
        <v>0</v>
      </c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</row>
    <row r="952" spans="1:60" outlineLevel="1" x14ac:dyDescent="0.2">
      <c r="A952" s="142"/>
      <c r="B952" s="143"/>
      <c r="C952" s="189" t="s">
        <v>1091</v>
      </c>
      <c r="D952" s="175"/>
      <c r="E952" s="176">
        <v>10.5</v>
      </c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 t="s">
        <v>282</v>
      </c>
      <c r="AH952" s="133">
        <v>0</v>
      </c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</row>
    <row r="953" spans="1:60" outlineLevel="1" x14ac:dyDescent="0.2">
      <c r="A953" s="142"/>
      <c r="B953" s="143"/>
      <c r="C953" s="189" t="s">
        <v>1092</v>
      </c>
      <c r="D953" s="175"/>
      <c r="E953" s="176">
        <v>5.25</v>
      </c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 t="s">
        <v>282</v>
      </c>
      <c r="AH953" s="133">
        <v>0</v>
      </c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</row>
    <row r="954" spans="1:60" outlineLevel="1" x14ac:dyDescent="0.2">
      <c r="A954" s="142"/>
      <c r="B954" s="143"/>
      <c r="C954" s="189" t="s">
        <v>1093</v>
      </c>
      <c r="D954" s="175"/>
      <c r="E954" s="176">
        <v>4.95</v>
      </c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 t="s">
        <v>282</v>
      </c>
      <c r="AH954" s="133">
        <v>0</v>
      </c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</row>
    <row r="955" spans="1:60" outlineLevel="1" x14ac:dyDescent="0.2">
      <c r="A955" s="154">
        <v>113</v>
      </c>
      <c r="B955" s="155" t="s">
        <v>1094</v>
      </c>
      <c r="C955" s="171" t="s">
        <v>1095</v>
      </c>
      <c r="D955" s="156" t="s">
        <v>279</v>
      </c>
      <c r="E955" s="157">
        <v>25.950000000000003</v>
      </c>
      <c r="F955" s="158">
        <v>158</v>
      </c>
      <c r="G955" s="159">
        <f>ROUND(E955*F955,2)</f>
        <v>4100.1000000000004</v>
      </c>
      <c r="H955" s="158">
        <v>0</v>
      </c>
      <c r="I955" s="159">
        <f>ROUND(E955*H955,2)</f>
        <v>0</v>
      </c>
      <c r="J955" s="158">
        <v>158</v>
      </c>
      <c r="K955" s="159">
        <f>ROUND(E955*J955,2)</f>
        <v>4100.1000000000004</v>
      </c>
      <c r="L955" s="159">
        <v>21</v>
      </c>
      <c r="M955" s="159">
        <f>G955*(1+L955/100)</f>
        <v>4961.1210000000001</v>
      </c>
      <c r="N955" s="159">
        <v>0</v>
      </c>
      <c r="O955" s="159">
        <f>ROUND(E955*N955,2)</f>
        <v>0</v>
      </c>
      <c r="P955" s="159">
        <v>0</v>
      </c>
      <c r="Q955" s="159">
        <f>ROUND(E955*P955,2)</f>
        <v>0</v>
      </c>
      <c r="R955" s="159" t="s">
        <v>373</v>
      </c>
      <c r="S955" s="159" t="s">
        <v>233</v>
      </c>
      <c r="T955" s="160" t="s">
        <v>233</v>
      </c>
      <c r="U955" s="144">
        <v>0.44</v>
      </c>
      <c r="V955" s="144">
        <f>ROUND(E955*U955,2)</f>
        <v>11.42</v>
      </c>
      <c r="W955" s="144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 t="s">
        <v>251</v>
      </c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</row>
    <row r="956" spans="1:60" outlineLevel="1" x14ac:dyDescent="0.2">
      <c r="A956" s="142"/>
      <c r="B956" s="143"/>
      <c r="C956" s="292" t="s">
        <v>1089</v>
      </c>
      <c r="D956" s="293"/>
      <c r="E956" s="293"/>
      <c r="F956" s="293"/>
      <c r="G956" s="293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 t="s">
        <v>293</v>
      </c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</row>
    <row r="957" spans="1:60" outlineLevel="1" x14ac:dyDescent="0.2">
      <c r="A957" s="142"/>
      <c r="B957" s="143"/>
      <c r="C957" s="189" t="s">
        <v>1096</v>
      </c>
      <c r="D957" s="175"/>
      <c r="E957" s="176">
        <v>25.950000000000003</v>
      </c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 t="s">
        <v>282</v>
      </c>
      <c r="AH957" s="133">
        <v>5</v>
      </c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</row>
    <row r="958" spans="1:60" outlineLevel="1" x14ac:dyDescent="0.2">
      <c r="A958" s="154">
        <v>114</v>
      </c>
      <c r="B958" s="155" t="s">
        <v>1097</v>
      </c>
      <c r="C958" s="171" t="s">
        <v>1098</v>
      </c>
      <c r="D958" s="156" t="s">
        <v>297</v>
      </c>
      <c r="E958" s="157">
        <v>3.93</v>
      </c>
      <c r="F958" s="158">
        <v>3145</v>
      </c>
      <c r="G958" s="159">
        <f>ROUND(E958*F958,2)</f>
        <v>12359.85</v>
      </c>
      <c r="H958" s="158">
        <v>2595.11</v>
      </c>
      <c r="I958" s="159">
        <f>ROUND(E958*H958,2)</f>
        <v>10198.780000000001</v>
      </c>
      <c r="J958" s="158">
        <v>549.8900000000001</v>
      </c>
      <c r="K958" s="159">
        <f>ROUND(E958*J958,2)</f>
        <v>2161.0700000000002</v>
      </c>
      <c r="L958" s="159">
        <v>21</v>
      </c>
      <c r="M958" s="159">
        <f>G958*(1+L958/100)</f>
        <v>14955.4185</v>
      </c>
      <c r="N958" s="159">
        <v>2.5251100000000002</v>
      </c>
      <c r="O958" s="159">
        <f>ROUND(E958*N958,2)</f>
        <v>9.92</v>
      </c>
      <c r="P958" s="159">
        <v>0</v>
      </c>
      <c r="Q958" s="159">
        <f>ROUND(E958*P958,2)</f>
        <v>0</v>
      </c>
      <c r="R958" s="159" t="s">
        <v>373</v>
      </c>
      <c r="S958" s="159" t="s">
        <v>233</v>
      </c>
      <c r="T958" s="160" t="s">
        <v>233</v>
      </c>
      <c r="U958" s="144">
        <v>1.4480000000000002</v>
      </c>
      <c r="V958" s="144">
        <f>ROUND(E958*U958,2)</f>
        <v>5.69</v>
      </c>
      <c r="W958" s="144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 t="s">
        <v>251</v>
      </c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</row>
    <row r="959" spans="1:60" outlineLevel="1" x14ac:dyDescent="0.2">
      <c r="A959" s="142"/>
      <c r="B959" s="143"/>
      <c r="C959" s="189" t="s">
        <v>1099</v>
      </c>
      <c r="D959" s="175"/>
      <c r="E959" s="176">
        <v>2.7300000000000004</v>
      </c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 t="s">
        <v>282</v>
      </c>
      <c r="AH959" s="133">
        <v>0</v>
      </c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</row>
    <row r="960" spans="1:60" outlineLevel="1" x14ac:dyDescent="0.2">
      <c r="A960" s="142"/>
      <c r="B960" s="143"/>
      <c r="C960" s="189" t="s">
        <v>1100</v>
      </c>
      <c r="D960" s="175"/>
      <c r="E960" s="176">
        <v>1.2000000000000002</v>
      </c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 t="s">
        <v>282</v>
      </c>
      <c r="AH960" s="133">
        <v>0</v>
      </c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</row>
    <row r="961" spans="1:60" outlineLevel="1" x14ac:dyDescent="0.2">
      <c r="A961" s="154">
        <v>115</v>
      </c>
      <c r="B961" s="155" t="s">
        <v>1101</v>
      </c>
      <c r="C961" s="171" t="s">
        <v>1102</v>
      </c>
      <c r="D961" s="156" t="s">
        <v>279</v>
      </c>
      <c r="E961" s="157">
        <v>39.300000000000004</v>
      </c>
      <c r="F961" s="158">
        <v>367.5</v>
      </c>
      <c r="G961" s="159">
        <f>ROUND(E961*F961,2)</f>
        <v>14442.75</v>
      </c>
      <c r="H961" s="158">
        <v>94</v>
      </c>
      <c r="I961" s="159">
        <f>ROUND(E961*H961,2)</f>
        <v>3694.2</v>
      </c>
      <c r="J961" s="158">
        <v>273.5</v>
      </c>
      <c r="K961" s="159">
        <f>ROUND(E961*J961,2)</f>
        <v>10748.55</v>
      </c>
      <c r="L961" s="159">
        <v>21</v>
      </c>
      <c r="M961" s="159">
        <f>G961*(1+L961/100)</f>
        <v>17475.727500000001</v>
      </c>
      <c r="N961" s="159">
        <v>7.8200000000000006E-3</v>
      </c>
      <c r="O961" s="159">
        <f>ROUND(E961*N961,2)</f>
        <v>0.31</v>
      </c>
      <c r="P961" s="159">
        <v>0</v>
      </c>
      <c r="Q961" s="159">
        <f>ROUND(E961*P961,2)</f>
        <v>0</v>
      </c>
      <c r="R961" s="159" t="s">
        <v>373</v>
      </c>
      <c r="S961" s="159" t="s">
        <v>233</v>
      </c>
      <c r="T961" s="160" t="s">
        <v>233</v>
      </c>
      <c r="U961" s="144">
        <v>0.79</v>
      </c>
      <c r="V961" s="144">
        <f>ROUND(E961*U961,2)</f>
        <v>31.05</v>
      </c>
      <c r="W961" s="144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 t="s">
        <v>251</v>
      </c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</row>
    <row r="962" spans="1:60" outlineLevel="1" x14ac:dyDescent="0.2">
      <c r="A962" s="142"/>
      <c r="B962" s="143"/>
      <c r="C962" s="189" t="s">
        <v>1103</v>
      </c>
      <c r="D962" s="175"/>
      <c r="E962" s="176">
        <v>27.3</v>
      </c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 t="s">
        <v>282</v>
      </c>
      <c r="AH962" s="133">
        <v>0</v>
      </c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</row>
    <row r="963" spans="1:60" outlineLevel="1" x14ac:dyDescent="0.2">
      <c r="A963" s="142"/>
      <c r="B963" s="143"/>
      <c r="C963" s="189" t="s">
        <v>1104</v>
      </c>
      <c r="D963" s="175"/>
      <c r="E963" s="176">
        <v>12</v>
      </c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 t="s">
        <v>282</v>
      </c>
      <c r="AH963" s="133">
        <v>0</v>
      </c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</row>
    <row r="964" spans="1:60" outlineLevel="1" x14ac:dyDescent="0.2">
      <c r="A964" s="154">
        <v>116</v>
      </c>
      <c r="B964" s="155" t="s">
        <v>1105</v>
      </c>
      <c r="C964" s="171" t="s">
        <v>1106</v>
      </c>
      <c r="D964" s="156" t="s">
        <v>279</v>
      </c>
      <c r="E964" s="157">
        <v>39.300000000000004</v>
      </c>
      <c r="F964" s="158">
        <v>83.300000000000011</v>
      </c>
      <c r="G964" s="159">
        <f>ROUND(E964*F964,2)</f>
        <v>3273.69</v>
      </c>
      <c r="H964" s="158">
        <v>0</v>
      </c>
      <c r="I964" s="159">
        <f>ROUND(E964*H964,2)</f>
        <v>0</v>
      </c>
      <c r="J964" s="158">
        <v>83.300000000000011</v>
      </c>
      <c r="K964" s="159">
        <f>ROUND(E964*J964,2)</f>
        <v>3273.69</v>
      </c>
      <c r="L964" s="159">
        <v>21</v>
      </c>
      <c r="M964" s="159">
        <f>G964*(1+L964/100)</f>
        <v>3961.1648999999998</v>
      </c>
      <c r="N964" s="159">
        <v>0</v>
      </c>
      <c r="O964" s="159">
        <f>ROUND(E964*N964,2)</f>
        <v>0</v>
      </c>
      <c r="P964" s="159">
        <v>0</v>
      </c>
      <c r="Q964" s="159">
        <f>ROUND(E964*P964,2)</f>
        <v>0</v>
      </c>
      <c r="R964" s="159" t="s">
        <v>373</v>
      </c>
      <c r="S964" s="159" t="s">
        <v>233</v>
      </c>
      <c r="T964" s="160" t="s">
        <v>233</v>
      </c>
      <c r="U964" s="144">
        <v>0.24000000000000002</v>
      </c>
      <c r="V964" s="144">
        <f>ROUND(E964*U964,2)</f>
        <v>9.43</v>
      </c>
      <c r="W964" s="144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 t="s">
        <v>251</v>
      </c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</row>
    <row r="965" spans="1:60" outlineLevel="1" x14ac:dyDescent="0.2">
      <c r="A965" s="142"/>
      <c r="B965" s="143"/>
      <c r="C965" s="189" t="s">
        <v>1107</v>
      </c>
      <c r="D965" s="175"/>
      <c r="E965" s="176">
        <v>39.300000000000004</v>
      </c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 t="s">
        <v>282</v>
      </c>
      <c r="AH965" s="133">
        <v>5</v>
      </c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</row>
    <row r="966" spans="1:60" outlineLevel="1" x14ac:dyDescent="0.2">
      <c r="A966" s="154">
        <v>117</v>
      </c>
      <c r="B966" s="155" t="s">
        <v>1108</v>
      </c>
      <c r="C966" s="171" t="s">
        <v>1109</v>
      </c>
      <c r="D966" s="156" t="s">
        <v>393</v>
      </c>
      <c r="E966" s="157">
        <v>0.32</v>
      </c>
      <c r="F966" s="158">
        <v>34390</v>
      </c>
      <c r="G966" s="159">
        <f>ROUND(E966*F966,2)</f>
        <v>11004.8</v>
      </c>
      <c r="H966" s="158">
        <v>22101.52</v>
      </c>
      <c r="I966" s="159">
        <f>ROUND(E966*H966,2)</f>
        <v>7072.49</v>
      </c>
      <c r="J966" s="158">
        <v>12288.480000000001</v>
      </c>
      <c r="K966" s="159">
        <f>ROUND(E966*J966,2)</f>
        <v>3932.31</v>
      </c>
      <c r="L966" s="159">
        <v>21</v>
      </c>
      <c r="M966" s="159">
        <f>G966*(1+L966/100)</f>
        <v>13315.807999999999</v>
      </c>
      <c r="N966" s="159">
        <v>1.0166500000000001</v>
      </c>
      <c r="O966" s="159">
        <f>ROUND(E966*N966,2)</f>
        <v>0.33</v>
      </c>
      <c r="P966" s="159">
        <v>0</v>
      </c>
      <c r="Q966" s="159">
        <f>ROUND(E966*P966,2)</f>
        <v>0</v>
      </c>
      <c r="R966" s="159" t="s">
        <v>373</v>
      </c>
      <c r="S966" s="159" t="s">
        <v>233</v>
      </c>
      <c r="T966" s="160" t="s">
        <v>233</v>
      </c>
      <c r="U966" s="144">
        <v>27.673000000000002</v>
      </c>
      <c r="V966" s="144">
        <f>ROUND(E966*U966,2)</f>
        <v>8.86</v>
      </c>
      <c r="W966" s="144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 t="s">
        <v>251</v>
      </c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</row>
    <row r="967" spans="1:60" outlineLevel="1" x14ac:dyDescent="0.2">
      <c r="A967" s="142"/>
      <c r="B967" s="143"/>
      <c r="C967" s="292" t="s">
        <v>1110</v>
      </c>
      <c r="D967" s="293"/>
      <c r="E967" s="293"/>
      <c r="F967" s="293"/>
      <c r="G967" s="293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 t="s">
        <v>293</v>
      </c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</row>
    <row r="968" spans="1:60" outlineLevel="1" x14ac:dyDescent="0.2">
      <c r="A968" s="142"/>
      <c r="B968" s="143"/>
      <c r="C968" s="189" t="s">
        <v>1111</v>
      </c>
      <c r="D968" s="175"/>
      <c r="E968" s="176">
        <v>0.32</v>
      </c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 t="s">
        <v>282</v>
      </c>
      <c r="AH968" s="133">
        <v>0</v>
      </c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</row>
    <row r="969" spans="1:60" outlineLevel="1" x14ac:dyDescent="0.2">
      <c r="A969" s="154">
        <v>118</v>
      </c>
      <c r="B969" s="155" t="s">
        <v>1112</v>
      </c>
      <c r="C969" s="171" t="s">
        <v>1113</v>
      </c>
      <c r="D969" s="156" t="s">
        <v>279</v>
      </c>
      <c r="E969" s="157">
        <v>9.2000000000000011</v>
      </c>
      <c r="F969" s="158">
        <v>212</v>
      </c>
      <c r="G969" s="159">
        <f>ROUND(E969*F969,2)</f>
        <v>1950.4</v>
      </c>
      <c r="H969" s="158">
        <v>128.98000000000002</v>
      </c>
      <c r="I969" s="159">
        <f>ROUND(E969*H969,2)</f>
        <v>1186.6199999999999</v>
      </c>
      <c r="J969" s="158">
        <v>83.02000000000001</v>
      </c>
      <c r="K969" s="159">
        <f>ROUND(E969*J969,2)</f>
        <v>763.78</v>
      </c>
      <c r="L969" s="159">
        <v>21</v>
      </c>
      <c r="M969" s="159">
        <f>G969*(1+L969/100)</f>
        <v>2359.9839999999999</v>
      </c>
      <c r="N969" s="159">
        <v>3.7800000000000004E-3</v>
      </c>
      <c r="O969" s="159">
        <f>ROUND(E969*N969,2)</f>
        <v>0.03</v>
      </c>
      <c r="P969" s="159">
        <v>0</v>
      </c>
      <c r="Q969" s="159">
        <f>ROUND(E969*P969,2)</f>
        <v>0</v>
      </c>
      <c r="R969" s="159" t="s">
        <v>373</v>
      </c>
      <c r="S969" s="159" t="s">
        <v>233</v>
      </c>
      <c r="T969" s="160" t="s">
        <v>233</v>
      </c>
      <c r="U969" s="144">
        <v>0.21000000000000002</v>
      </c>
      <c r="V969" s="144">
        <f>ROUND(E969*U969,2)</f>
        <v>1.93</v>
      </c>
      <c r="W969" s="144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 t="s">
        <v>251</v>
      </c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</row>
    <row r="970" spans="1:60" ht="22.5" outlineLevel="1" x14ac:dyDescent="0.2">
      <c r="A970" s="142"/>
      <c r="B970" s="143"/>
      <c r="C970" s="292" t="s">
        <v>1114</v>
      </c>
      <c r="D970" s="293"/>
      <c r="E970" s="293"/>
      <c r="F970" s="293"/>
      <c r="G970" s="293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 t="s">
        <v>293</v>
      </c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87" t="str">
        <f>C970</f>
        <v>včetně dodání a osazení v jakémkoliv zdivu, včetně jednostranného zajištění polohy vložek proti sesmeknutí (např. přibitím, maltovými terči).</v>
      </c>
      <c r="BB970" s="133"/>
      <c r="BC970" s="133"/>
      <c r="BD970" s="133"/>
      <c r="BE970" s="133"/>
      <c r="BF970" s="133"/>
      <c r="BG970" s="133"/>
      <c r="BH970" s="133"/>
    </row>
    <row r="971" spans="1:60" outlineLevel="1" x14ac:dyDescent="0.2">
      <c r="A971" s="142"/>
      <c r="B971" s="143"/>
      <c r="C971" s="189" t="s">
        <v>1115</v>
      </c>
      <c r="D971" s="175"/>
      <c r="E971" s="176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 t="s">
        <v>282</v>
      </c>
      <c r="AH971" s="133">
        <v>0</v>
      </c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</row>
    <row r="972" spans="1:60" outlineLevel="1" x14ac:dyDescent="0.2">
      <c r="A972" s="142"/>
      <c r="B972" s="143"/>
      <c r="C972" s="189" t="s">
        <v>1116</v>
      </c>
      <c r="D972" s="175"/>
      <c r="E972" s="176">
        <v>9.2000000000000011</v>
      </c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 t="s">
        <v>282</v>
      </c>
      <c r="AH972" s="133">
        <v>0</v>
      </c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</row>
    <row r="973" spans="1:60" outlineLevel="1" x14ac:dyDescent="0.2">
      <c r="A973" s="154">
        <v>119</v>
      </c>
      <c r="B973" s="155" t="s">
        <v>1117</v>
      </c>
      <c r="C973" s="171" t="s">
        <v>1118</v>
      </c>
      <c r="D973" s="156" t="s">
        <v>353</v>
      </c>
      <c r="E973" s="157">
        <v>288</v>
      </c>
      <c r="F973" s="158">
        <v>12000</v>
      </c>
      <c r="G973" s="159">
        <f>ROUND(E973*F973,2)</f>
        <v>3456000</v>
      </c>
      <c r="H973" s="158">
        <v>0</v>
      </c>
      <c r="I973" s="159">
        <f>ROUND(E973*H973,2)</f>
        <v>0</v>
      </c>
      <c r="J973" s="158">
        <v>12000</v>
      </c>
      <c r="K973" s="159">
        <f>ROUND(E973*J973,2)</f>
        <v>3456000</v>
      </c>
      <c r="L973" s="159">
        <v>21</v>
      </c>
      <c r="M973" s="159">
        <f>G973*(1+L973/100)</f>
        <v>4181760</v>
      </c>
      <c r="N973" s="159">
        <v>0.13</v>
      </c>
      <c r="O973" s="159">
        <f>ROUND(E973*N973,2)</f>
        <v>37.44</v>
      </c>
      <c r="P973" s="159">
        <v>0</v>
      </c>
      <c r="Q973" s="159">
        <f>ROUND(E973*P973,2)</f>
        <v>0</v>
      </c>
      <c r="R973" s="159"/>
      <c r="S973" s="159" t="s">
        <v>250</v>
      </c>
      <c r="T973" s="160" t="s">
        <v>234</v>
      </c>
      <c r="U973" s="144">
        <v>0</v>
      </c>
      <c r="V973" s="144">
        <f>ROUND(E973*U973,2)</f>
        <v>0</v>
      </c>
      <c r="W973" s="144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 t="s">
        <v>251</v>
      </c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</row>
    <row r="974" spans="1:60" outlineLevel="1" x14ac:dyDescent="0.2">
      <c r="A974" s="142"/>
      <c r="B974" s="143"/>
      <c r="C974" s="189" t="s">
        <v>1119</v>
      </c>
      <c r="D974" s="175"/>
      <c r="E974" s="176">
        <v>72</v>
      </c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 t="s">
        <v>282</v>
      </c>
      <c r="AH974" s="133">
        <v>0</v>
      </c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</row>
    <row r="975" spans="1:60" outlineLevel="1" x14ac:dyDescent="0.2">
      <c r="A975" s="142"/>
      <c r="B975" s="143"/>
      <c r="C975" s="189" t="s">
        <v>1120</v>
      </c>
      <c r="D975" s="175"/>
      <c r="E975" s="176">
        <v>72</v>
      </c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 t="s">
        <v>282</v>
      </c>
      <c r="AH975" s="133">
        <v>0</v>
      </c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</row>
    <row r="976" spans="1:60" outlineLevel="1" x14ac:dyDescent="0.2">
      <c r="A976" s="142"/>
      <c r="B976" s="143"/>
      <c r="C976" s="189" t="s">
        <v>1121</v>
      </c>
      <c r="D976" s="175"/>
      <c r="E976" s="176">
        <v>72</v>
      </c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 t="s">
        <v>282</v>
      </c>
      <c r="AH976" s="133">
        <v>0</v>
      </c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</row>
    <row r="977" spans="1:60" outlineLevel="1" x14ac:dyDescent="0.2">
      <c r="A977" s="142"/>
      <c r="B977" s="143"/>
      <c r="C977" s="189" t="s">
        <v>1122</v>
      </c>
      <c r="D977" s="175"/>
      <c r="E977" s="176">
        <v>72</v>
      </c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 t="s">
        <v>282</v>
      </c>
      <c r="AH977" s="133">
        <v>0</v>
      </c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</row>
    <row r="978" spans="1:60" ht="22.5" outlineLevel="1" x14ac:dyDescent="0.2">
      <c r="A978" s="154">
        <v>120</v>
      </c>
      <c r="B978" s="155" t="s">
        <v>1123</v>
      </c>
      <c r="C978" s="171" t="s">
        <v>1124</v>
      </c>
      <c r="D978" s="156" t="s">
        <v>353</v>
      </c>
      <c r="E978" s="157">
        <v>22</v>
      </c>
      <c r="F978" s="158">
        <v>8000</v>
      </c>
      <c r="G978" s="159">
        <f>ROUND(E978*F978,2)</f>
        <v>176000</v>
      </c>
      <c r="H978" s="158">
        <v>0</v>
      </c>
      <c r="I978" s="159">
        <f>ROUND(E978*H978,2)</f>
        <v>0</v>
      </c>
      <c r="J978" s="158">
        <v>8000</v>
      </c>
      <c r="K978" s="159">
        <f>ROUND(E978*J978,2)</f>
        <v>176000</v>
      </c>
      <c r="L978" s="159">
        <v>21</v>
      </c>
      <c r="M978" s="159">
        <f>G978*(1+L978/100)</f>
        <v>212960</v>
      </c>
      <c r="N978" s="159">
        <v>0.1</v>
      </c>
      <c r="O978" s="159">
        <f>ROUND(E978*N978,2)</f>
        <v>2.2000000000000002</v>
      </c>
      <c r="P978" s="159">
        <v>0</v>
      </c>
      <c r="Q978" s="159">
        <f>ROUND(E978*P978,2)</f>
        <v>0</v>
      </c>
      <c r="R978" s="159"/>
      <c r="S978" s="159" t="s">
        <v>250</v>
      </c>
      <c r="T978" s="160" t="s">
        <v>234</v>
      </c>
      <c r="U978" s="144">
        <v>0</v>
      </c>
      <c r="V978" s="144">
        <f>ROUND(E978*U978,2)</f>
        <v>0</v>
      </c>
      <c r="W978" s="144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 t="s">
        <v>251</v>
      </c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</row>
    <row r="979" spans="1:60" outlineLevel="1" x14ac:dyDescent="0.2">
      <c r="A979" s="142"/>
      <c r="B979" s="143"/>
      <c r="C979" s="189" t="s">
        <v>1125</v>
      </c>
      <c r="D979" s="175"/>
      <c r="E979" s="176">
        <v>5.5</v>
      </c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 t="s">
        <v>282</v>
      </c>
      <c r="AH979" s="133">
        <v>0</v>
      </c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</row>
    <row r="980" spans="1:60" outlineLevel="1" x14ac:dyDescent="0.2">
      <c r="A980" s="142"/>
      <c r="B980" s="143"/>
      <c r="C980" s="189" t="s">
        <v>1126</v>
      </c>
      <c r="D980" s="175"/>
      <c r="E980" s="176">
        <v>5.5</v>
      </c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 t="s">
        <v>282</v>
      </c>
      <c r="AH980" s="133">
        <v>0</v>
      </c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</row>
    <row r="981" spans="1:60" outlineLevel="1" x14ac:dyDescent="0.2">
      <c r="A981" s="142"/>
      <c r="B981" s="143"/>
      <c r="C981" s="189" t="s">
        <v>1127</v>
      </c>
      <c r="D981" s="175"/>
      <c r="E981" s="176">
        <v>5.5</v>
      </c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 t="s">
        <v>282</v>
      </c>
      <c r="AH981" s="133">
        <v>0</v>
      </c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</row>
    <row r="982" spans="1:60" outlineLevel="1" x14ac:dyDescent="0.2">
      <c r="A982" s="142"/>
      <c r="B982" s="143"/>
      <c r="C982" s="189" t="s">
        <v>1128</v>
      </c>
      <c r="D982" s="175"/>
      <c r="E982" s="176">
        <v>5.5</v>
      </c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 t="s">
        <v>282</v>
      </c>
      <c r="AH982" s="133">
        <v>0</v>
      </c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</row>
    <row r="983" spans="1:60" outlineLevel="1" x14ac:dyDescent="0.2">
      <c r="A983" s="154">
        <v>121</v>
      </c>
      <c r="B983" s="155" t="s">
        <v>1129</v>
      </c>
      <c r="C983" s="171" t="s">
        <v>1130</v>
      </c>
      <c r="D983" s="156" t="s">
        <v>611</v>
      </c>
      <c r="E983" s="157">
        <v>6</v>
      </c>
      <c r="F983" s="158">
        <v>2300</v>
      </c>
      <c r="G983" s="159">
        <f>ROUND(E983*F983,2)</f>
        <v>13800</v>
      </c>
      <c r="H983" s="158">
        <v>0</v>
      </c>
      <c r="I983" s="159">
        <f>ROUND(E983*H983,2)</f>
        <v>0</v>
      </c>
      <c r="J983" s="158">
        <v>2300</v>
      </c>
      <c r="K983" s="159">
        <f>ROUND(E983*J983,2)</f>
        <v>13800</v>
      </c>
      <c r="L983" s="159">
        <v>21</v>
      </c>
      <c r="M983" s="159">
        <f>G983*(1+L983/100)</f>
        <v>16698</v>
      </c>
      <c r="N983" s="159">
        <v>6.0000000000000005E-2</v>
      </c>
      <c r="O983" s="159">
        <f>ROUND(E983*N983,2)</f>
        <v>0.36</v>
      </c>
      <c r="P983" s="159">
        <v>0</v>
      </c>
      <c r="Q983" s="159">
        <f>ROUND(E983*P983,2)</f>
        <v>0</v>
      </c>
      <c r="R983" s="159"/>
      <c r="S983" s="159" t="s">
        <v>250</v>
      </c>
      <c r="T983" s="160" t="s">
        <v>234</v>
      </c>
      <c r="U983" s="144">
        <v>0</v>
      </c>
      <c r="V983" s="144">
        <f>ROUND(E983*U983,2)</f>
        <v>0</v>
      </c>
      <c r="W983" s="144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 t="s">
        <v>251</v>
      </c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</row>
    <row r="984" spans="1:60" outlineLevel="1" x14ac:dyDescent="0.2">
      <c r="A984" s="142"/>
      <c r="B984" s="143"/>
      <c r="C984" s="189" t="s">
        <v>1131</v>
      </c>
      <c r="D984" s="175"/>
      <c r="E984" s="176">
        <v>6</v>
      </c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 t="s">
        <v>282</v>
      </c>
      <c r="AH984" s="133">
        <v>0</v>
      </c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</row>
    <row r="985" spans="1:60" ht="22.5" outlineLevel="1" x14ac:dyDescent="0.2">
      <c r="A985" s="154">
        <v>122</v>
      </c>
      <c r="B985" s="155" t="s">
        <v>1132</v>
      </c>
      <c r="C985" s="171" t="s">
        <v>1133</v>
      </c>
      <c r="D985" s="156" t="s">
        <v>279</v>
      </c>
      <c r="E985" s="157">
        <v>2302.5024000000003</v>
      </c>
      <c r="F985" s="158">
        <v>1260</v>
      </c>
      <c r="G985" s="159">
        <f>ROUND(E985*F985,2)</f>
        <v>2901153.02</v>
      </c>
      <c r="H985" s="158">
        <v>0</v>
      </c>
      <c r="I985" s="159">
        <f>ROUND(E985*H985,2)</f>
        <v>0</v>
      </c>
      <c r="J985" s="158">
        <v>1260</v>
      </c>
      <c r="K985" s="159">
        <f>ROUND(E985*J985,2)</f>
        <v>2901153.02</v>
      </c>
      <c r="L985" s="159">
        <v>21</v>
      </c>
      <c r="M985" s="159">
        <f>G985*(1+L985/100)</f>
        <v>3510395.1541999998</v>
      </c>
      <c r="N985" s="159">
        <v>0.42839000000000005</v>
      </c>
      <c r="O985" s="159">
        <f>ROUND(E985*N985,2)</f>
        <v>986.37</v>
      </c>
      <c r="P985" s="159">
        <v>0</v>
      </c>
      <c r="Q985" s="159">
        <f>ROUND(E985*P985,2)</f>
        <v>0</v>
      </c>
      <c r="R985" s="159"/>
      <c r="S985" s="159" t="s">
        <v>250</v>
      </c>
      <c r="T985" s="160" t="s">
        <v>234</v>
      </c>
      <c r="U985" s="144">
        <v>0</v>
      </c>
      <c r="V985" s="144">
        <f>ROUND(E985*U985,2)</f>
        <v>0</v>
      </c>
      <c r="W985" s="144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 t="s">
        <v>354</v>
      </c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</row>
    <row r="986" spans="1:60" ht="22.5" outlineLevel="1" x14ac:dyDescent="0.2">
      <c r="A986" s="142"/>
      <c r="B986" s="143"/>
      <c r="C986" s="189" t="s">
        <v>1134</v>
      </c>
      <c r="D986" s="175"/>
      <c r="E986" s="176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 t="s">
        <v>282</v>
      </c>
      <c r="AH986" s="133">
        <v>0</v>
      </c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</row>
    <row r="987" spans="1:60" outlineLevel="1" x14ac:dyDescent="0.2">
      <c r="A987" s="142"/>
      <c r="B987" s="143"/>
      <c r="C987" s="189" t="s">
        <v>1135</v>
      </c>
      <c r="D987" s="175"/>
      <c r="E987" s="176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 t="s">
        <v>282</v>
      </c>
      <c r="AH987" s="133">
        <v>0</v>
      </c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</row>
    <row r="988" spans="1:60" outlineLevel="1" x14ac:dyDescent="0.2">
      <c r="A988" s="142"/>
      <c r="B988" s="143"/>
      <c r="C988" s="189" t="s">
        <v>1136</v>
      </c>
      <c r="D988" s="175"/>
      <c r="E988" s="176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 t="s">
        <v>282</v>
      </c>
      <c r="AH988" s="133">
        <v>0</v>
      </c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</row>
    <row r="989" spans="1:60" outlineLevel="1" x14ac:dyDescent="0.2">
      <c r="A989" s="142"/>
      <c r="B989" s="143"/>
      <c r="C989" s="189" t="s">
        <v>1137</v>
      </c>
      <c r="D989" s="175"/>
      <c r="E989" s="176">
        <v>60.96</v>
      </c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 t="s">
        <v>282</v>
      </c>
      <c r="AH989" s="133">
        <v>0</v>
      </c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</row>
    <row r="990" spans="1:60" outlineLevel="1" x14ac:dyDescent="0.2">
      <c r="A990" s="142"/>
      <c r="B990" s="143"/>
      <c r="C990" s="189" t="s">
        <v>1138</v>
      </c>
      <c r="D990" s="175"/>
      <c r="E990" s="176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 t="s">
        <v>282</v>
      </c>
      <c r="AH990" s="133">
        <v>0</v>
      </c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</row>
    <row r="991" spans="1:60" outlineLevel="1" x14ac:dyDescent="0.2">
      <c r="A991" s="142"/>
      <c r="B991" s="143"/>
      <c r="C991" s="189" t="s">
        <v>1139</v>
      </c>
      <c r="D991" s="175"/>
      <c r="E991" s="176">
        <v>17.28</v>
      </c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 t="s">
        <v>282</v>
      </c>
      <c r="AH991" s="133">
        <v>0</v>
      </c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</row>
    <row r="992" spans="1:60" outlineLevel="1" x14ac:dyDescent="0.2">
      <c r="A992" s="142"/>
      <c r="B992" s="143"/>
      <c r="C992" s="189" t="s">
        <v>1140</v>
      </c>
      <c r="D992" s="175"/>
      <c r="E992" s="176">
        <v>7.44</v>
      </c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 t="s">
        <v>282</v>
      </c>
      <c r="AH992" s="133">
        <v>0</v>
      </c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</row>
    <row r="993" spans="1:60" outlineLevel="1" x14ac:dyDescent="0.2">
      <c r="A993" s="142"/>
      <c r="B993" s="143"/>
      <c r="C993" s="189" t="s">
        <v>1141</v>
      </c>
      <c r="D993" s="175"/>
      <c r="E993" s="176">
        <v>32.160000000000004</v>
      </c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 t="s">
        <v>282</v>
      </c>
      <c r="AH993" s="133">
        <v>0</v>
      </c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</row>
    <row r="994" spans="1:60" outlineLevel="1" x14ac:dyDescent="0.2">
      <c r="A994" s="142"/>
      <c r="B994" s="143"/>
      <c r="C994" s="189" t="s">
        <v>1142</v>
      </c>
      <c r="D994" s="175"/>
      <c r="E994" s="176">
        <v>2.0368000000000004</v>
      </c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 t="s">
        <v>282</v>
      </c>
      <c r="AH994" s="133">
        <v>0</v>
      </c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</row>
    <row r="995" spans="1:60" outlineLevel="1" x14ac:dyDescent="0.2">
      <c r="A995" s="142"/>
      <c r="B995" s="143"/>
      <c r="C995" s="189" t="s">
        <v>1143</v>
      </c>
      <c r="D995" s="175"/>
      <c r="E995" s="176">
        <v>94.68</v>
      </c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 t="s">
        <v>282</v>
      </c>
      <c r="AH995" s="133">
        <v>0</v>
      </c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</row>
    <row r="996" spans="1:60" outlineLevel="1" x14ac:dyDescent="0.2">
      <c r="A996" s="142"/>
      <c r="B996" s="143"/>
      <c r="C996" s="189" t="s">
        <v>1144</v>
      </c>
      <c r="D996" s="175"/>
      <c r="E996" s="176">
        <v>124.64400000000001</v>
      </c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 t="s">
        <v>282</v>
      </c>
      <c r="AH996" s="133">
        <v>0</v>
      </c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</row>
    <row r="997" spans="1:60" outlineLevel="1" x14ac:dyDescent="0.2">
      <c r="A997" s="142"/>
      <c r="B997" s="143"/>
      <c r="C997" s="189" t="s">
        <v>1145</v>
      </c>
      <c r="D997" s="175"/>
      <c r="E997" s="176">
        <v>3.0362</v>
      </c>
      <c r="F997" s="144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 t="s">
        <v>282</v>
      </c>
      <c r="AH997" s="133">
        <v>0</v>
      </c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</row>
    <row r="998" spans="1:60" outlineLevel="1" x14ac:dyDescent="0.2">
      <c r="A998" s="142"/>
      <c r="B998" s="143"/>
      <c r="C998" s="189" t="s">
        <v>1146</v>
      </c>
      <c r="D998" s="175"/>
      <c r="E998" s="176">
        <v>1.8240000000000001</v>
      </c>
      <c r="F998" s="144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 t="s">
        <v>282</v>
      </c>
      <c r="AH998" s="133">
        <v>0</v>
      </c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</row>
    <row r="999" spans="1:60" outlineLevel="1" x14ac:dyDescent="0.2">
      <c r="A999" s="142"/>
      <c r="B999" s="143"/>
      <c r="C999" s="189" t="s">
        <v>1147</v>
      </c>
      <c r="D999" s="175"/>
      <c r="E999" s="176">
        <v>171.12</v>
      </c>
      <c r="F999" s="144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 t="s">
        <v>282</v>
      </c>
      <c r="AH999" s="133">
        <v>0</v>
      </c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</row>
    <row r="1000" spans="1:60" outlineLevel="1" x14ac:dyDescent="0.2">
      <c r="A1000" s="142"/>
      <c r="B1000" s="143"/>
      <c r="C1000" s="189" t="s">
        <v>1148</v>
      </c>
      <c r="D1000" s="175"/>
      <c r="E1000" s="176">
        <v>53.172000000000004</v>
      </c>
      <c r="F1000" s="144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 t="s">
        <v>282</v>
      </c>
      <c r="AH1000" s="133">
        <v>0</v>
      </c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</row>
    <row r="1001" spans="1:60" outlineLevel="1" x14ac:dyDescent="0.2">
      <c r="A1001" s="142"/>
      <c r="B1001" s="143"/>
      <c r="C1001" s="189" t="s">
        <v>1149</v>
      </c>
      <c r="D1001" s="175"/>
      <c r="E1001" s="176">
        <v>5.1906000000000008</v>
      </c>
      <c r="F1001" s="144"/>
      <c r="G1001" s="144"/>
      <c r="H1001" s="144"/>
      <c r="I1001" s="144"/>
      <c r="J1001" s="144"/>
      <c r="K1001" s="144"/>
      <c r="L1001" s="144"/>
      <c r="M1001" s="144"/>
      <c r="N1001" s="144"/>
      <c r="O1001" s="144"/>
      <c r="P1001" s="144"/>
      <c r="Q1001" s="144"/>
      <c r="R1001" s="144"/>
      <c r="S1001" s="144"/>
      <c r="T1001" s="144"/>
      <c r="U1001" s="144"/>
      <c r="V1001" s="144"/>
      <c r="W1001" s="144"/>
      <c r="X1001" s="133"/>
      <c r="Y1001" s="133"/>
      <c r="Z1001" s="133"/>
      <c r="AA1001" s="133"/>
      <c r="AB1001" s="133"/>
      <c r="AC1001" s="133"/>
      <c r="AD1001" s="133"/>
      <c r="AE1001" s="133"/>
      <c r="AF1001" s="133"/>
      <c r="AG1001" s="133" t="s">
        <v>282</v>
      </c>
      <c r="AH1001" s="133">
        <v>0</v>
      </c>
      <c r="AI1001" s="133"/>
      <c r="AJ1001" s="133"/>
      <c r="AK1001" s="133"/>
      <c r="AL1001" s="133"/>
      <c r="AM1001" s="133"/>
      <c r="AN1001" s="133"/>
      <c r="AO1001" s="133"/>
      <c r="AP1001" s="133"/>
      <c r="AQ1001" s="133"/>
      <c r="AR1001" s="133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3"/>
      <c r="BD1001" s="133"/>
      <c r="BE1001" s="133"/>
      <c r="BF1001" s="133"/>
      <c r="BG1001" s="133"/>
      <c r="BH1001" s="133"/>
    </row>
    <row r="1002" spans="1:60" outlineLevel="1" x14ac:dyDescent="0.2">
      <c r="A1002" s="142"/>
      <c r="B1002" s="143"/>
      <c r="C1002" s="190" t="s">
        <v>673</v>
      </c>
      <c r="D1002" s="177"/>
      <c r="E1002" s="178">
        <v>573.54360000000008</v>
      </c>
      <c r="F1002" s="144"/>
      <c r="G1002" s="144"/>
      <c r="H1002" s="144"/>
      <c r="I1002" s="144"/>
      <c r="J1002" s="144"/>
      <c r="K1002" s="144"/>
      <c r="L1002" s="144"/>
      <c r="M1002" s="144"/>
      <c r="N1002" s="144"/>
      <c r="O1002" s="144"/>
      <c r="P1002" s="144"/>
      <c r="Q1002" s="144"/>
      <c r="R1002" s="144"/>
      <c r="S1002" s="144"/>
      <c r="T1002" s="144"/>
      <c r="U1002" s="144"/>
      <c r="V1002" s="144"/>
      <c r="W1002" s="144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 t="s">
        <v>282</v>
      </c>
      <c r="AH1002" s="133">
        <v>1</v>
      </c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3"/>
      <c r="BD1002" s="133"/>
      <c r="BE1002" s="133"/>
      <c r="BF1002" s="133"/>
      <c r="BG1002" s="133"/>
      <c r="BH1002" s="133"/>
    </row>
    <row r="1003" spans="1:60" outlineLevel="1" x14ac:dyDescent="0.2">
      <c r="A1003" s="142"/>
      <c r="B1003" s="143"/>
      <c r="C1003" s="189" t="s">
        <v>1150</v>
      </c>
      <c r="D1003" s="175"/>
      <c r="E1003" s="176"/>
      <c r="F1003" s="144"/>
      <c r="G1003" s="144"/>
      <c r="H1003" s="144"/>
      <c r="I1003" s="144"/>
      <c r="J1003" s="144"/>
      <c r="K1003" s="144"/>
      <c r="L1003" s="144"/>
      <c r="M1003" s="144"/>
      <c r="N1003" s="144"/>
      <c r="O1003" s="144"/>
      <c r="P1003" s="144"/>
      <c r="Q1003" s="144"/>
      <c r="R1003" s="144"/>
      <c r="S1003" s="144"/>
      <c r="T1003" s="144"/>
      <c r="U1003" s="144"/>
      <c r="V1003" s="144"/>
      <c r="W1003" s="144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 t="s">
        <v>282</v>
      </c>
      <c r="AH1003" s="133">
        <v>0</v>
      </c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  <c r="BG1003" s="133"/>
      <c r="BH1003" s="133"/>
    </row>
    <row r="1004" spans="1:60" outlineLevel="1" x14ac:dyDescent="0.2">
      <c r="A1004" s="142"/>
      <c r="B1004" s="143"/>
      <c r="C1004" s="189" t="s">
        <v>1139</v>
      </c>
      <c r="D1004" s="175"/>
      <c r="E1004" s="176">
        <v>17.28</v>
      </c>
      <c r="F1004" s="144"/>
      <c r="G1004" s="144"/>
      <c r="H1004" s="144"/>
      <c r="I1004" s="144"/>
      <c r="J1004" s="144"/>
      <c r="K1004" s="144"/>
      <c r="L1004" s="144"/>
      <c r="M1004" s="144"/>
      <c r="N1004" s="144"/>
      <c r="O1004" s="144"/>
      <c r="P1004" s="144"/>
      <c r="Q1004" s="144"/>
      <c r="R1004" s="144"/>
      <c r="S1004" s="144"/>
      <c r="T1004" s="144"/>
      <c r="U1004" s="144"/>
      <c r="V1004" s="144"/>
      <c r="W1004" s="144"/>
      <c r="X1004" s="133"/>
      <c r="Y1004" s="133"/>
      <c r="Z1004" s="133"/>
      <c r="AA1004" s="133"/>
      <c r="AB1004" s="133"/>
      <c r="AC1004" s="133"/>
      <c r="AD1004" s="133"/>
      <c r="AE1004" s="133"/>
      <c r="AF1004" s="133"/>
      <c r="AG1004" s="133" t="s">
        <v>282</v>
      </c>
      <c r="AH1004" s="133">
        <v>0</v>
      </c>
      <c r="AI1004" s="133"/>
      <c r="AJ1004" s="133"/>
      <c r="AK1004" s="133"/>
      <c r="AL1004" s="133"/>
      <c r="AM1004" s="133"/>
      <c r="AN1004" s="133"/>
      <c r="AO1004" s="133"/>
      <c r="AP1004" s="133"/>
      <c r="AQ1004" s="133"/>
      <c r="AR1004" s="133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3"/>
      <c r="BD1004" s="133"/>
      <c r="BE1004" s="133"/>
      <c r="BF1004" s="133"/>
      <c r="BG1004" s="133"/>
      <c r="BH1004" s="133"/>
    </row>
    <row r="1005" spans="1:60" outlineLevel="1" x14ac:dyDescent="0.2">
      <c r="A1005" s="142"/>
      <c r="B1005" s="143"/>
      <c r="C1005" s="189" t="s">
        <v>1151</v>
      </c>
      <c r="D1005" s="175"/>
      <c r="E1005" s="176">
        <v>2.3560000000000003</v>
      </c>
      <c r="F1005" s="144"/>
      <c r="G1005" s="144"/>
      <c r="H1005" s="144"/>
      <c r="I1005" s="144"/>
      <c r="J1005" s="144"/>
      <c r="K1005" s="144"/>
      <c r="L1005" s="144"/>
      <c r="M1005" s="144"/>
      <c r="N1005" s="144"/>
      <c r="O1005" s="144"/>
      <c r="P1005" s="144"/>
      <c r="Q1005" s="144"/>
      <c r="R1005" s="144"/>
      <c r="S1005" s="144"/>
      <c r="T1005" s="144"/>
      <c r="U1005" s="144"/>
      <c r="V1005" s="144"/>
      <c r="W1005" s="144"/>
      <c r="X1005" s="133"/>
      <c r="Y1005" s="133"/>
      <c r="Z1005" s="133"/>
      <c r="AA1005" s="133"/>
      <c r="AB1005" s="133"/>
      <c r="AC1005" s="133"/>
      <c r="AD1005" s="133"/>
      <c r="AE1005" s="133"/>
      <c r="AF1005" s="133"/>
      <c r="AG1005" s="133" t="s">
        <v>282</v>
      </c>
      <c r="AH1005" s="133">
        <v>0</v>
      </c>
      <c r="AI1005" s="133"/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  <c r="BG1005" s="133"/>
      <c r="BH1005" s="133"/>
    </row>
    <row r="1006" spans="1:60" outlineLevel="1" x14ac:dyDescent="0.2">
      <c r="A1006" s="142"/>
      <c r="B1006" s="143"/>
      <c r="C1006" s="189" t="s">
        <v>1141</v>
      </c>
      <c r="D1006" s="175"/>
      <c r="E1006" s="176">
        <v>32.160000000000004</v>
      </c>
      <c r="F1006" s="144"/>
      <c r="G1006" s="144"/>
      <c r="H1006" s="144"/>
      <c r="I1006" s="144"/>
      <c r="J1006" s="144"/>
      <c r="K1006" s="144"/>
      <c r="L1006" s="144"/>
      <c r="M1006" s="144"/>
      <c r="N1006" s="144"/>
      <c r="O1006" s="144"/>
      <c r="P1006" s="144"/>
      <c r="Q1006" s="144"/>
      <c r="R1006" s="144"/>
      <c r="S1006" s="144"/>
      <c r="T1006" s="144"/>
      <c r="U1006" s="144"/>
      <c r="V1006" s="144"/>
      <c r="W1006" s="144"/>
      <c r="X1006" s="133"/>
      <c r="Y1006" s="133"/>
      <c r="Z1006" s="133"/>
      <c r="AA1006" s="133"/>
      <c r="AB1006" s="133"/>
      <c r="AC1006" s="133"/>
      <c r="AD1006" s="133"/>
      <c r="AE1006" s="133"/>
      <c r="AF1006" s="133"/>
      <c r="AG1006" s="133" t="s">
        <v>282</v>
      </c>
      <c r="AH1006" s="133">
        <v>0</v>
      </c>
      <c r="AI1006" s="133"/>
      <c r="AJ1006" s="133"/>
      <c r="AK1006" s="133"/>
      <c r="AL1006" s="133"/>
      <c r="AM1006" s="133"/>
      <c r="AN1006" s="133"/>
      <c r="AO1006" s="133"/>
      <c r="AP1006" s="133"/>
      <c r="AQ1006" s="133"/>
      <c r="AR1006" s="133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3"/>
      <c r="BD1006" s="133"/>
      <c r="BE1006" s="133"/>
      <c r="BF1006" s="133"/>
      <c r="BG1006" s="133"/>
      <c r="BH1006" s="133"/>
    </row>
    <row r="1007" spans="1:60" outlineLevel="1" x14ac:dyDescent="0.2">
      <c r="A1007" s="142"/>
      <c r="B1007" s="143"/>
      <c r="C1007" s="189" t="s">
        <v>1142</v>
      </c>
      <c r="D1007" s="175"/>
      <c r="E1007" s="176">
        <v>2.0368000000000004</v>
      </c>
      <c r="F1007" s="144"/>
      <c r="G1007" s="144"/>
      <c r="H1007" s="144"/>
      <c r="I1007" s="144"/>
      <c r="J1007" s="144"/>
      <c r="K1007" s="144"/>
      <c r="L1007" s="144"/>
      <c r="M1007" s="144"/>
      <c r="N1007" s="144"/>
      <c r="O1007" s="144"/>
      <c r="P1007" s="144"/>
      <c r="Q1007" s="144"/>
      <c r="R1007" s="144"/>
      <c r="S1007" s="144"/>
      <c r="T1007" s="144"/>
      <c r="U1007" s="144"/>
      <c r="V1007" s="144"/>
      <c r="W1007" s="144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 t="s">
        <v>282</v>
      </c>
      <c r="AH1007" s="133">
        <v>0</v>
      </c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  <c r="BG1007" s="133"/>
      <c r="BH1007" s="133"/>
    </row>
    <row r="1008" spans="1:60" outlineLevel="1" x14ac:dyDescent="0.2">
      <c r="A1008" s="142"/>
      <c r="B1008" s="143"/>
      <c r="C1008" s="189" t="s">
        <v>1143</v>
      </c>
      <c r="D1008" s="175"/>
      <c r="E1008" s="176">
        <v>94.68</v>
      </c>
      <c r="F1008" s="144"/>
      <c r="G1008" s="144"/>
      <c r="H1008" s="144"/>
      <c r="I1008" s="144"/>
      <c r="J1008" s="144"/>
      <c r="K1008" s="144"/>
      <c r="L1008" s="144"/>
      <c r="M1008" s="144"/>
      <c r="N1008" s="144"/>
      <c r="O1008" s="144"/>
      <c r="P1008" s="144"/>
      <c r="Q1008" s="144"/>
      <c r="R1008" s="144"/>
      <c r="S1008" s="144"/>
      <c r="T1008" s="144"/>
      <c r="U1008" s="144"/>
      <c r="V1008" s="144"/>
      <c r="W1008" s="144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 t="s">
        <v>282</v>
      </c>
      <c r="AH1008" s="133">
        <v>0</v>
      </c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3"/>
      <c r="BD1008" s="133"/>
      <c r="BE1008" s="133"/>
      <c r="BF1008" s="133"/>
      <c r="BG1008" s="133"/>
      <c r="BH1008" s="133"/>
    </row>
    <row r="1009" spans="1:60" outlineLevel="1" x14ac:dyDescent="0.2">
      <c r="A1009" s="142"/>
      <c r="B1009" s="143"/>
      <c r="C1009" s="189" t="s">
        <v>1144</v>
      </c>
      <c r="D1009" s="175"/>
      <c r="E1009" s="176">
        <v>124.64400000000001</v>
      </c>
      <c r="F1009" s="144"/>
      <c r="G1009" s="144"/>
      <c r="H1009" s="144"/>
      <c r="I1009" s="144"/>
      <c r="J1009" s="144"/>
      <c r="K1009" s="144"/>
      <c r="L1009" s="144"/>
      <c r="M1009" s="144"/>
      <c r="N1009" s="144"/>
      <c r="O1009" s="144"/>
      <c r="P1009" s="144"/>
      <c r="Q1009" s="144"/>
      <c r="R1009" s="144"/>
      <c r="S1009" s="144"/>
      <c r="T1009" s="144"/>
      <c r="U1009" s="144"/>
      <c r="V1009" s="144"/>
      <c r="W1009" s="144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 t="s">
        <v>282</v>
      </c>
      <c r="AH1009" s="133">
        <v>0</v>
      </c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133"/>
      <c r="AW1009" s="133"/>
      <c r="AX1009" s="133"/>
      <c r="AY1009" s="133"/>
      <c r="AZ1009" s="133"/>
      <c r="BA1009" s="133"/>
      <c r="BB1009" s="133"/>
      <c r="BC1009" s="133"/>
      <c r="BD1009" s="133"/>
      <c r="BE1009" s="133"/>
      <c r="BF1009" s="133"/>
      <c r="BG1009" s="133"/>
      <c r="BH1009" s="133"/>
    </row>
    <row r="1010" spans="1:60" outlineLevel="1" x14ac:dyDescent="0.2">
      <c r="A1010" s="142"/>
      <c r="B1010" s="143"/>
      <c r="C1010" s="189" t="s">
        <v>1145</v>
      </c>
      <c r="D1010" s="175"/>
      <c r="E1010" s="176">
        <v>3.0362</v>
      </c>
      <c r="F1010" s="144"/>
      <c r="G1010" s="144"/>
      <c r="H1010" s="144"/>
      <c r="I1010" s="144"/>
      <c r="J1010" s="144"/>
      <c r="K1010" s="144"/>
      <c r="L1010" s="144"/>
      <c r="M1010" s="144"/>
      <c r="N1010" s="144"/>
      <c r="O1010" s="144"/>
      <c r="P1010" s="144"/>
      <c r="Q1010" s="144"/>
      <c r="R1010" s="144"/>
      <c r="S1010" s="144"/>
      <c r="T1010" s="144"/>
      <c r="U1010" s="144"/>
      <c r="V1010" s="144"/>
      <c r="W1010" s="144"/>
      <c r="X1010" s="133"/>
      <c r="Y1010" s="133"/>
      <c r="Z1010" s="133"/>
      <c r="AA1010" s="133"/>
      <c r="AB1010" s="133"/>
      <c r="AC1010" s="133"/>
      <c r="AD1010" s="133"/>
      <c r="AE1010" s="133"/>
      <c r="AF1010" s="133"/>
      <c r="AG1010" s="133" t="s">
        <v>282</v>
      </c>
      <c r="AH1010" s="133">
        <v>0</v>
      </c>
      <c r="AI1010" s="133"/>
      <c r="AJ1010" s="133"/>
      <c r="AK1010" s="133"/>
      <c r="AL1010" s="133"/>
      <c r="AM1010" s="133"/>
      <c r="AN1010" s="133"/>
      <c r="AO1010" s="133"/>
      <c r="AP1010" s="133"/>
      <c r="AQ1010" s="133"/>
      <c r="AR1010" s="133"/>
      <c r="AS1010" s="133"/>
      <c r="AT1010" s="133"/>
      <c r="AU1010" s="133"/>
      <c r="AV1010" s="133"/>
      <c r="AW1010" s="133"/>
      <c r="AX1010" s="133"/>
      <c r="AY1010" s="133"/>
      <c r="AZ1010" s="133"/>
      <c r="BA1010" s="133"/>
      <c r="BB1010" s="133"/>
      <c r="BC1010" s="133"/>
      <c r="BD1010" s="133"/>
      <c r="BE1010" s="133"/>
      <c r="BF1010" s="133"/>
      <c r="BG1010" s="133"/>
      <c r="BH1010" s="133"/>
    </row>
    <row r="1011" spans="1:60" outlineLevel="1" x14ac:dyDescent="0.2">
      <c r="A1011" s="142"/>
      <c r="B1011" s="143"/>
      <c r="C1011" s="189" t="s">
        <v>1146</v>
      </c>
      <c r="D1011" s="175"/>
      <c r="E1011" s="176">
        <v>1.8240000000000001</v>
      </c>
      <c r="F1011" s="144"/>
      <c r="G1011" s="144"/>
      <c r="H1011" s="144"/>
      <c r="I1011" s="144"/>
      <c r="J1011" s="144"/>
      <c r="K1011" s="144"/>
      <c r="L1011" s="144"/>
      <c r="M1011" s="144"/>
      <c r="N1011" s="144"/>
      <c r="O1011" s="144"/>
      <c r="P1011" s="144"/>
      <c r="Q1011" s="144"/>
      <c r="R1011" s="144"/>
      <c r="S1011" s="144"/>
      <c r="T1011" s="144"/>
      <c r="U1011" s="144"/>
      <c r="V1011" s="144"/>
      <c r="W1011" s="144"/>
      <c r="X1011" s="133"/>
      <c r="Y1011" s="133"/>
      <c r="Z1011" s="133"/>
      <c r="AA1011" s="133"/>
      <c r="AB1011" s="133"/>
      <c r="AC1011" s="133"/>
      <c r="AD1011" s="133"/>
      <c r="AE1011" s="133"/>
      <c r="AF1011" s="133"/>
      <c r="AG1011" s="133" t="s">
        <v>282</v>
      </c>
      <c r="AH1011" s="133">
        <v>0</v>
      </c>
      <c r="AI1011" s="133"/>
      <c r="AJ1011" s="133"/>
      <c r="AK1011" s="133"/>
      <c r="AL1011" s="133"/>
      <c r="AM1011" s="133"/>
      <c r="AN1011" s="133"/>
      <c r="AO1011" s="133"/>
      <c r="AP1011" s="133"/>
      <c r="AQ1011" s="133"/>
      <c r="AR1011" s="133"/>
      <c r="AS1011" s="133"/>
      <c r="AT1011" s="133"/>
      <c r="AU1011" s="133"/>
      <c r="AV1011" s="133"/>
      <c r="AW1011" s="133"/>
      <c r="AX1011" s="133"/>
      <c r="AY1011" s="133"/>
      <c r="AZ1011" s="133"/>
      <c r="BA1011" s="133"/>
      <c r="BB1011" s="133"/>
      <c r="BC1011" s="133"/>
      <c r="BD1011" s="133"/>
      <c r="BE1011" s="133"/>
      <c r="BF1011" s="133"/>
      <c r="BG1011" s="133"/>
      <c r="BH1011" s="133"/>
    </row>
    <row r="1012" spans="1:60" outlineLevel="1" x14ac:dyDescent="0.2">
      <c r="A1012" s="142"/>
      <c r="B1012" s="143"/>
      <c r="C1012" s="189" t="s">
        <v>1147</v>
      </c>
      <c r="D1012" s="175"/>
      <c r="E1012" s="176">
        <v>171.12</v>
      </c>
      <c r="F1012" s="144"/>
      <c r="G1012" s="144"/>
      <c r="H1012" s="144"/>
      <c r="I1012" s="144"/>
      <c r="J1012" s="144"/>
      <c r="K1012" s="144"/>
      <c r="L1012" s="144"/>
      <c r="M1012" s="144"/>
      <c r="N1012" s="144"/>
      <c r="O1012" s="144"/>
      <c r="P1012" s="144"/>
      <c r="Q1012" s="144"/>
      <c r="R1012" s="144"/>
      <c r="S1012" s="144"/>
      <c r="T1012" s="144"/>
      <c r="U1012" s="144"/>
      <c r="V1012" s="144"/>
      <c r="W1012" s="144"/>
      <c r="X1012" s="133"/>
      <c r="Y1012" s="133"/>
      <c r="Z1012" s="133"/>
      <c r="AA1012" s="133"/>
      <c r="AB1012" s="133"/>
      <c r="AC1012" s="133"/>
      <c r="AD1012" s="133"/>
      <c r="AE1012" s="133"/>
      <c r="AF1012" s="133"/>
      <c r="AG1012" s="133" t="s">
        <v>282</v>
      </c>
      <c r="AH1012" s="133">
        <v>0</v>
      </c>
      <c r="AI1012" s="133"/>
      <c r="AJ1012" s="133"/>
      <c r="AK1012" s="133"/>
      <c r="AL1012" s="133"/>
      <c r="AM1012" s="133"/>
      <c r="AN1012" s="133"/>
      <c r="AO1012" s="133"/>
      <c r="AP1012" s="133"/>
      <c r="AQ1012" s="133"/>
      <c r="AR1012" s="133"/>
      <c r="AS1012" s="133"/>
      <c r="AT1012" s="133"/>
      <c r="AU1012" s="133"/>
      <c r="AV1012" s="133"/>
      <c r="AW1012" s="133"/>
      <c r="AX1012" s="133"/>
      <c r="AY1012" s="133"/>
      <c r="AZ1012" s="133"/>
      <c r="BA1012" s="133"/>
      <c r="BB1012" s="133"/>
      <c r="BC1012" s="133"/>
      <c r="BD1012" s="133"/>
      <c r="BE1012" s="133"/>
      <c r="BF1012" s="133"/>
      <c r="BG1012" s="133"/>
      <c r="BH1012" s="133"/>
    </row>
    <row r="1013" spans="1:60" outlineLevel="1" x14ac:dyDescent="0.2">
      <c r="A1013" s="142"/>
      <c r="B1013" s="143"/>
      <c r="C1013" s="189" t="s">
        <v>1148</v>
      </c>
      <c r="D1013" s="175"/>
      <c r="E1013" s="176">
        <v>53.172000000000004</v>
      </c>
      <c r="F1013" s="144"/>
      <c r="G1013" s="144"/>
      <c r="H1013" s="144"/>
      <c r="I1013" s="144"/>
      <c r="J1013" s="144"/>
      <c r="K1013" s="144"/>
      <c r="L1013" s="144"/>
      <c r="M1013" s="144"/>
      <c r="N1013" s="144"/>
      <c r="O1013" s="144"/>
      <c r="P1013" s="144"/>
      <c r="Q1013" s="144"/>
      <c r="R1013" s="144"/>
      <c r="S1013" s="144"/>
      <c r="T1013" s="144"/>
      <c r="U1013" s="144"/>
      <c r="V1013" s="144"/>
      <c r="W1013" s="144"/>
      <c r="X1013" s="133"/>
      <c r="Y1013" s="133"/>
      <c r="Z1013" s="133"/>
      <c r="AA1013" s="133"/>
      <c r="AB1013" s="133"/>
      <c r="AC1013" s="133"/>
      <c r="AD1013" s="133"/>
      <c r="AE1013" s="133"/>
      <c r="AF1013" s="133"/>
      <c r="AG1013" s="133" t="s">
        <v>282</v>
      </c>
      <c r="AH1013" s="133">
        <v>0</v>
      </c>
      <c r="AI1013" s="133"/>
      <c r="AJ1013" s="133"/>
      <c r="AK1013" s="133"/>
      <c r="AL1013" s="133"/>
      <c r="AM1013" s="133"/>
      <c r="AN1013" s="133"/>
      <c r="AO1013" s="133"/>
      <c r="AP1013" s="133"/>
      <c r="AQ1013" s="133"/>
      <c r="AR1013" s="133"/>
      <c r="AS1013" s="133"/>
      <c r="AT1013" s="133"/>
      <c r="AU1013" s="133"/>
      <c r="AV1013" s="133"/>
      <c r="AW1013" s="133"/>
      <c r="AX1013" s="133"/>
      <c r="AY1013" s="133"/>
      <c r="AZ1013" s="133"/>
      <c r="BA1013" s="133"/>
      <c r="BB1013" s="133"/>
      <c r="BC1013" s="133"/>
      <c r="BD1013" s="133"/>
      <c r="BE1013" s="133"/>
      <c r="BF1013" s="133"/>
      <c r="BG1013" s="133"/>
      <c r="BH1013" s="133"/>
    </row>
    <row r="1014" spans="1:60" outlineLevel="1" x14ac:dyDescent="0.2">
      <c r="A1014" s="142"/>
      <c r="B1014" s="143"/>
      <c r="C1014" s="189" t="s">
        <v>1149</v>
      </c>
      <c r="D1014" s="175"/>
      <c r="E1014" s="176">
        <v>5.1906000000000008</v>
      </c>
      <c r="F1014" s="144"/>
      <c r="G1014" s="144"/>
      <c r="H1014" s="144"/>
      <c r="I1014" s="144"/>
      <c r="J1014" s="144"/>
      <c r="K1014" s="144"/>
      <c r="L1014" s="144"/>
      <c r="M1014" s="144"/>
      <c r="N1014" s="144"/>
      <c r="O1014" s="144"/>
      <c r="P1014" s="144"/>
      <c r="Q1014" s="144"/>
      <c r="R1014" s="144"/>
      <c r="S1014" s="144"/>
      <c r="T1014" s="144"/>
      <c r="U1014" s="144"/>
      <c r="V1014" s="144"/>
      <c r="W1014" s="144"/>
      <c r="X1014" s="133"/>
      <c r="Y1014" s="133"/>
      <c r="Z1014" s="133"/>
      <c r="AA1014" s="133"/>
      <c r="AB1014" s="133"/>
      <c r="AC1014" s="133"/>
      <c r="AD1014" s="133"/>
      <c r="AE1014" s="133"/>
      <c r="AF1014" s="133"/>
      <c r="AG1014" s="133" t="s">
        <v>282</v>
      </c>
      <c r="AH1014" s="133">
        <v>0</v>
      </c>
      <c r="AI1014" s="133"/>
      <c r="AJ1014" s="133"/>
      <c r="AK1014" s="133"/>
      <c r="AL1014" s="133"/>
      <c r="AM1014" s="133"/>
      <c r="AN1014" s="133"/>
      <c r="AO1014" s="133"/>
      <c r="AP1014" s="133"/>
      <c r="AQ1014" s="133"/>
      <c r="AR1014" s="133"/>
      <c r="AS1014" s="133"/>
      <c r="AT1014" s="133"/>
      <c r="AU1014" s="133"/>
      <c r="AV1014" s="133"/>
      <c r="AW1014" s="133"/>
      <c r="AX1014" s="133"/>
      <c r="AY1014" s="133"/>
      <c r="AZ1014" s="133"/>
      <c r="BA1014" s="133"/>
      <c r="BB1014" s="133"/>
      <c r="BC1014" s="133"/>
      <c r="BD1014" s="133"/>
      <c r="BE1014" s="133"/>
      <c r="BF1014" s="133"/>
      <c r="BG1014" s="133"/>
      <c r="BH1014" s="133"/>
    </row>
    <row r="1015" spans="1:60" outlineLevel="1" x14ac:dyDescent="0.2">
      <c r="A1015" s="142"/>
      <c r="B1015" s="143"/>
      <c r="C1015" s="190" t="s">
        <v>673</v>
      </c>
      <c r="D1015" s="177"/>
      <c r="E1015" s="178">
        <v>507.49960000000004</v>
      </c>
      <c r="F1015" s="144"/>
      <c r="G1015" s="144"/>
      <c r="H1015" s="144"/>
      <c r="I1015" s="144"/>
      <c r="J1015" s="144"/>
      <c r="K1015" s="144"/>
      <c r="L1015" s="144"/>
      <c r="M1015" s="144"/>
      <c r="N1015" s="144"/>
      <c r="O1015" s="144"/>
      <c r="P1015" s="144"/>
      <c r="Q1015" s="144"/>
      <c r="R1015" s="144"/>
      <c r="S1015" s="144"/>
      <c r="T1015" s="144"/>
      <c r="U1015" s="144"/>
      <c r="V1015" s="144"/>
      <c r="W1015" s="144"/>
      <c r="X1015" s="133"/>
      <c r="Y1015" s="133"/>
      <c r="Z1015" s="133"/>
      <c r="AA1015" s="133"/>
      <c r="AB1015" s="133"/>
      <c r="AC1015" s="133"/>
      <c r="AD1015" s="133"/>
      <c r="AE1015" s="133"/>
      <c r="AF1015" s="133"/>
      <c r="AG1015" s="133" t="s">
        <v>282</v>
      </c>
      <c r="AH1015" s="133">
        <v>1</v>
      </c>
      <c r="AI1015" s="133"/>
      <c r="AJ1015" s="133"/>
      <c r="AK1015" s="133"/>
      <c r="AL1015" s="133"/>
      <c r="AM1015" s="133"/>
      <c r="AN1015" s="133"/>
      <c r="AO1015" s="133"/>
      <c r="AP1015" s="133"/>
      <c r="AQ1015" s="133"/>
      <c r="AR1015" s="133"/>
      <c r="AS1015" s="133"/>
      <c r="AT1015" s="133"/>
      <c r="AU1015" s="133"/>
      <c r="AV1015" s="133"/>
      <c r="AW1015" s="133"/>
      <c r="AX1015" s="133"/>
      <c r="AY1015" s="133"/>
      <c r="AZ1015" s="133"/>
      <c r="BA1015" s="133"/>
      <c r="BB1015" s="133"/>
      <c r="BC1015" s="133"/>
      <c r="BD1015" s="133"/>
      <c r="BE1015" s="133"/>
      <c r="BF1015" s="133"/>
      <c r="BG1015" s="133"/>
      <c r="BH1015" s="133"/>
    </row>
    <row r="1016" spans="1:60" outlineLevel="1" x14ac:dyDescent="0.2">
      <c r="A1016" s="142"/>
      <c r="B1016" s="143"/>
      <c r="C1016" s="189" t="s">
        <v>1152</v>
      </c>
      <c r="D1016" s="175"/>
      <c r="E1016" s="176"/>
      <c r="F1016" s="144"/>
      <c r="G1016" s="144"/>
      <c r="H1016" s="144"/>
      <c r="I1016" s="144"/>
      <c r="J1016" s="144"/>
      <c r="K1016" s="144"/>
      <c r="L1016" s="144"/>
      <c r="M1016" s="144"/>
      <c r="N1016" s="144"/>
      <c r="O1016" s="144"/>
      <c r="P1016" s="144"/>
      <c r="Q1016" s="144"/>
      <c r="R1016" s="144"/>
      <c r="S1016" s="144"/>
      <c r="T1016" s="144"/>
      <c r="U1016" s="144"/>
      <c r="V1016" s="144"/>
      <c r="W1016" s="144"/>
      <c r="X1016" s="133"/>
      <c r="Y1016" s="133"/>
      <c r="Z1016" s="133"/>
      <c r="AA1016" s="133"/>
      <c r="AB1016" s="133"/>
      <c r="AC1016" s="133"/>
      <c r="AD1016" s="133"/>
      <c r="AE1016" s="133"/>
      <c r="AF1016" s="133"/>
      <c r="AG1016" s="133" t="s">
        <v>282</v>
      </c>
      <c r="AH1016" s="133">
        <v>0</v>
      </c>
      <c r="AI1016" s="133"/>
      <c r="AJ1016" s="133"/>
      <c r="AK1016" s="133"/>
      <c r="AL1016" s="133"/>
      <c r="AM1016" s="133"/>
      <c r="AN1016" s="133"/>
      <c r="AO1016" s="133"/>
      <c r="AP1016" s="133"/>
      <c r="AQ1016" s="133"/>
      <c r="AR1016" s="133"/>
      <c r="AS1016" s="133"/>
      <c r="AT1016" s="133"/>
      <c r="AU1016" s="133"/>
      <c r="AV1016" s="133"/>
      <c r="AW1016" s="133"/>
      <c r="AX1016" s="133"/>
      <c r="AY1016" s="133"/>
      <c r="AZ1016" s="133"/>
      <c r="BA1016" s="133"/>
      <c r="BB1016" s="133"/>
      <c r="BC1016" s="133"/>
      <c r="BD1016" s="133"/>
      <c r="BE1016" s="133"/>
      <c r="BF1016" s="133"/>
      <c r="BG1016" s="133"/>
      <c r="BH1016" s="133"/>
    </row>
    <row r="1017" spans="1:60" outlineLevel="1" x14ac:dyDescent="0.2">
      <c r="A1017" s="142"/>
      <c r="B1017" s="143"/>
      <c r="C1017" s="189" t="s">
        <v>1139</v>
      </c>
      <c r="D1017" s="175"/>
      <c r="E1017" s="176">
        <v>17.28</v>
      </c>
      <c r="F1017" s="144"/>
      <c r="G1017" s="144"/>
      <c r="H1017" s="144"/>
      <c r="I1017" s="144"/>
      <c r="J1017" s="144"/>
      <c r="K1017" s="144"/>
      <c r="L1017" s="144"/>
      <c r="M1017" s="144"/>
      <c r="N1017" s="144"/>
      <c r="O1017" s="144"/>
      <c r="P1017" s="144"/>
      <c r="Q1017" s="144"/>
      <c r="R1017" s="144"/>
      <c r="S1017" s="144"/>
      <c r="T1017" s="144"/>
      <c r="U1017" s="144"/>
      <c r="V1017" s="144"/>
      <c r="W1017" s="144"/>
      <c r="X1017" s="133"/>
      <c r="Y1017" s="133"/>
      <c r="Z1017" s="133"/>
      <c r="AA1017" s="133"/>
      <c r="AB1017" s="133"/>
      <c r="AC1017" s="133"/>
      <c r="AD1017" s="133"/>
      <c r="AE1017" s="133"/>
      <c r="AF1017" s="133"/>
      <c r="AG1017" s="133" t="s">
        <v>282</v>
      </c>
      <c r="AH1017" s="133">
        <v>0</v>
      </c>
      <c r="AI1017" s="133"/>
      <c r="AJ1017" s="133"/>
      <c r="AK1017" s="133"/>
      <c r="AL1017" s="133"/>
      <c r="AM1017" s="133"/>
      <c r="AN1017" s="133"/>
      <c r="AO1017" s="133"/>
      <c r="AP1017" s="133"/>
      <c r="AQ1017" s="133"/>
      <c r="AR1017" s="133"/>
      <c r="AS1017" s="133"/>
      <c r="AT1017" s="133"/>
      <c r="AU1017" s="133"/>
      <c r="AV1017" s="133"/>
      <c r="AW1017" s="133"/>
      <c r="AX1017" s="133"/>
      <c r="AY1017" s="133"/>
      <c r="AZ1017" s="133"/>
      <c r="BA1017" s="133"/>
      <c r="BB1017" s="133"/>
      <c r="BC1017" s="133"/>
      <c r="BD1017" s="133"/>
      <c r="BE1017" s="133"/>
      <c r="BF1017" s="133"/>
      <c r="BG1017" s="133"/>
      <c r="BH1017" s="133"/>
    </row>
    <row r="1018" spans="1:60" outlineLevel="1" x14ac:dyDescent="0.2">
      <c r="A1018" s="142"/>
      <c r="B1018" s="143"/>
      <c r="C1018" s="189" t="s">
        <v>1151</v>
      </c>
      <c r="D1018" s="175"/>
      <c r="E1018" s="176">
        <v>2.3560000000000003</v>
      </c>
      <c r="F1018" s="144"/>
      <c r="G1018" s="144"/>
      <c r="H1018" s="144"/>
      <c r="I1018" s="144"/>
      <c r="J1018" s="144"/>
      <c r="K1018" s="144"/>
      <c r="L1018" s="144"/>
      <c r="M1018" s="144"/>
      <c r="N1018" s="144"/>
      <c r="O1018" s="144"/>
      <c r="P1018" s="144"/>
      <c r="Q1018" s="144"/>
      <c r="R1018" s="144"/>
      <c r="S1018" s="144"/>
      <c r="T1018" s="144"/>
      <c r="U1018" s="144"/>
      <c r="V1018" s="144"/>
      <c r="W1018" s="144"/>
      <c r="X1018" s="133"/>
      <c r="Y1018" s="133"/>
      <c r="Z1018" s="133"/>
      <c r="AA1018" s="133"/>
      <c r="AB1018" s="133"/>
      <c r="AC1018" s="133"/>
      <c r="AD1018" s="133"/>
      <c r="AE1018" s="133"/>
      <c r="AF1018" s="133"/>
      <c r="AG1018" s="133" t="s">
        <v>282</v>
      </c>
      <c r="AH1018" s="133">
        <v>0</v>
      </c>
      <c r="AI1018" s="133"/>
      <c r="AJ1018" s="133"/>
      <c r="AK1018" s="133"/>
      <c r="AL1018" s="133"/>
      <c r="AM1018" s="133"/>
      <c r="AN1018" s="133"/>
      <c r="AO1018" s="133"/>
      <c r="AP1018" s="133"/>
      <c r="AQ1018" s="133"/>
      <c r="AR1018" s="133"/>
      <c r="AS1018" s="133"/>
      <c r="AT1018" s="133"/>
      <c r="AU1018" s="133"/>
      <c r="AV1018" s="133"/>
      <c r="AW1018" s="133"/>
      <c r="AX1018" s="133"/>
      <c r="AY1018" s="133"/>
      <c r="AZ1018" s="133"/>
      <c r="BA1018" s="133"/>
      <c r="BB1018" s="133"/>
      <c r="BC1018" s="133"/>
      <c r="BD1018" s="133"/>
      <c r="BE1018" s="133"/>
      <c r="BF1018" s="133"/>
      <c r="BG1018" s="133"/>
      <c r="BH1018" s="133"/>
    </row>
    <row r="1019" spans="1:60" outlineLevel="1" x14ac:dyDescent="0.2">
      <c r="A1019" s="142"/>
      <c r="B1019" s="143"/>
      <c r="C1019" s="189" t="s">
        <v>1141</v>
      </c>
      <c r="D1019" s="175"/>
      <c r="E1019" s="176">
        <v>32.160000000000004</v>
      </c>
      <c r="F1019" s="144"/>
      <c r="G1019" s="144"/>
      <c r="H1019" s="144"/>
      <c r="I1019" s="144"/>
      <c r="J1019" s="144"/>
      <c r="K1019" s="144"/>
      <c r="L1019" s="144"/>
      <c r="M1019" s="144"/>
      <c r="N1019" s="144"/>
      <c r="O1019" s="144"/>
      <c r="P1019" s="144"/>
      <c r="Q1019" s="144"/>
      <c r="R1019" s="144"/>
      <c r="S1019" s="144"/>
      <c r="T1019" s="144"/>
      <c r="U1019" s="144"/>
      <c r="V1019" s="144"/>
      <c r="W1019" s="144"/>
      <c r="X1019" s="133"/>
      <c r="Y1019" s="133"/>
      <c r="Z1019" s="133"/>
      <c r="AA1019" s="133"/>
      <c r="AB1019" s="133"/>
      <c r="AC1019" s="133"/>
      <c r="AD1019" s="133"/>
      <c r="AE1019" s="133"/>
      <c r="AF1019" s="133"/>
      <c r="AG1019" s="133" t="s">
        <v>282</v>
      </c>
      <c r="AH1019" s="133">
        <v>0</v>
      </c>
      <c r="AI1019" s="133"/>
      <c r="AJ1019" s="133"/>
      <c r="AK1019" s="133"/>
      <c r="AL1019" s="133"/>
      <c r="AM1019" s="133"/>
      <c r="AN1019" s="133"/>
      <c r="AO1019" s="133"/>
      <c r="AP1019" s="133"/>
      <c r="AQ1019" s="133"/>
      <c r="AR1019" s="133"/>
      <c r="AS1019" s="133"/>
      <c r="AT1019" s="133"/>
      <c r="AU1019" s="133"/>
      <c r="AV1019" s="133"/>
      <c r="AW1019" s="133"/>
      <c r="AX1019" s="133"/>
      <c r="AY1019" s="133"/>
      <c r="AZ1019" s="133"/>
      <c r="BA1019" s="133"/>
      <c r="BB1019" s="133"/>
      <c r="BC1019" s="133"/>
      <c r="BD1019" s="133"/>
      <c r="BE1019" s="133"/>
      <c r="BF1019" s="133"/>
      <c r="BG1019" s="133"/>
      <c r="BH1019" s="133"/>
    </row>
    <row r="1020" spans="1:60" outlineLevel="1" x14ac:dyDescent="0.2">
      <c r="A1020" s="142"/>
      <c r="B1020" s="143"/>
      <c r="C1020" s="189" t="s">
        <v>1142</v>
      </c>
      <c r="D1020" s="175"/>
      <c r="E1020" s="176">
        <v>2.0368000000000004</v>
      </c>
      <c r="F1020" s="144"/>
      <c r="G1020" s="144"/>
      <c r="H1020" s="144"/>
      <c r="I1020" s="144"/>
      <c r="J1020" s="144"/>
      <c r="K1020" s="144"/>
      <c r="L1020" s="144"/>
      <c r="M1020" s="144"/>
      <c r="N1020" s="144"/>
      <c r="O1020" s="144"/>
      <c r="P1020" s="144"/>
      <c r="Q1020" s="144"/>
      <c r="R1020" s="144"/>
      <c r="S1020" s="144"/>
      <c r="T1020" s="144"/>
      <c r="U1020" s="144"/>
      <c r="V1020" s="144"/>
      <c r="W1020" s="144"/>
      <c r="X1020" s="133"/>
      <c r="Y1020" s="133"/>
      <c r="Z1020" s="133"/>
      <c r="AA1020" s="133"/>
      <c r="AB1020" s="133"/>
      <c r="AC1020" s="133"/>
      <c r="AD1020" s="133"/>
      <c r="AE1020" s="133"/>
      <c r="AF1020" s="133"/>
      <c r="AG1020" s="133" t="s">
        <v>282</v>
      </c>
      <c r="AH1020" s="133">
        <v>0</v>
      </c>
      <c r="AI1020" s="133"/>
      <c r="AJ1020" s="133"/>
      <c r="AK1020" s="133"/>
      <c r="AL1020" s="133"/>
      <c r="AM1020" s="133"/>
      <c r="AN1020" s="133"/>
      <c r="AO1020" s="133"/>
      <c r="AP1020" s="133"/>
      <c r="AQ1020" s="133"/>
      <c r="AR1020" s="133"/>
      <c r="AS1020" s="133"/>
      <c r="AT1020" s="133"/>
      <c r="AU1020" s="133"/>
      <c r="AV1020" s="133"/>
      <c r="AW1020" s="133"/>
      <c r="AX1020" s="133"/>
      <c r="AY1020" s="133"/>
      <c r="AZ1020" s="133"/>
      <c r="BA1020" s="133"/>
      <c r="BB1020" s="133"/>
      <c r="BC1020" s="133"/>
      <c r="BD1020" s="133"/>
      <c r="BE1020" s="133"/>
      <c r="BF1020" s="133"/>
      <c r="BG1020" s="133"/>
      <c r="BH1020" s="133"/>
    </row>
    <row r="1021" spans="1:60" outlineLevel="1" x14ac:dyDescent="0.2">
      <c r="A1021" s="142"/>
      <c r="B1021" s="143"/>
      <c r="C1021" s="189" t="s">
        <v>1143</v>
      </c>
      <c r="D1021" s="175"/>
      <c r="E1021" s="176">
        <v>94.68</v>
      </c>
      <c r="F1021" s="144"/>
      <c r="G1021" s="144"/>
      <c r="H1021" s="144"/>
      <c r="I1021" s="144"/>
      <c r="J1021" s="144"/>
      <c r="K1021" s="144"/>
      <c r="L1021" s="144"/>
      <c r="M1021" s="144"/>
      <c r="N1021" s="144"/>
      <c r="O1021" s="144"/>
      <c r="P1021" s="144"/>
      <c r="Q1021" s="144"/>
      <c r="R1021" s="144"/>
      <c r="S1021" s="144"/>
      <c r="T1021" s="144"/>
      <c r="U1021" s="144"/>
      <c r="V1021" s="144"/>
      <c r="W1021" s="144"/>
      <c r="X1021" s="133"/>
      <c r="Y1021" s="133"/>
      <c r="Z1021" s="133"/>
      <c r="AA1021" s="133"/>
      <c r="AB1021" s="133"/>
      <c r="AC1021" s="133"/>
      <c r="AD1021" s="133"/>
      <c r="AE1021" s="133"/>
      <c r="AF1021" s="133"/>
      <c r="AG1021" s="133" t="s">
        <v>282</v>
      </c>
      <c r="AH1021" s="133">
        <v>0</v>
      </c>
      <c r="AI1021" s="133"/>
      <c r="AJ1021" s="133"/>
      <c r="AK1021" s="133"/>
      <c r="AL1021" s="133"/>
      <c r="AM1021" s="133"/>
      <c r="AN1021" s="133"/>
      <c r="AO1021" s="133"/>
      <c r="AP1021" s="133"/>
      <c r="AQ1021" s="133"/>
      <c r="AR1021" s="133"/>
      <c r="AS1021" s="133"/>
      <c r="AT1021" s="133"/>
      <c r="AU1021" s="133"/>
      <c r="AV1021" s="133"/>
      <c r="AW1021" s="133"/>
      <c r="AX1021" s="133"/>
      <c r="AY1021" s="133"/>
      <c r="AZ1021" s="133"/>
      <c r="BA1021" s="133"/>
      <c r="BB1021" s="133"/>
      <c r="BC1021" s="133"/>
      <c r="BD1021" s="133"/>
      <c r="BE1021" s="133"/>
      <c r="BF1021" s="133"/>
      <c r="BG1021" s="133"/>
      <c r="BH1021" s="133"/>
    </row>
    <row r="1022" spans="1:60" outlineLevel="1" x14ac:dyDescent="0.2">
      <c r="A1022" s="142"/>
      <c r="B1022" s="143"/>
      <c r="C1022" s="189" t="s">
        <v>1144</v>
      </c>
      <c r="D1022" s="175"/>
      <c r="E1022" s="176">
        <v>124.64400000000001</v>
      </c>
      <c r="F1022" s="144"/>
      <c r="G1022" s="144"/>
      <c r="H1022" s="144"/>
      <c r="I1022" s="144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33"/>
      <c r="Y1022" s="133"/>
      <c r="Z1022" s="133"/>
      <c r="AA1022" s="133"/>
      <c r="AB1022" s="133"/>
      <c r="AC1022" s="133"/>
      <c r="AD1022" s="133"/>
      <c r="AE1022" s="133"/>
      <c r="AF1022" s="133"/>
      <c r="AG1022" s="133" t="s">
        <v>282</v>
      </c>
      <c r="AH1022" s="133">
        <v>0</v>
      </c>
      <c r="AI1022" s="133"/>
      <c r="AJ1022" s="133"/>
      <c r="AK1022" s="133"/>
      <c r="AL1022" s="133"/>
      <c r="AM1022" s="133"/>
      <c r="AN1022" s="133"/>
      <c r="AO1022" s="133"/>
      <c r="AP1022" s="133"/>
      <c r="AQ1022" s="133"/>
      <c r="AR1022" s="133"/>
      <c r="AS1022" s="133"/>
      <c r="AT1022" s="133"/>
      <c r="AU1022" s="133"/>
      <c r="AV1022" s="133"/>
      <c r="AW1022" s="133"/>
      <c r="AX1022" s="133"/>
      <c r="AY1022" s="133"/>
      <c r="AZ1022" s="133"/>
      <c r="BA1022" s="133"/>
      <c r="BB1022" s="133"/>
      <c r="BC1022" s="133"/>
      <c r="BD1022" s="133"/>
      <c r="BE1022" s="133"/>
      <c r="BF1022" s="133"/>
      <c r="BG1022" s="133"/>
      <c r="BH1022" s="133"/>
    </row>
    <row r="1023" spans="1:60" outlineLevel="1" x14ac:dyDescent="0.2">
      <c r="A1023" s="142"/>
      <c r="B1023" s="143"/>
      <c r="C1023" s="189" t="s">
        <v>1145</v>
      </c>
      <c r="D1023" s="175"/>
      <c r="E1023" s="176">
        <v>3.0362</v>
      </c>
      <c r="F1023" s="144"/>
      <c r="G1023" s="144"/>
      <c r="H1023" s="144"/>
      <c r="I1023" s="144"/>
      <c r="J1023" s="144"/>
      <c r="K1023" s="144"/>
      <c r="L1023" s="144"/>
      <c r="M1023" s="144"/>
      <c r="N1023" s="144"/>
      <c r="O1023" s="144"/>
      <c r="P1023" s="144"/>
      <c r="Q1023" s="144"/>
      <c r="R1023" s="144"/>
      <c r="S1023" s="144"/>
      <c r="T1023" s="144"/>
      <c r="U1023" s="144"/>
      <c r="V1023" s="144"/>
      <c r="W1023" s="144"/>
      <c r="X1023" s="133"/>
      <c r="Y1023" s="133"/>
      <c r="Z1023" s="133"/>
      <c r="AA1023" s="133"/>
      <c r="AB1023" s="133"/>
      <c r="AC1023" s="133"/>
      <c r="AD1023" s="133"/>
      <c r="AE1023" s="133"/>
      <c r="AF1023" s="133"/>
      <c r="AG1023" s="133" t="s">
        <v>282</v>
      </c>
      <c r="AH1023" s="133">
        <v>0</v>
      </c>
      <c r="AI1023" s="133"/>
      <c r="AJ1023" s="133"/>
      <c r="AK1023" s="133"/>
      <c r="AL1023" s="133"/>
      <c r="AM1023" s="133"/>
      <c r="AN1023" s="133"/>
      <c r="AO1023" s="133"/>
      <c r="AP1023" s="133"/>
      <c r="AQ1023" s="133"/>
      <c r="AR1023" s="133"/>
      <c r="AS1023" s="133"/>
      <c r="AT1023" s="133"/>
      <c r="AU1023" s="133"/>
      <c r="AV1023" s="133"/>
      <c r="AW1023" s="133"/>
      <c r="AX1023" s="133"/>
      <c r="AY1023" s="133"/>
      <c r="AZ1023" s="133"/>
      <c r="BA1023" s="133"/>
      <c r="BB1023" s="133"/>
      <c r="BC1023" s="133"/>
      <c r="BD1023" s="133"/>
      <c r="BE1023" s="133"/>
      <c r="BF1023" s="133"/>
      <c r="BG1023" s="133"/>
      <c r="BH1023" s="133"/>
    </row>
    <row r="1024" spans="1:60" outlineLevel="1" x14ac:dyDescent="0.2">
      <c r="A1024" s="142"/>
      <c r="B1024" s="143"/>
      <c r="C1024" s="189" t="s">
        <v>1146</v>
      </c>
      <c r="D1024" s="175"/>
      <c r="E1024" s="176">
        <v>1.8240000000000001</v>
      </c>
      <c r="F1024" s="144"/>
      <c r="G1024" s="144"/>
      <c r="H1024" s="144"/>
      <c r="I1024" s="144"/>
      <c r="J1024" s="144"/>
      <c r="K1024" s="144"/>
      <c r="L1024" s="144"/>
      <c r="M1024" s="144"/>
      <c r="N1024" s="144"/>
      <c r="O1024" s="144"/>
      <c r="P1024" s="144"/>
      <c r="Q1024" s="144"/>
      <c r="R1024" s="144"/>
      <c r="S1024" s="144"/>
      <c r="T1024" s="144"/>
      <c r="U1024" s="144"/>
      <c r="V1024" s="144"/>
      <c r="W1024" s="144"/>
      <c r="X1024" s="133"/>
      <c r="Y1024" s="133"/>
      <c r="Z1024" s="133"/>
      <c r="AA1024" s="133"/>
      <c r="AB1024" s="133"/>
      <c r="AC1024" s="133"/>
      <c r="AD1024" s="133"/>
      <c r="AE1024" s="133"/>
      <c r="AF1024" s="133"/>
      <c r="AG1024" s="133" t="s">
        <v>282</v>
      </c>
      <c r="AH1024" s="133">
        <v>0</v>
      </c>
      <c r="AI1024" s="133"/>
      <c r="AJ1024" s="133"/>
      <c r="AK1024" s="133"/>
      <c r="AL1024" s="133"/>
      <c r="AM1024" s="133"/>
      <c r="AN1024" s="133"/>
      <c r="AO1024" s="133"/>
      <c r="AP1024" s="133"/>
      <c r="AQ1024" s="133"/>
      <c r="AR1024" s="133"/>
      <c r="AS1024" s="133"/>
      <c r="AT1024" s="133"/>
      <c r="AU1024" s="133"/>
      <c r="AV1024" s="133"/>
      <c r="AW1024" s="133"/>
      <c r="AX1024" s="133"/>
      <c r="AY1024" s="133"/>
      <c r="AZ1024" s="133"/>
      <c r="BA1024" s="133"/>
      <c r="BB1024" s="133"/>
      <c r="BC1024" s="133"/>
      <c r="BD1024" s="133"/>
      <c r="BE1024" s="133"/>
      <c r="BF1024" s="133"/>
      <c r="BG1024" s="133"/>
      <c r="BH1024" s="133"/>
    </row>
    <row r="1025" spans="1:60" outlineLevel="1" x14ac:dyDescent="0.2">
      <c r="A1025" s="142"/>
      <c r="B1025" s="143"/>
      <c r="C1025" s="189" t="s">
        <v>1147</v>
      </c>
      <c r="D1025" s="175"/>
      <c r="E1025" s="176">
        <v>171.12</v>
      </c>
      <c r="F1025" s="144"/>
      <c r="G1025" s="144"/>
      <c r="H1025" s="144"/>
      <c r="I1025" s="144"/>
      <c r="J1025" s="144"/>
      <c r="K1025" s="144"/>
      <c r="L1025" s="144"/>
      <c r="M1025" s="144"/>
      <c r="N1025" s="144"/>
      <c r="O1025" s="144"/>
      <c r="P1025" s="144"/>
      <c r="Q1025" s="144"/>
      <c r="R1025" s="144"/>
      <c r="S1025" s="144"/>
      <c r="T1025" s="144"/>
      <c r="U1025" s="144"/>
      <c r="V1025" s="144"/>
      <c r="W1025" s="144"/>
      <c r="X1025" s="133"/>
      <c r="Y1025" s="133"/>
      <c r="Z1025" s="133"/>
      <c r="AA1025" s="133"/>
      <c r="AB1025" s="133"/>
      <c r="AC1025" s="133"/>
      <c r="AD1025" s="133"/>
      <c r="AE1025" s="133"/>
      <c r="AF1025" s="133"/>
      <c r="AG1025" s="133" t="s">
        <v>282</v>
      </c>
      <c r="AH1025" s="133">
        <v>0</v>
      </c>
      <c r="AI1025" s="133"/>
      <c r="AJ1025" s="133"/>
      <c r="AK1025" s="133"/>
      <c r="AL1025" s="133"/>
      <c r="AM1025" s="133"/>
      <c r="AN1025" s="133"/>
      <c r="AO1025" s="133"/>
      <c r="AP1025" s="133"/>
      <c r="AQ1025" s="133"/>
      <c r="AR1025" s="133"/>
      <c r="AS1025" s="133"/>
      <c r="AT1025" s="133"/>
      <c r="AU1025" s="133"/>
      <c r="AV1025" s="133"/>
      <c r="AW1025" s="133"/>
      <c r="AX1025" s="133"/>
      <c r="AY1025" s="133"/>
      <c r="AZ1025" s="133"/>
      <c r="BA1025" s="133"/>
      <c r="BB1025" s="133"/>
      <c r="BC1025" s="133"/>
      <c r="BD1025" s="133"/>
      <c r="BE1025" s="133"/>
      <c r="BF1025" s="133"/>
      <c r="BG1025" s="133"/>
      <c r="BH1025" s="133"/>
    </row>
    <row r="1026" spans="1:60" outlineLevel="1" x14ac:dyDescent="0.2">
      <c r="A1026" s="142"/>
      <c r="B1026" s="143"/>
      <c r="C1026" s="189" t="s">
        <v>1148</v>
      </c>
      <c r="D1026" s="175"/>
      <c r="E1026" s="176">
        <v>53.172000000000004</v>
      </c>
      <c r="F1026" s="144"/>
      <c r="G1026" s="144"/>
      <c r="H1026" s="144"/>
      <c r="I1026" s="144"/>
      <c r="J1026" s="144"/>
      <c r="K1026" s="144"/>
      <c r="L1026" s="144"/>
      <c r="M1026" s="144"/>
      <c r="N1026" s="144"/>
      <c r="O1026" s="144"/>
      <c r="P1026" s="144"/>
      <c r="Q1026" s="144"/>
      <c r="R1026" s="144"/>
      <c r="S1026" s="144"/>
      <c r="T1026" s="144"/>
      <c r="U1026" s="144"/>
      <c r="V1026" s="144"/>
      <c r="W1026" s="144"/>
      <c r="X1026" s="133"/>
      <c r="Y1026" s="133"/>
      <c r="Z1026" s="133"/>
      <c r="AA1026" s="133"/>
      <c r="AB1026" s="133"/>
      <c r="AC1026" s="133"/>
      <c r="AD1026" s="133"/>
      <c r="AE1026" s="133"/>
      <c r="AF1026" s="133"/>
      <c r="AG1026" s="133" t="s">
        <v>282</v>
      </c>
      <c r="AH1026" s="133">
        <v>0</v>
      </c>
      <c r="AI1026" s="133"/>
      <c r="AJ1026" s="133"/>
      <c r="AK1026" s="133"/>
      <c r="AL1026" s="133"/>
      <c r="AM1026" s="133"/>
      <c r="AN1026" s="133"/>
      <c r="AO1026" s="133"/>
      <c r="AP1026" s="133"/>
      <c r="AQ1026" s="133"/>
      <c r="AR1026" s="133"/>
      <c r="AS1026" s="133"/>
      <c r="AT1026" s="133"/>
      <c r="AU1026" s="133"/>
      <c r="AV1026" s="133"/>
      <c r="AW1026" s="133"/>
      <c r="AX1026" s="133"/>
      <c r="AY1026" s="133"/>
      <c r="AZ1026" s="133"/>
      <c r="BA1026" s="133"/>
      <c r="BB1026" s="133"/>
      <c r="BC1026" s="133"/>
      <c r="BD1026" s="133"/>
      <c r="BE1026" s="133"/>
      <c r="BF1026" s="133"/>
      <c r="BG1026" s="133"/>
      <c r="BH1026" s="133"/>
    </row>
    <row r="1027" spans="1:60" outlineLevel="1" x14ac:dyDescent="0.2">
      <c r="A1027" s="142"/>
      <c r="B1027" s="143"/>
      <c r="C1027" s="189" t="s">
        <v>1149</v>
      </c>
      <c r="D1027" s="175"/>
      <c r="E1027" s="176">
        <v>5.1906000000000008</v>
      </c>
      <c r="F1027" s="144"/>
      <c r="G1027" s="144"/>
      <c r="H1027" s="144"/>
      <c r="I1027" s="144"/>
      <c r="J1027" s="144"/>
      <c r="K1027" s="144"/>
      <c r="L1027" s="144"/>
      <c r="M1027" s="144"/>
      <c r="N1027" s="144"/>
      <c r="O1027" s="144"/>
      <c r="P1027" s="144"/>
      <c r="Q1027" s="144"/>
      <c r="R1027" s="144"/>
      <c r="S1027" s="144"/>
      <c r="T1027" s="144"/>
      <c r="U1027" s="144"/>
      <c r="V1027" s="144"/>
      <c r="W1027" s="144"/>
      <c r="X1027" s="133"/>
      <c r="Y1027" s="133"/>
      <c r="Z1027" s="133"/>
      <c r="AA1027" s="133"/>
      <c r="AB1027" s="133"/>
      <c r="AC1027" s="133"/>
      <c r="AD1027" s="133"/>
      <c r="AE1027" s="133"/>
      <c r="AF1027" s="133"/>
      <c r="AG1027" s="133" t="s">
        <v>282</v>
      </c>
      <c r="AH1027" s="133">
        <v>0</v>
      </c>
      <c r="AI1027" s="133"/>
      <c r="AJ1027" s="133"/>
      <c r="AK1027" s="133"/>
      <c r="AL1027" s="133"/>
      <c r="AM1027" s="133"/>
      <c r="AN1027" s="133"/>
      <c r="AO1027" s="133"/>
      <c r="AP1027" s="133"/>
      <c r="AQ1027" s="133"/>
      <c r="AR1027" s="133"/>
      <c r="AS1027" s="133"/>
      <c r="AT1027" s="133"/>
      <c r="AU1027" s="133"/>
      <c r="AV1027" s="133"/>
      <c r="AW1027" s="133"/>
      <c r="AX1027" s="133"/>
      <c r="AY1027" s="133"/>
      <c r="AZ1027" s="133"/>
      <c r="BA1027" s="133"/>
      <c r="BB1027" s="133"/>
      <c r="BC1027" s="133"/>
      <c r="BD1027" s="133"/>
      <c r="BE1027" s="133"/>
      <c r="BF1027" s="133"/>
      <c r="BG1027" s="133"/>
      <c r="BH1027" s="133"/>
    </row>
    <row r="1028" spans="1:60" outlineLevel="1" x14ac:dyDescent="0.2">
      <c r="A1028" s="142"/>
      <c r="B1028" s="143"/>
      <c r="C1028" s="190" t="s">
        <v>673</v>
      </c>
      <c r="D1028" s="177"/>
      <c r="E1028" s="178">
        <v>507.49960000000004</v>
      </c>
      <c r="F1028" s="144"/>
      <c r="G1028" s="144"/>
      <c r="H1028" s="144"/>
      <c r="I1028" s="144"/>
      <c r="J1028" s="144"/>
      <c r="K1028" s="144"/>
      <c r="L1028" s="144"/>
      <c r="M1028" s="144"/>
      <c r="N1028" s="144"/>
      <c r="O1028" s="144"/>
      <c r="P1028" s="144"/>
      <c r="Q1028" s="144"/>
      <c r="R1028" s="144"/>
      <c r="S1028" s="144"/>
      <c r="T1028" s="144"/>
      <c r="U1028" s="144"/>
      <c r="V1028" s="144"/>
      <c r="W1028" s="144"/>
      <c r="X1028" s="133"/>
      <c r="Y1028" s="133"/>
      <c r="Z1028" s="133"/>
      <c r="AA1028" s="133"/>
      <c r="AB1028" s="133"/>
      <c r="AC1028" s="133"/>
      <c r="AD1028" s="133"/>
      <c r="AE1028" s="133"/>
      <c r="AF1028" s="133"/>
      <c r="AG1028" s="133" t="s">
        <v>282</v>
      </c>
      <c r="AH1028" s="133">
        <v>1</v>
      </c>
      <c r="AI1028" s="133"/>
      <c r="AJ1028" s="133"/>
      <c r="AK1028" s="133"/>
      <c r="AL1028" s="133"/>
      <c r="AM1028" s="133"/>
      <c r="AN1028" s="133"/>
      <c r="AO1028" s="133"/>
      <c r="AP1028" s="133"/>
      <c r="AQ1028" s="133"/>
      <c r="AR1028" s="133"/>
      <c r="AS1028" s="133"/>
      <c r="AT1028" s="133"/>
      <c r="AU1028" s="133"/>
      <c r="AV1028" s="133"/>
      <c r="AW1028" s="133"/>
      <c r="AX1028" s="133"/>
      <c r="AY1028" s="133"/>
      <c r="AZ1028" s="133"/>
      <c r="BA1028" s="133"/>
      <c r="BB1028" s="133"/>
      <c r="BC1028" s="133"/>
      <c r="BD1028" s="133"/>
      <c r="BE1028" s="133"/>
      <c r="BF1028" s="133"/>
      <c r="BG1028" s="133"/>
      <c r="BH1028" s="133"/>
    </row>
    <row r="1029" spans="1:60" outlineLevel="1" x14ac:dyDescent="0.2">
      <c r="A1029" s="142"/>
      <c r="B1029" s="143"/>
      <c r="C1029" s="189" t="s">
        <v>1153</v>
      </c>
      <c r="D1029" s="175"/>
      <c r="E1029" s="176"/>
      <c r="F1029" s="144"/>
      <c r="G1029" s="144"/>
      <c r="H1029" s="144"/>
      <c r="I1029" s="144"/>
      <c r="J1029" s="144"/>
      <c r="K1029" s="144"/>
      <c r="L1029" s="144"/>
      <c r="M1029" s="144"/>
      <c r="N1029" s="144"/>
      <c r="O1029" s="144"/>
      <c r="P1029" s="144"/>
      <c r="Q1029" s="144"/>
      <c r="R1029" s="144"/>
      <c r="S1029" s="144"/>
      <c r="T1029" s="144"/>
      <c r="U1029" s="144"/>
      <c r="V1029" s="144"/>
      <c r="W1029" s="144"/>
      <c r="X1029" s="133"/>
      <c r="Y1029" s="133"/>
      <c r="Z1029" s="133"/>
      <c r="AA1029" s="133"/>
      <c r="AB1029" s="133"/>
      <c r="AC1029" s="133"/>
      <c r="AD1029" s="133"/>
      <c r="AE1029" s="133"/>
      <c r="AF1029" s="133"/>
      <c r="AG1029" s="133" t="s">
        <v>282</v>
      </c>
      <c r="AH1029" s="133">
        <v>0</v>
      </c>
      <c r="AI1029" s="133"/>
      <c r="AJ1029" s="133"/>
      <c r="AK1029" s="133"/>
      <c r="AL1029" s="133"/>
      <c r="AM1029" s="133"/>
      <c r="AN1029" s="133"/>
      <c r="AO1029" s="133"/>
      <c r="AP1029" s="133"/>
      <c r="AQ1029" s="133"/>
      <c r="AR1029" s="133"/>
      <c r="AS1029" s="133"/>
      <c r="AT1029" s="133"/>
      <c r="AU1029" s="133"/>
      <c r="AV1029" s="133"/>
      <c r="AW1029" s="133"/>
      <c r="AX1029" s="133"/>
      <c r="AY1029" s="133"/>
      <c r="AZ1029" s="133"/>
      <c r="BA1029" s="133"/>
      <c r="BB1029" s="133"/>
      <c r="BC1029" s="133"/>
      <c r="BD1029" s="133"/>
      <c r="BE1029" s="133"/>
      <c r="BF1029" s="133"/>
      <c r="BG1029" s="133"/>
      <c r="BH1029" s="133"/>
    </row>
    <row r="1030" spans="1:60" outlineLevel="1" x14ac:dyDescent="0.2">
      <c r="A1030" s="142"/>
      <c r="B1030" s="143"/>
      <c r="C1030" s="189" t="s">
        <v>1139</v>
      </c>
      <c r="D1030" s="175"/>
      <c r="E1030" s="176">
        <v>17.28</v>
      </c>
      <c r="F1030" s="144"/>
      <c r="G1030" s="144"/>
      <c r="H1030" s="144"/>
      <c r="I1030" s="144"/>
      <c r="J1030" s="144"/>
      <c r="K1030" s="144"/>
      <c r="L1030" s="144"/>
      <c r="M1030" s="144"/>
      <c r="N1030" s="144"/>
      <c r="O1030" s="144"/>
      <c r="P1030" s="144"/>
      <c r="Q1030" s="144"/>
      <c r="R1030" s="144"/>
      <c r="S1030" s="144"/>
      <c r="T1030" s="144"/>
      <c r="U1030" s="144"/>
      <c r="V1030" s="144"/>
      <c r="W1030" s="144"/>
      <c r="X1030" s="133"/>
      <c r="Y1030" s="133"/>
      <c r="Z1030" s="133"/>
      <c r="AA1030" s="133"/>
      <c r="AB1030" s="133"/>
      <c r="AC1030" s="133"/>
      <c r="AD1030" s="133"/>
      <c r="AE1030" s="133"/>
      <c r="AF1030" s="133"/>
      <c r="AG1030" s="133" t="s">
        <v>282</v>
      </c>
      <c r="AH1030" s="133">
        <v>0</v>
      </c>
      <c r="AI1030" s="133"/>
      <c r="AJ1030" s="133"/>
      <c r="AK1030" s="133"/>
      <c r="AL1030" s="133"/>
      <c r="AM1030" s="133"/>
      <c r="AN1030" s="133"/>
      <c r="AO1030" s="133"/>
      <c r="AP1030" s="133"/>
      <c r="AQ1030" s="133"/>
      <c r="AR1030" s="133"/>
      <c r="AS1030" s="133"/>
      <c r="AT1030" s="133"/>
      <c r="AU1030" s="133"/>
      <c r="AV1030" s="133"/>
      <c r="AW1030" s="133"/>
      <c r="AX1030" s="133"/>
      <c r="AY1030" s="133"/>
      <c r="AZ1030" s="133"/>
      <c r="BA1030" s="133"/>
      <c r="BB1030" s="133"/>
      <c r="BC1030" s="133"/>
      <c r="BD1030" s="133"/>
      <c r="BE1030" s="133"/>
      <c r="BF1030" s="133"/>
      <c r="BG1030" s="133"/>
      <c r="BH1030" s="133"/>
    </row>
    <row r="1031" spans="1:60" outlineLevel="1" x14ac:dyDescent="0.2">
      <c r="A1031" s="142"/>
      <c r="B1031" s="143"/>
      <c r="C1031" s="189" t="s">
        <v>1151</v>
      </c>
      <c r="D1031" s="175"/>
      <c r="E1031" s="176">
        <v>2.3560000000000003</v>
      </c>
      <c r="F1031" s="144"/>
      <c r="G1031" s="144"/>
      <c r="H1031" s="144"/>
      <c r="I1031" s="144"/>
      <c r="J1031" s="144"/>
      <c r="K1031" s="144"/>
      <c r="L1031" s="144"/>
      <c r="M1031" s="144"/>
      <c r="N1031" s="144"/>
      <c r="O1031" s="144"/>
      <c r="P1031" s="144"/>
      <c r="Q1031" s="144"/>
      <c r="R1031" s="144"/>
      <c r="S1031" s="144"/>
      <c r="T1031" s="144"/>
      <c r="U1031" s="144"/>
      <c r="V1031" s="144"/>
      <c r="W1031" s="144"/>
      <c r="X1031" s="133"/>
      <c r="Y1031" s="133"/>
      <c r="Z1031" s="133"/>
      <c r="AA1031" s="133"/>
      <c r="AB1031" s="133"/>
      <c r="AC1031" s="133"/>
      <c r="AD1031" s="133"/>
      <c r="AE1031" s="133"/>
      <c r="AF1031" s="133"/>
      <c r="AG1031" s="133" t="s">
        <v>282</v>
      </c>
      <c r="AH1031" s="133">
        <v>0</v>
      </c>
      <c r="AI1031" s="133"/>
      <c r="AJ1031" s="133"/>
      <c r="AK1031" s="133"/>
      <c r="AL1031" s="133"/>
      <c r="AM1031" s="133"/>
      <c r="AN1031" s="133"/>
      <c r="AO1031" s="133"/>
      <c r="AP1031" s="133"/>
      <c r="AQ1031" s="133"/>
      <c r="AR1031" s="133"/>
      <c r="AS1031" s="133"/>
      <c r="AT1031" s="133"/>
      <c r="AU1031" s="133"/>
      <c r="AV1031" s="133"/>
      <c r="AW1031" s="133"/>
      <c r="AX1031" s="133"/>
      <c r="AY1031" s="133"/>
      <c r="AZ1031" s="133"/>
      <c r="BA1031" s="133"/>
      <c r="BB1031" s="133"/>
      <c r="BC1031" s="133"/>
      <c r="BD1031" s="133"/>
      <c r="BE1031" s="133"/>
      <c r="BF1031" s="133"/>
      <c r="BG1031" s="133"/>
      <c r="BH1031" s="133"/>
    </row>
    <row r="1032" spans="1:60" outlineLevel="1" x14ac:dyDescent="0.2">
      <c r="A1032" s="142"/>
      <c r="B1032" s="143"/>
      <c r="C1032" s="189" t="s">
        <v>1141</v>
      </c>
      <c r="D1032" s="175"/>
      <c r="E1032" s="176">
        <v>32.160000000000004</v>
      </c>
      <c r="F1032" s="144"/>
      <c r="G1032" s="144"/>
      <c r="H1032" s="144"/>
      <c r="I1032" s="144"/>
      <c r="J1032" s="144"/>
      <c r="K1032" s="144"/>
      <c r="L1032" s="144"/>
      <c r="M1032" s="144"/>
      <c r="N1032" s="144"/>
      <c r="O1032" s="144"/>
      <c r="P1032" s="144"/>
      <c r="Q1032" s="144"/>
      <c r="R1032" s="144"/>
      <c r="S1032" s="144"/>
      <c r="T1032" s="144"/>
      <c r="U1032" s="144"/>
      <c r="V1032" s="144"/>
      <c r="W1032" s="144"/>
      <c r="X1032" s="133"/>
      <c r="Y1032" s="133"/>
      <c r="Z1032" s="133"/>
      <c r="AA1032" s="133"/>
      <c r="AB1032" s="133"/>
      <c r="AC1032" s="133"/>
      <c r="AD1032" s="133"/>
      <c r="AE1032" s="133"/>
      <c r="AF1032" s="133"/>
      <c r="AG1032" s="133" t="s">
        <v>282</v>
      </c>
      <c r="AH1032" s="133">
        <v>0</v>
      </c>
      <c r="AI1032" s="133"/>
      <c r="AJ1032" s="133"/>
      <c r="AK1032" s="133"/>
      <c r="AL1032" s="133"/>
      <c r="AM1032" s="133"/>
      <c r="AN1032" s="133"/>
      <c r="AO1032" s="133"/>
      <c r="AP1032" s="133"/>
      <c r="AQ1032" s="133"/>
      <c r="AR1032" s="133"/>
      <c r="AS1032" s="133"/>
      <c r="AT1032" s="133"/>
      <c r="AU1032" s="133"/>
      <c r="AV1032" s="133"/>
      <c r="AW1032" s="133"/>
      <c r="AX1032" s="133"/>
      <c r="AY1032" s="133"/>
      <c r="AZ1032" s="133"/>
      <c r="BA1032" s="133"/>
      <c r="BB1032" s="133"/>
      <c r="BC1032" s="133"/>
      <c r="BD1032" s="133"/>
      <c r="BE1032" s="133"/>
      <c r="BF1032" s="133"/>
      <c r="BG1032" s="133"/>
      <c r="BH1032" s="133"/>
    </row>
    <row r="1033" spans="1:60" outlineLevel="1" x14ac:dyDescent="0.2">
      <c r="A1033" s="142"/>
      <c r="B1033" s="143"/>
      <c r="C1033" s="189" t="s">
        <v>1142</v>
      </c>
      <c r="D1033" s="175"/>
      <c r="E1033" s="176">
        <v>2.0368000000000004</v>
      </c>
      <c r="F1033" s="144"/>
      <c r="G1033" s="144"/>
      <c r="H1033" s="144"/>
      <c r="I1033" s="144"/>
      <c r="J1033" s="144"/>
      <c r="K1033" s="144"/>
      <c r="L1033" s="144"/>
      <c r="M1033" s="144"/>
      <c r="N1033" s="144"/>
      <c r="O1033" s="144"/>
      <c r="P1033" s="144"/>
      <c r="Q1033" s="144"/>
      <c r="R1033" s="144"/>
      <c r="S1033" s="144"/>
      <c r="T1033" s="144"/>
      <c r="U1033" s="144"/>
      <c r="V1033" s="144"/>
      <c r="W1033" s="144"/>
      <c r="X1033" s="133"/>
      <c r="Y1033" s="133"/>
      <c r="Z1033" s="133"/>
      <c r="AA1033" s="133"/>
      <c r="AB1033" s="133"/>
      <c r="AC1033" s="133"/>
      <c r="AD1033" s="133"/>
      <c r="AE1033" s="133"/>
      <c r="AF1033" s="133"/>
      <c r="AG1033" s="133" t="s">
        <v>282</v>
      </c>
      <c r="AH1033" s="133">
        <v>0</v>
      </c>
      <c r="AI1033" s="133"/>
      <c r="AJ1033" s="133"/>
      <c r="AK1033" s="133"/>
      <c r="AL1033" s="133"/>
      <c r="AM1033" s="133"/>
      <c r="AN1033" s="133"/>
      <c r="AO1033" s="133"/>
      <c r="AP1033" s="133"/>
      <c r="AQ1033" s="133"/>
      <c r="AR1033" s="133"/>
      <c r="AS1033" s="133"/>
      <c r="AT1033" s="133"/>
      <c r="AU1033" s="133"/>
      <c r="AV1033" s="133"/>
      <c r="AW1033" s="133"/>
      <c r="AX1033" s="133"/>
      <c r="AY1033" s="133"/>
      <c r="AZ1033" s="133"/>
      <c r="BA1033" s="133"/>
      <c r="BB1033" s="133"/>
      <c r="BC1033" s="133"/>
      <c r="BD1033" s="133"/>
      <c r="BE1033" s="133"/>
      <c r="BF1033" s="133"/>
      <c r="BG1033" s="133"/>
      <c r="BH1033" s="133"/>
    </row>
    <row r="1034" spans="1:60" outlineLevel="1" x14ac:dyDescent="0.2">
      <c r="A1034" s="142"/>
      <c r="B1034" s="143"/>
      <c r="C1034" s="189" t="s">
        <v>1143</v>
      </c>
      <c r="D1034" s="175"/>
      <c r="E1034" s="176">
        <v>94.68</v>
      </c>
      <c r="F1034" s="144"/>
      <c r="G1034" s="144"/>
      <c r="H1034" s="144"/>
      <c r="I1034" s="144"/>
      <c r="J1034" s="144"/>
      <c r="K1034" s="144"/>
      <c r="L1034" s="144"/>
      <c r="M1034" s="144"/>
      <c r="N1034" s="144"/>
      <c r="O1034" s="144"/>
      <c r="P1034" s="144"/>
      <c r="Q1034" s="144"/>
      <c r="R1034" s="144"/>
      <c r="S1034" s="144"/>
      <c r="T1034" s="144"/>
      <c r="U1034" s="144"/>
      <c r="V1034" s="144"/>
      <c r="W1034" s="144"/>
      <c r="X1034" s="133"/>
      <c r="Y1034" s="133"/>
      <c r="Z1034" s="133"/>
      <c r="AA1034" s="133"/>
      <c r="AB1034" s="133"/>
      <c r="AC1034" s="133"/>
      <c r="AD1034" s="133"/>
      <c r="AE1034" s="133"/>
      <c r="AF1034" s="133"/>
      <c r="AG1034" s="133" t="s">
        <v>282</v>
      </c>
      <c r="AH1034" s="133">
        <v>0</v>
      </c>
      <c r="AI1034" s="133"/>
      <c r="AJ1034" s="133"/>
      <c r="AK1034" s="133"/>
      <c r="AL1034" s="133"/>
      <c r="AM1034" s="133"/>
      <c r="AN1034" s="133"/>
      <c r="AO1034" s="133"/>
      <c r="AP1034" s="133"/>
      <c r="AQ1034" s="133"/>
      <c r="AR1034" s="133"/>
      <c r="AS1034" s="133"/>
      <c r="AT1034" s="133"/>
      <c r="AU1034" s="133"/>
      <c r="AV1034" s="133"/>
      <c r="AW1034" s="133"/>
      <c r="AX1034" s="133"/>
      <c r="AY1034" s="133"/>
      <c r="AZ1034" s="133"/>
      <c r="BA1034" s="133"/>
      <c r="BB1034" s="133"/>
      <c r="BC1034" s="133"/>
      <c r="BD1034" s="133"/>
      <c r="BE1034" s="133"/>
      <c r="BF1034" s="133"/>
      <c r="BG1034" s="133"/>
      <c r="BH1034" s="133"/>
    </row>
    <row r="1035" spans="1:60" outlineLevel="1" x14ac:dyDescent="0.2">
      <c r="A1035" s="142"/>
      <c r="B1035" s="143"/>
      <c r="C1035" s="189" t="s">
        <v>1144</v>
      </c>
      <c r="D1035" s="175"/>
      <c r="E1035" s="176">
        <v>124.64400000000001</v>
      </c>
      <c r="F1035" s="144"/>
      <c r="G1035" s="144"/>
      <c r="H1035" s="144"/>
      <c r="I1035" s="144"/>
      <c r="J1035" s="144"/>
      <c r="K1035" s="144"/>
      <c r="L1035" s="144"/>
      <c r="M1035" s="144"/>
      <c r="N1035" s="144"/>
      <c r="O1035" s="144"/>
      <c r="P1035" s="144"/>
      <c r="Q1035" s="144"/>
      <c r="R1035" s="144"/>
      <c r="S1035" s="144"/>
      <c r="T1035" s="144"/>
      <c r="U1035" s="144"/>
      <c r="V1035" s="144"/>
      <c r="W1035" s="144"/>
      <c r="X1035" s="133"/>
      <c r="Y1035" s="133"/>
      <c r="Z1035" s="133"/>
      <c r="AA1035" s="133"/>
      <c r="AB1035" s="133"/>
      <c r="AC1035" s="133"/>
      <c r="AD1035" s="133"/>
      <c r="AE1035" s="133"/>
      <c r="AF1035" s="133"/>
      <c r="AG1035" s="133" t="s">
        <v>282</v>
      </c>
      <c r="AH1035" s="133">
        <v>0</v>
      </c>
      <c r="AI1035" s="133"/>
      <c r="AJ1035" s="133"/>
      <c r="AK1035" s="133"/>
      <c r="AL1035" s="133"/>
      <c r="AM1035" s="133"/>
      <c r="AN1035" s="133"/>
      <c r="AO1035" s="133"/>
      <c r="AP1035" s="133"/>
      <c r="AQ1035" s="133"/>
      <c r="AR1035" s="133"/>
      <c r="AS1035" s="133"/>
      <c r="AT1035" s="133"/>
      <c r="AU1035" s="133"/>
      <c r="AV1035" s="133"/>
      <c r="AW1035" s="133"/>
      <c r="AX1035" s="133"/>
      <c r="AY1035" s="133"/>
      <c r="AZ1035" s="133"/>
      <c r="BA1035" s="133"/>
      <c r="BB1035" s="133"/>
      <c r="BC1035" s="133"/>
      <c r="BD1035" s="133"/>
      <c r="BE1035" s="133"/>
      <c r="BF1035" s="133"/>
      <c r="BG1035" s="133"/>
      <c r="BH1035" s="133"/>
    </row>
    <row r="1036" spans="1:60" outlineLevel="1" x14ac:dyDescent="0.2">
      <c r="A1036" s="142"/>
      <c r="B1036" s="143"/>
      <c r="C1036" s="189" t="s">
        <v>1145</v>
      </c>
      <c r="D1036" s="175"/>
      <c r="E1036" s="176">
        <v>3.0362</v>
      </c>
      <c r="F1036" s="144"/>
      <c r="G1036" s="144"/>
      <c r="H1036" s="144"/>
      <c r="I1036" s="144"/>
      <c r="J1036" s="144"/>
      <c r="K1036" s="144"/>
      <c r="L1036" s="144"/>
      <c r="M1036" s="144"/>
      <c r="N1036" s="144"/>
      <c r="O1036" s="144"/>
      <c r="P1036" s="144"/>
      <c r="Q1036" s="144"/>
      <c r="R1036" s="144"/>
      <c r="S1036" s="144"/>
      <c r="T1036" s="144"/>
      <c r="U1036" s="144"/>
      <c r="V1036" s="144"/>
      <c r="W1036" s="144"/>
      <c r="X1036" s="133"/>
      <c r="Y1036" s="133"/>
      <c r="Z1036" s="133"/>
      <c r="AA1036" s="133"/>
      <c r="AB1036" s="133"/>
      <c r="AC1036" s="133"/>
      <c r="AD1036" s="133"/>
      <c r="AE1036" s="133"/>
      <c r="AF1036" s="133"/>
      <c r="AG1036" s="133" t="s">
        <v>282</v>
      </c>
      <c r="AH1036" s="133">
        <v>0</v>
      </c>
      <c r="AI1036" s="133"/>
      <c r="AJ1036" s="133"/>
      <c r="AK1036" s="133"/>
      <c r="AL1036" s="133"/>
      <c r="AM1036" s="133"/>
      <c r="AN1036" s="133"/>
      <c r="AO1036" s="133"/>
      <c r="AP1036" s="133"/>
      <c r="AQ1036" s="133"/>
      <c r="AR1036" s="133"/>
      <c r="AS1036" s="133"/>
      <c r="AT1036" s="133"/>
      <c r="AU1036" s="133"/>
      <c r="AV1036" s="133"/>
      <c r="AW1036" s="133"/>
      <c r="AX1036" s="133"/>
      <c r="AY1036" s="133"/>
      <c r="AZ1036" s="133"/>
      <c r="BA1036" s="133"/>
      <c r="BB1036" s="133"/>
      <c r="BC1036" s="133"/>
      <c r="BD1036" s="133"/>
      <c r="BE1036" s="133"/>
      <c r="BF1036" s="133"/>
      <c r="BG1036" s="133"/>
      <c r="BH1036" s="133"/>
    </row>
    <row r="1037" spans="1:60" outlineLevel="1" x14ac:dyDescent="0.2">
      <c r="A1037" s="142"/>
      <c r="B1037" s="143"/>
      <c r="C1037" s="189" t="s">
        <v>1146</v>
      </c>
      <c r="D1037" s="175"/>
      <c r="E1037" s="176">
        <v>1.8240000000000001</v>
      </c>
      <c r="F1037" s="144"/>
      <c r="G1037" s="144"/>
      <c r="H1037" s="144"/>
      <c r="I1037" s="144"/>
      <c r="J1037" s="144"/>
      <c r="K1037" s="144"/>
      <c r="L1037" s="144"/>
      <c r="M1037" s="144"/>
      <c r="N1037" s="144"/>
      <c r="O1037" s="144"/>
      <c r="P1037" s="144"/>
      <c r="Q1037" s="144"/>
      <c r="R1037" s="144"/>
      <c r="S1037" s="144"/>
      <c r="T1037" s="144"/>
      <c r="U1037" s="144"/>
      <c r="V1037" s="144"/>
      <c r="W1037" s="144"/>
      <c r="X1037" s="133"/>
      <c r="Y1037" s="133"/>
      <c r="Z1037" s="133"/>
      <c r="AA1037" s="133"/>
      <c r="AB1037" s="133"/>
      <c r="AC1037" s="133"/>
      <c r="AD1037" s="133"/>
      <c r="AE1037" s="133"/>
      <c r="AF1037" s="133"/>
      <c r="AG1037" s="133" t="s">
        <v>282</v>
      </c>
      <c r="AH1037" s="133">
        <v>0</v>
      </c>
      <c r="AI1037" s="133"/>
      <c r="AJ1037" s="133"/>
      <c r="AK1037" s="133"/>
      <c r="AL1037" s="133"/>
      <c r="AM1037" s="133"/>
      <c r="AN1037" s="133"/>
      <c r="AO1037" s="133"/>
      <c r="AP1037" s="133"/>
      <c r="AQ1037" s="133"/>
      <c r="AR1037" s="133"/>
      <c r="AS1037" s="133"/>
      <c r="AT1037" s="133"/>
      <c r="AU1037" s="133"/>
      <c r="AV1037" s="133"/>
      <c r="AW1037" s="133"/>
      <c r="AX1037" s="133"/>
      <c r="AY1037" s="133"/>
      <c r="AZ1037" s="133"/>
      <c r="BA1037" s="133"/>
      <c r="BB1037" s="133"/>
      <c r="BC1037" s="133"/>
      <c r="BD1037" s="133"/>
      <c r="BE1037" s="133"/>
      <c r="BF1037" s="133"/>
      <c r="BG1037" s="133"/>
      <c r="BH1037" s="133"/>
    </row>
    <row r="1038" spans="1:60" outlineLevel="1" x14ac:dyDescent="0.2">
      <c r="A1038" s="142"/>
      <c r="B1038" s="143"/>
      <c r="C1038" s="189" t="s">
        <v>1147</v>
      </c>
      <c r="D1038" s="175"/>
      <c r="E1038" s="176">
        <v>171.12</v>
      </c>
      <c r="F1038" s="144"/>
      <c r="G1038" s="144"/>
      <c r="H1038" s="144"/>
      <c r="I1038" s="144"/>
      <c r="J1038" s="144"/>
      <c r="K1038" s="144"/>
      <c r="L1038" s="144"/>
      <c r="M1038" s="144"/>
      <c r="N1038" s="144"/>
      <c r="O1038" s="144"/>
      <c r="P1038" s="144"/>
      <c r="Q1038" s="144"/>
      <c r="R1038" s="144"/>
      <c r="S1038" s="144"/>
      <c r="T1038" s="144"/>
      <c r="U1038" s="144"/>
      <c r="V1038" s="144"/>
      <c r="W1038" s="144"/>
      <c r="X1038" s="133"/>
      <c r="Y1038" s="133"/>
      <c r="Z1038" s="133"/>
      <c r="AA1038" s="133"/>
      <c r="AB1038" s="133"/>
      <c r="AC1038" s="133"/>
      <c r="AD1038" s="133"/>
      <c r="AE1038" s="133"/>
      <c r="AF1038" s="133"/>
      <c r="AG1038" s="133" t="s">
        <v>282</v>
      </c>
      <c r="AH1038" s="133">
        <v>0</v>
      </c>
      <c r="AI1038" s="133"/>
      <c r="AJ1038" s="133"/>
      <c r="AK1038" s="133"/>
      <c r="AL1038" s="133"/>
      <c r="AM1038" s="133"/>
      <c r="AN1038" s="133"/>
      <c r="AO1038" s="133"/>
      <c r="AP1038" s="133"/>
      <c r="AQ1038" s="133"/>
      <c r="AR1038" s="133"/>
      <c r="AS1038" s="133"/>
      <c r="AT1038" s="133"/>
      <c r="AU1038" s="133"/>
      <c r="AV1038" s="133"/>
      <c r="AW1038" s="133"/>
      <c r="AX1038" s="133"/>
      <c r="AY1038" s="133"/>
      <c r="AZ1038" s="133"/>
      <c r="BA1038" s="133"/>
      <c r="BB1038" s="133"/>
      <c r="BC1038" s="133"/>
      <c r="BD1038" s="133"/>
      <c r="BE1038" s="133"/>
      <c r="BF1038" s="133"/>
      <c r="BG1038" s="133"/>
      <c r="BH1038" s="133"/>
    </row>
    <row r="1039" spans="1:60" outlineLevel="1" x14ac:dyDescent="0.2">
      <c r="A1039" s="142"/>
      <c r="B1039" s="143"/>
      <c r="C1039" s="189" t="s">
        <v>1148</v>
      </c>
      <c r="D1039" s="175"/>
      <c r="E1039" s="176">
        <v>53.172000000000004</v>
      </c>
      <c r="F1039" s="144"/>
      <c r="G1039" s="144"/>
      <c r="H1039" s="144"/>
      <c r="I1039" s="144"/>
      <c r="J1039" s="144"/>
      <c r="K1039" s="144"/>
      <c r="L1039" s="144"/>
      <c r="M1039" s="144"/>
      <c r="N1039" s="144"/>
      <c r="O1039" s="144"/>
      <c r="P1039" s="144"/>
      <c r="Q1039" s="144"/>
      <c r="R1039" s="144"/>
      <c r="S1039" s="144"/>
      <c r="T1039" s="144"/>
      <c r="U1039" s="144"/>
      <c r="V1039" s="144"/>
      <c r="W1039" s="144"/>
      <c r="X1039" s="133"/>
      <c r="Y1039" s="133"/>
      <c r="Z1039" s="133"/>
      <c r="AA1039" s="133"/>
      <c r="AB1039" s="133"/>
      <c r="AC1039" s="133"/>
      <c r="AD1039" s="133"/>
      <c r="AE1039" s="133"/>
      <c r="AF1039" s="133"/>
      <c r="AG1039" s="133" t="s">
        <v>282</v>
      </c>
      <c r="AH1039" s="133">
        <v>0</v>
      </c>
      <c r="AI1039" s="133"/>
      <c r="AJ1039" s="133"/>
      <c r="AK1039" s="133"/>
      <c r="AL1039" s="133"/>
      <c r="AM1039" s="133"/>
      <c r="AN1039" s="133"/>
      <c r="AO1039" s="133"/>
      <c r="AP1039" s="133"/>
      <c r="AQ1039" s="133"/>
      <c r="AR1039" s="133"/>
      <c r="AS1039" s="133"/>
      <c r="AT1039" s="133"/>
      <c r="AU1039" s="133"/>
      <c r="AV1039" s="133"/>
      <c r="AW1039" s="133"/>
      <c r="AX1039" s="133"/>
      <c r="AY1039" s="133"/>
      <c r="AZ1039" s="133"/>
      <c r="BA1039" s="133"/>
      <c r="BB1039" s="133"/>
      <c r="BC1039" s="133"/>
      <c r="BD1039" s="133"/>
      <c r="BE1039" s="133"/>
      <c r="BF1039" s="133"/>
      <c r="BG1039" s="133"/>
      <c r="BH1039" s="133"/>
    </row>
    <row r="1040" spans="1:60" outlineLevel="1" x14ac:dyDescent="0.2">
      <c r="A1040" s="142"/>
      <c r="B1040" s="143"/>
      <c r="C1040" s="189" t="s">
        <v>1149</v>
      </c>
      <c r="D1040" s="175"/>
      <c r="E1040" s="176">
        <v>5.1906000000000008</v>
      </c>
      <c r="F1040" s="144"/>
      <c r="G1040" s="144"/>
      <c r="H1040" s="144"/>
      <c r="I1040" s="144"/>
      <c r="J1040" s="144"/>
      <c r="K1040" s="144"/>
      <c r="L1040" s="144"/>
      <c r="M1040" s="144"/>
      <c r="N1040" s="144"/>
      <c r="O1040" s="144"/>
      <c r="P1040" s="144"/>
      <c r="Q1040" s="144"/>
      <c r="R1040" s="144"/>
      <c r="S1040" s="144"/>
      <c r="T1040" s="144"/>
      <c r="U1040" s="144"/>
      <c r="V1040" s="144"/>
      <c r="W1040" s="144"/>
      <c r="X1040" s="133"/>
      <c r="Y1040" s="133"/>
      <c r="Z1040" s="133"/>
      <c r="AA1040" s="133"/>
      <c r="AB1040" s="133"/>
      <c r="AC1040" s="133"/>
      <c r="AD1040" s="133"/>
      <c r="AE1040" s="133"/>
      <c r="AF1040" s="133"/>
      <c r="AG1040" s="133" t="s">
        <v>282</v>
      </c>
      <c r="AH1040" s="133">
        <v>0</v>
      </c>
      <c r="AI1040" s="133"/>
      <c r="AJ1040" s="133"/>
      <c r="AK1040" s="133"/>
      <c r="AL1040" s="133"/>
      <c r="AM1040" s="133"/>
      <c r="AN1040" s="133"/>
      <c r="AO1040" s="133"/>
      <c r="AP1040" s="133"/>
      <c r="AQ1040" s="133"/>
      <c r="AR1040" s="133"/>
      <c r="AS1040" s="133"/>
      <c r="AT1040" s="133"/>
      <c r="AU1040" s="133"/>
      <c r="AV1040" s="133"/>
      <c r="AW1040" s="133"/>
      <c r="AX1040" s="133"/>
      <c r="AY1040" s="133"/>
      <c r="AZ1040" s="133"/>
      <c r="BA1040" s="133"/>
      <c r="BB1040" s="133"/>
      <c r="BC1040" s="133"/>
      <c r="BD1040" s="133"/>
      <c r="BE1040" s="133"/>
      <c r="BF1040" s="133"/>
      <c r="BG1040" s="133"/>
      <c r="BH1040" s="133"/>
    </row>
    <row r="1041" spans="1:60" outlineLevel="1" x14ac:dyDescent="0.2">
      <c r="A1041" s="142"/>
      <c r="B1041" s="143"/>
      <c r="C1041" s="190" t="s">
        <v>673</v>
      </c>
      <c r="D1041" s="177"/>
      <c r="E1041" s="178">
        <v>507.49960000000004</v>
      </c>
      <c r="F1041" s="144"/>
      <c r="G1041" s="144"/>
      <c r="H1041" s="144"/>
      <c r="I1041" s="144"/>
      <c r="J1041" s="144"/>
      <c r="K1041" s="144"/>
      <c r="L1041" s="144"/>
      <c r="M1041" s="144"/>
      <c r="N1041" s="144"/>
      <c r="O1041" s="144"/>
      <c r="P1041" s="144"/>
      <c r="Q1041" s="144"/>
      <c r="R1041" s="144"/>
      <c r="S1041" s="144"/>
      <c r="T1041" s="144"/>
      <c r="U1041" s="144"/>
      <c r="V1041" s="144"/>
      <c r="W1041" s="144"/>
      <c r="X1041" s="133"/>
      <c r="Y1041" s="133"/>
      <c r="Z1041" s="133"/>
      <c r="AA1041" s="133"/>
      <c r="AB1041" s="133"/>
      <c r="AC1041" s="133"/>
      <c r="AD1041" s="133"/>
      <c r="AE1041" s="133"/>
      <c r="AF1041" s="133"/>
      <c r="AG1041" s="133" t="s">
        <v>282</v>
      </c>
      <c r="AH1041" s="133">
        <v>1</v>
      </c>
      <c r="AI1041" s="133"/>
      <c r="AJ1041" s="133"/>
      <c r="AK1041" s="133"/>
      <c r="AL1041" s="133"/>
      <c r="AM1041" s="133"/>
      <c r="AN1041" s="133"/>
      <c r="AO1041" s="133"/>
      <c r="AP1041" s="133"/>
      <c r="AQ1041" s="133"/>
      <c r="AR1041" s="133"/>
      <c r="AS1041" s="133"/>
      <c r="AT1041" s="133"/>
      <c r="AU1041" s="133"/>
      <c r="AV1041" s="133"/>
      <c r="AW1041" s="133"/>
      <c r="AX1041" s="133"/>
      <c r="AY1041" s="133"/>
      <c r="AZ1041" s="133"/>
      <c r="BA1041" s="133"/>
      <c r="BB1041" s="133"/>
      <c r="BC1041" s="133"/>
      <c r="BD1041" s="133"/>
      <c r="BE1041" s="133"/>
      <c r="BF1041" s="133"/>
      <c r="BG1041" s="133"/>
      <c r="BH1041" s="133"/>
    </row>
    <row r="1042" spans="1:60" outlineLevel="1" x14ac:dyDescent="0.2">
      <c r="A1042" s="142"/>
      <c r="B1042" s="143"/>
      <c r="C1042" s="189" t="s">
        <v>1154</v>
      </c>
      <c r="D1042" s="175"/>
      <c r="E1042" s="176"/>
      <c r="F1042" s="144"/>
      <c r="G1042" s="144"/>
      <c r="H1042" s="144"/>
      <c r="I1042" s="144"/>
      <c r="J1042" s="144"/>
      <c r="K1042" s="144"/>
      <c r="L1042" s="144"/>
      <c r="M1042" s="144"/>
      <c r="N1042" s="144"/>
      <c r="O1042" s="144"/>
      <c r="P1042" s="144"/>
      <c r="Q1042" s="144"/>
      <c r="R1042" s="144"/>
      <c r="S1042" s="144"/>
      <c r="T1042" s="144"/>
      <c r="U1042" s="144"/>
      <c r="V1042" s="144"/>
      <c r="W1042" s="144"/>
      <c r="X1042" s="133"/>
      <c r="Y1042" s="133"/>
      <c r="Z1042" s="133"/>
      <c r="AA1042" s="133"/>
      <c r="AB1042" s="133"/>
      <c r="AC1042" s="133"/>
      <c r="AD1042" s="133"/>
      <c r="AE1042" s="133"/>
      <c r="AF1042" s="133"/>
      <c r="AG1042" s="133" t="s">
        <v>282</v>
      </c>
      <c r="AH1042" s="133">
        <v>0</v>
      </c>
      <c r="AI1042" s="133"/>
      <c r="AJ1042" s="133"/>
      <c r="AK1042" s="133"/>
      <c r="AL1042" s="133"/>
      <c r="AM1042" s="133"/>
      <c r="AN1042" s="133"/>
      <c r="AO1042" s="133"/>
      <c r="AP1042" s="133"/>
      <c r="AQ1042" s="133"/>
      <c r="AR1042" s="133"/>
      <c r="AS1042" s="133"/>
      <c r="AT1042" s="133"/>
      <c r="AU1042" s="133"/>
      <c r="AV1042" s="133"/>
      <c r="AW1042" s="133"/>
      <c r="AX1042" s="133"/>
      <c r="AY1042" s="133"/>
      <c r="AZ1042" s="133"/>
      <c r="BA1042" s="133"/>
      <c r="BB1042" s="133"/>
      <c r="BC1042" s="133"/>
      <c r="BD1042" s="133"/>
      <c r="BE1042" s="133"/>
      <c r="BF1042" s="133"/>
      <c r="BG1042" s="133"/>
      <c r="BH1042" s="133"/>
    </row>
    <row r="1043" spans="1:60" outlineLevel="1" x14ac:dyDescent="0.2">
      <c r="A1043" s="142"/>
      <c r="B1043" s="143"/>
      <c r="C1043" s="189" t="s">
        <v>1155</v>
      </c>
      <c r="D1043" s="175"/>
      <c r="E1043" s="176">
        <v>200.88000000000002</v>
      </c>
      <c r="F1043" s="144"/>
      <c r="G1043" s="144"/>
      <c r="H1043" s="144"/>
      <c r="I1043" s="144"/>
      <c r="J1043" s="144"/>
      <c r="K1043" s="144"/>
      <c r="L1043" s="144"/>
      <c r="M1043" s="144"/>
      <c r="N1043" s="144"/>
      <c r="O1043" s="144"/>
      <c r="P1043" s="144"/>
      <c r="Q1043" s="144"/>
      <c r="R1043" s="144"/>
      <c r="S1043" s="144"/>
      <c r="T1043" s="144"/>
      <c r="U1043" s="144"/>
      <c r="V1043" s="144"/>
      <c r="W1043" s="144"/>
      <c r="X1043" s="133"/>
      <c r="Y1043" s="133"/>
      <c r="Z1043" s="133"/>
      <c r="AA1043" s="133"/>
      <c r="AB1043" s="133"/>
      <c r="AC1043" s="133"/>
      <c r="AD1043" s="133"/>
      <c r="AE1043" s="133"/>
      <c r="AF1043" s="133"/>
      <c r="AG1043" s="133" t="s">
        <v>282</v>
      </c>
      <c r="AH1043" s="133">
        <v>0</v>
      </c>
      <c r="AI1043" s="133"/>
      <c r="AJ1043" s="133"/>
      <c r="AK1043" s="133"/>
      <c r="AL1043" s="133"/>
      <c r="AM1043" s="133"/>
      <c r="AN1043" s="133"/>
      <c r="AO1043" s="133"/>
      <c r="AP1043" s="133"/>
      <c r="AQ1043" s="133"/>
      <c r="AR1043" s="133"/>
      <c r="AS1043" s="133"/>
      <c r="AT1043" s="133"/>
      <c r="AU1043" s="133"/>
      <c r="AV1043" s="133"/>
      <c r="AW1043" s="133"/>
      <c r="AX1043" s="133"/>
      <c r="AY1043" s="133"/>
      <c r="AZ1043" s="133"/>
      <c r="BA1043" s="133"/>
      <c r="BB1043" s="133"/>
      <c r="BC1043" s="133"/>
      <c r="BD1043" s="133"/>
      <c r="BE1043" s="133"/>
      <c r="BF1043" s="133"/>
      <c r="BG1043" s="133"/>
      <c r="BH1043" s="133"/>
    </row>
    <row r="1044" spans="1:60" outlineLevel="1" x14ac:dyDescent="0.2">
      <c r="A1044" s="142"/>
      <c r="B1044" s="143"/>
      <c r="C1044" s="189" t="s">
        <v>1156</v>
      </c>
      <c r="D1044" s="175"/>
      <c r="E1044" s="176">
        <v>5.58</v>
      </c>
      <c r="F1044" s="144"/>
      <c r="G1044" s="144"/>
      <c r="H1044" s="144"/>
      <c r="I1044" s="144"/>
      <c r="J1044" s="144"/>
      <c r="K1044" s="144"/>
      <c r="L1044" s="144"/>
      <c r="M1044" s="144"/>
      <c r="N1044" s="144"/>
      <c r="O1044" s="144"/>
      <c r="P1044" s="144"/>
      <c r="Q1044" s="144"/>
      <c r="R1044" s="144"/>
      <c r="S1044" s="144"/>
      <c r="T1044" s="144"/>
      <c r="U1044" s="144"/>
      <c r="V1044" s="144"/>
      <c r="W1044" s="144"/>
      <c r="X1044" s="133"/>
      <c r="Y1044" s="133"/>
      <c r="Z1044" s="133"/>
      <c r="AA1044" s="133"/>
      <c r="AB1044" s="133"/>
      <c r="AC1044" s="133"/>
      <c r="AD1044" s="133"/>
      <c r="AE1044" s="133"/>
      <c r="AF1044" s="133"/>
      <c r="AG1044" s="133" t="s">
        <v>282</v>
      </c>
      <c r="AH1044" s="133">
        <v>0</v>
      </c>
      <c r="AI1044" s="133"/>
      <c r="AJ1044" s="133"/>
      <c r="AK1044" s="133"/>
      <c r="AL1044" s="133"/>
      <c r="AM1044" s="133"/>
      <c r="AN1044" s="133"/>
      <c r="AO1044" s="133"/>
      <c r="AP1044" s="133"/>
      <c r="AQ1044" s="133"/>
      <c r="AR1044" s="133"/>
      <c r="AS1044" s="133"/>
      <c r="AT1044" s="133"/>
      <c r="AU1044" s="133"/>
      <c r="AV1044" s="133"/>
      <c r="AW1044" s="133"/>
      <c r="AX1044" s="133"/>
      <c r="AY1044" s="133"/>
      <c r="AZ1044" s="133"/>
      <c r="BA1044" s="133"/>
      <c r="BB1044" s="133"/>
      <c r="BC1044" s="133"/>
      <c r="BD1044" s="133"/>
      <c r="BE1044" s="133"/>
      <c r="BF1044" s="133"/>
      <c r="BG1044" s="133"/>
      <c r="BH1044" s="133"/>
    </row>
    <row r="1045" spans="1:60" outlineLevel="1" x14ac:dyDescent="0.2">
      <c r="A1045" s="142"/>
      <c r="B1045" s="143"/>
      <c r="C1045" s="190" t="s">
        <v>673</v>
      </c>
      <c r="D1045" s="177"/>
      <c r="E1045" s="178">
        <v>206.46</v>
      </c>
      <c r="F1045" s="144"/>
      <c r="G1045" s="144"/>
      <c r="H1045" s="144"/>
      <c r="I1045" s="144"/>
      <c r="J1045" s="144"/>
      <c r="K1045" s="144"/>
      <c r="L1045" s="144"/>
      <c r="M1045" s="144"/>
      <c r="N1045" s="144"/>
      <c r="O1045" s="144"/>
      <c r="P1045" s="144"/>
      <c r="Q1045" s="144"/>
      <c r="R1045" s="144"/>
      <c r="S1045" s="144"/>
      <c r="T1045" s="144"/>
      <c r="U1045" s="144"/>
      <c r="V1045" s="144"/>
      <c r="W1045" s="144"/>
      <c r="X1045" s="133"/>
      <c r="Y1045" s="133"/>
      <c r="Z1045" s="133"/>
      <c r="AA1045" s="133"/>
      <c r="AB1045" s="133"/>
      <c r="AC1045" s="133"/>
      <c r="AD1045" s="133"/>
      <c r="AE1045" s="133"/>
      <c r="AF1045" s="133"/>
      <c r="AG1045" s="133" t="s">
        <v>282</v>
      </c>
      <c r="AH1045" s="133">
        <v>1</v>
      </c>
      <c r="AI1045" s="133"/>
      <c r="AJ1045" s="133"/>
      <c r="AK1045" s="133"/>
      <c r="AL1045" s="133"/>
      <c r="AM1045" s="133"/>
      <c r="AN1045" s="133"/>
      <c r="AO1045" s="133"/>
      <c r="AP1045" s="133"/>
      <c r="AQ1045" s="133"/>
      <c r="AR1045" s="133"/>
      <c r="AS1045" s="133"/>
      <c r="AT1045" s="133"/>
      <c r="AU1045" s="133"/>
      <c r="AV1045" s="133"/>
      <c r="AW1045" s="133"/>
      <c r="AX1045" s="133"/>
      <c r="AY1045" s="133"/>
      <c r="AZ1045" s="133"/>
      <c r="BA1045" s="133"/>
      <c r="BB1045" s="133"/>
      <c r="BC1045" s="133"/>
      <c r="BD1045" s="133"/>
      <c r="BE1045" s="133"/>
      <c r="BF1045" s="133"/>
      <c r="BG1045" s="133"/>
      <c r="BH1045" s="133"/>
    </row>
    <row r="1046" spans="1:60" x14ac:dyDescent="0.2">
      <c r="A1046" s="148" t="s">
        <v>228</v>
      </c>
      <c r="B1046" s="149" t="s">
        <v>119</v>
      </c>
      <c r="C1046" s="169" t="s">
        <v>120</v>
      </c>
      <c r="D1046" s="150"/>
      <c r="E1046" s="151"/>
      <c r="F1046" s="152"/>
      <c r="G1046" s="152">
        <f>SUMIF(AG1047:AG1084,"&lt;&gt;NOR",G1047:G1084)</f>
        <v>234505.75000000003</v>
      </c>
      <c r="H1046" s="152"/>
      <c r="I1046" s="152">
        <f>SUM(I1047:I1084)</f>
        <v>106401.28</v>
      </c>
      <c r="J1046" s="152"/>
      <c r="K1046" s="152">
        <f>SUM(K1047:K1084)</f>
        <v>128104.47</v>
      </c>
      <c r="L1046" s="152"/>
      <c r="M1046" s="152">
        <f>SUM(M1047:M1084)</f>
        <v>283751.95750000002</v>
      </c>
      <c r="N1046" s="152"/>
      <c r="O1046" s="152">
        <f>SUM(O1047:O1084)</f>
        <v>30.25</v>
      </c>
      <c r="P1046" s="152"/>
      <c r="Q1046" s="152">
        <f>SUM(Q1047:Q1084)</f>
        <v>0</v>
      </c>
      <c r="R1046" s="152"/>
      <c r="S1046" s="152"/>
      <c r="T1046" s="153"/>
      <c r="U1046" s="147"/>
      <c r="V1046" s="147">
        <f>SUM(V1047:V1084)</f>
        <v>295.91000000000003</v>
      </c>
      <c r="W1046" s="147"/>
      <c r="AG1046" t="s">
        <v>229</v>
      </c>
    </row>
    <row r="1047" spans="1:60" ht="22.5" outlineLevel="1" x14ac:dyDescent="0.2">
      <c r="A1047" s="154">
        <v>123</v>
      </c>
      <c r="B1047" s="155" t="s">
        <v>1157</v>
      </c>
      <c r="C1047" s="171" t="s">
        <v>1158</v>
      </c>
      <c r="D1047" s="156" t="s">
        <v>297</v>
      </c>
      <c r="E1047" s="157">
        <v>6.9382600000000005</v>
      </c>
      <c r="F1047" s="158">
        <v>4060</v>
      </c>
      <c r="G1047" s="159">
        <f>ROUND(E1047*F1047,2)</f>
        <v>28169.34</v>
      </c>
      <c r="H1047" s="158">
        <v>2591.5700000000002</v>
      </c>
      <c r="I1047" s="159">
        <f>ROUND(E1047*H1047,2)</f>
        <v>17980.990000000002</v>
      </c>
      <c r="J1047" s="158">
        <v>1468.43</v>
      </c>
      <c r="K1047" s="159">
        <f>ROUND(E1047*J1047,2)</f>
        <v>10188.35</v>
      </c>
      <c r="L1047" s="159">
        <v>21</v>
      </c>
      <c r="M1047" s="159">
        <f>G1047*(1+L1047/100)</f>
        <v>34084.901400000002</v>
      </c>
      <c r="N1047" s="159">
        <v>2.5250800000000004</v>
      </c>
      <c r="O1047" s="159">
        <f>ROUND(E1047*N1047,2)</f>
        <v>17.52</v>
      </c>
      <c r="P1047" s="159">
        <v>0</v>
      </c>
      <c r="Q1047" s="159">
        <f>ROUND(E1047*P1047,2)</f>
        <v>0</v>
      </c>
      <c r="R1047" s="159" t="s">
        <v>373</v>
      </c>
      <c r="S1047" s="159" t="s">
        <v>233</v>
      </c>
      <c r="T1047" s="160" t="s">
        <v>233</v>
      </c>
      <c r="U1047" s="144">
        <v>3.7695000000000003</v>
      </c>
      <c r="V1047" s="144">
        <f>ROUND(E1047*U1047,2)</f>
        <v>26.15</v>
      </c>
      <c r="W1047" s="144"/>
      <c r="X1047" s="133"/>
      <c r="Y1047" s="133"/>
      <c r="Z1047" s="133"/>
      <c r="AA1047" s="133"/>
      <c r="AB1047" s="133"/>
      <c r="AC1047" s="133"/>
      <c r="AD1047" s="133"/>
      <c r="AE1047" s="133"/>
      <c r="AF1047" s="133"/>
      <c r="AG1047" s="133" t="s">
        <v>251</v>
      </c>
      <c r="AH1047" s="133"/>
      <c r="AI1047" s="133"/>
      <c r="AJ1047" s="133"/>
      <c r="AK1047" s="133"/>
      <c r="AL1047" s="133"/>
      <c r="AM1047" s="133"/>
      <c r="AN1047" s="133"/>
      <c r="AO1047" s="133"/>
      <c r="AP1047" s="133"/>
      <c r="AQ1047" s="133"/>
      <c r="AR1047" s="133"/>
      <c r="AS1047" s="133"/>
      <c r="AT1047" s="133"/>
      <c r="AU1047" s="133"/>
      <c r="AV1047" s="133"/>
      <c r="AW1047" s="133"/>
      <c r="AX1047" s="133"/>
      <c r="AY1047" s="133"/>
      <c r="AZ1047" s="133"/>
      <c r="BA1047" s="133"/>
      <c r="BB1047" s="133"/>
      <c r="BC1047" s="133"/>
      <c r="BD1047" s="133"/>
      <c r="BE1047" s="133"/>
      <c r="BF1047" s="133"/>
      <c r="BG1047" s="133"/>
      <c r="BH1047" s="133"/>
    </row>
    <row r="1048" spans="1:60" outlineLevel="1" x14ac:dyDescent="0.2">
      <c r="A1048" s="142"/>
      <c r="B1048" s="143"/>
      <c r="C1048" s="189" t="s">
        <v>1159</v>
      </c>
      <c r="D1048" s="175"/>
      <c r="E1048" s="176"/>
      <c r="F1048" s="144"/>
      <c r="G1048" s="144"/>
      <c r="H1048" s="144"/>
      <c r="I1048" s="144"/>
      <c r="J1048" s="144"/>
      <c r="K1048" s="144"/>
      <c r="L1048" s="144"/>
      <c r="M1048" s="144"/>
      <c r="N1048" s="144"/>
      <c r="O1048" s="144"/>
      <c r="P1048" s="144"/>
      <c r="Q1048" s="144"/>
      <c r="R1048" s="144"/>
      <c r="S1048" s="144"/>
      <c r="T1048" s="144"/>
      <c r="U1048" s="144"/>
      <c r="V1048" s="144"/>
      <c r="W1048" s="144"/>
      <c r="X1048" s="133"/>
      <c r="Y1048" s="133"/>
      <c r="Z1048" s="133"/>
      <c r="AA1048" s="133"/>
      <c r="AB1048" s="133"/>
      <c r="AC1048" s="133"/>
      <c r="AD1048" s="133"/>
      <c r="AE1048" s="133"/>
      <c r="AF1048" s="133"/>
      <c r="AG1048" s="133" t="s">
        <v>282</v>
      </c>
      <c r="AH1048" s="133">
        <v>0</v>
      </c>
      <c r="AI1048" s="133"/>
      <c r="AJ1048" s="133"/>
      <c r="AK1048" s="133"/>
      <c r="AL1048" s="133"/>
      <c r="AM1048" s="133"/>
      <c r="AN1048" s="133"/>
      <c r="AO1048" s="133"/>
      <c r="AP1048" s="133"/>
      <c r="AQ1048" s="133"/>
      <c r="AR1048" s="133"/>
      <c r="AS1048" s="133"/>
      <c r="AT1048" s="133"/>
      <c r="AU1048" s="133"/>
      <c r="AV1048" s="133"/>
      <c r="AW1048" s="133"/>
      <c r="AX1048" s="133"/>
      <c r="AY1048" s="133"/>
      <c r="AZ1048" s="133"/>
      <c r="BA1048" s="133"/>
      <c r="BB1048" s="133"/>
      <c r="BC1048" s="133"/>
      <c r="BD1048" s="133"/>
      <c r="BE1048" s="133"/>
      <c r="BF1048" s="133"/>
      <c r="BG1048" s="133"/>
      <c r="BH1048" s="133"/>
    </row>
    <row r="1049" spans="1:60" outlineLevel="1" x14ac:dyDescent="0.2">
      <c r="A1049" s="142"/>
      <c r="B1049" s="143"/>
      <c r="C1049" s="189" t="s">
        <v>1160</v>
      </c>
      <c r="D1049" s="175"/>
      <c r="E1049" s="176">
        <v>0.78942000000000001</v>
      </c>
      <c r="F1049" s="144"/>
      <c r="G1049" s="144"/>
      <c r="H1049" s="144"/>
      <c r="I1049" s="144"/>
      <c r="J1049" s="144"/>
      <c r="K1049" s="144"/>
      <c r="L1049" s="144"/>
      <c r="M1049" s="144"/>
      <c r="N1049" s="144"/>
      <c r="O1049" s="144"/>
      <c r="P1049" s="144"/>
      <c r="Q1049" s="144"/>
      <c r="R1049" s="144"/>
      <c r="S1049" s="144"/>
      <c r="T1049" s="144"/>
      <c r="U1049" s="144"/>
      <c r="V1049" s="144"/>
      <c r="W1049" s="144"/>
      <c r="X1049" s="133"/>
      <c r="Y1049" s="133"/>
      <c r="Z1049" s="133"/>
      <c r="AA1049" s="133"/>
      <c r="AB1049" s="133"/>
      <c r="AC1049" s="133"/>
      <c r="AD1049" s="133"/>
      <c r="AE1049" s="133"/>
      <c r="AF1049" s="133"/>
      <c r="AG1049" s="133" t="s">
        <v>282</v>
      </c>
      <c r="AH1049" s="133">
        <v>0</v>
      </c>
      <c r="AI1049" s="133"/>
      <c r="AJ1049" s="133"/>
      <c r="AK1049" s="133"/>
      <c r="AL1049" s="133"/>
      <c r="AM1049" s="133"/>
      <c r="AN1049" s="133"/>
      <c r="AO1049" s="133"/>
      <c r="AP1049" s="133"/>
      <c r="AQ1049" s="133"/>
      <c r="AR1049" s="133"/>
      <c r="AS1049" s="133"/>
      <c r="AT1049" s="133"/>
      <c r="AU1049" s="133"/>
      <c r="AV1049" s="133"/>
      <c r="AW1049" s="133"/>
      <c r="AX1049" s="133"/>
      <c r="AY1049" s="133"/>
      <c r="AZ1049" s="133"/>
      <c r="BA1049" s="133"/>
      <c r="BB1049" s="133"/>
      <c r="BC1049" s="133"/>
      <c r="BD1049" s="133"/>
      <c r="BE1049" s="133"/>
      <c r="BF1049" s="133"/>
      <c r="BG1049" s="133"/>
      <c r="BH1049" s="133"/>
    </row>
    <row r="1050" spans="1:60" outlineLevel="1" x14ac:dyDescent="0.2">
      <c r="A1050" s="142"/>
      <c r="B1050" s="143"/>
      <c r="C1050" s="189" t="s">
        <v>1161</v>
      </c>
      <c r="D1050" s="175"/>
      <c r="E1050" s="176">
        <v>0.28084000000000003</v>
      </c>
      <c r="F1050" s="144"/>
      <c r="G1050" s="144"/>
      <c r="H1050" s="144"/>
      <c r="I1050" s="144"/>
      <c r="J1050" s="144"/>
      <c r="K1050" s="144"/>
      <c r="L1050" s="144"/>
      <c r="M1050" s="144"/>
      <c r="N1050" s="144"/>
      <c r="O1050" s="144"/>
      <c r="P1050" s="144"/>
      <c r="Q1050" s="144"/>
      <c r="R1050" s="144"/>
      <c r="S1050" s="144"/>
      <c r="T1050" s="144"/>
      <c r="U1050" s="144"/>
      <c r="V1050" s="144"/>
      <c r="W1050" s="144"/>
      <c r="X1050" s="133"/>
      <c r="Y1050" s="133"/>
      <c r="Z1050" s="133"/>
      <c r="AA1050" s="133"/>
      <c r="AB1050" s="133"/>
      <c r="AC1050" s="133"/>
      <c r="AD1050" s="133"/>
      <c r="AE1050" s="133"/>
      <c r="AF1050" s="133"/>
      <c r="AG1050" s="133" t="s">
        <v>282</v>
      </c>
      <c r="AH1050" s="133">
        <v>0</v>
      </c>
      <c r="AI1050" s="133"/>
      <c r="AJ1050" s="133"/>
      <c r="AK1050" s="133"/>
      <c r="AL1050" s="133"/>
      <c r="AM1050" s="133"/>
      <c r="AN1050" s="133"/>
      <c r="AO1050" s="133"/>
      <c r="AP1050" s="133"/>
      <c r="AQ1050" s="133"/>
      <c r="AR1050" s="133"/>
      <c r="AS1050" s="133"/>
      <c r="AT1050" s="133"/>
      <c r="AU1050" s="133"/>
      <c r="AV1050" s="133"/>
      <c r="AW1050" s="133"/>
      <c r="AX1050" s="133"/>
      <c r="AY1050" s="133"/>
      <c r="AZ1050" s="133"/>
      <c r="BA1050" s="133"/>
      <c r="BB1050" s="133"/>
      <c r="BC1050" s="133"/>
      <c r="BD1050" s="133"/>
      <c r="BE1050" s="133"/>
      <c r="BF1050" s="133"/>
      <c r="BG1050" s="133"/>
      <c r="BH1050" s="133"/>
    </row>
    <row r="1051" spans="1:60" outlineLevel="1" x14ac:dyDescent="0.2">
      <c r="A1051" s="142"/>
      <c r="B1051" s="143"/>
      <c r="C1051" s="190" t="s">
        <v>673</v>
      </c>
      <c r="D1051" s="177"/>
      <c r="E1051" s="178">
        <v>1.0702600000000002</v>
      </c>
      <c r="F1051" s="144"/>
      <c r="G1051" s="144"/>
      <c r="H1051" s="144"/>
      <c r="I1051" s="144"/>
      <c r="J1051" s="144"/>
      <c r="K1051" s="144"/>
      <c r="L1051" s="144"/>
      <c r="M1051" s="144"/>
      <c r="N1051" s="144"/>
      <c r="O1051" s="144"/>
      <c r="P1051" s="144"/>
      <c r="Q1051" s="144"/>
      <c r="R1051" s="144"/>
      <c r="S1051" s="144"/>
      <c r="T1051" s="144"/>
      <c r="U1051" s="144"/>
      <c r="V1051" s="144"/>
      <c r="W1051" s="144"/>
      <c r="X1051" s="133"/>
      <c r="Y1051" s="133"/>
      <c r="Z1051" s="133"/>
      <c r="AA1051" s="133"/>
      <c r="AB1051" s="133"/>
      <c r="AC1051" s="133"/>
      <c r="AD1051" s="133"/>
      <c r="AE1051" s="133"/>
      <c r="AF1051" s="133"/>
      <c r="AG1051" s="133" t="s">
        <v>282</v>
      </c>
      <c r="AH1051" s="133">
        <v>1</v>
      </c>
      <c r="AI1051" s="133"/>
      <c r="AJ1051" s="133"/>
      <c r="AK1051" s="133"/>
      <c r="AL1051" s="133"/>
      <c r="AM1051" s="133"/>
      <c r="AN1051" s="133"/>
      <c r="AO1051" s="133"/>
      <c r="AP1051" s="133"/>
      <c r="AQ1051" s="133"/>
      <c r="AR1051" s="133"/>
      <c r="AS1051" s="133"/>
      <c r="AT1051" s="133"/>
      <c r="AU1051" s="133"/>
      <c r="AV1051" s="133"/>
      <c r="AW1051" s="133"/>
      <c r="AX1051" s="133"/>
      <c r="AY1051" s="133"/>
      <c r="AZ1051" s="133"/>
      <c r="BA1051" s="133"/>
      <c r="BB1051" s="133"/>
      <c r="BC1051" s="133"/>
      <c r="BD1051" s="133"/>
      <c r="BE1051" s="133"/>
      <c r="BF1051" s="133"/>
      <c r="BG1051" s="133"/>
      <c r="BH1051" s="133"/>
    </row>
    <row r="1052" spans="1:60" outlineLevel="1" x14ac:dyDescent="0.2">
      <c r="A1052" s="142"/>
      <c r="B1052" s="143"/>
      <c r="C1052" s="189" t="s">
        <v>1162</v>
      </c>
      <c r="D1052" s="175"/>
      <c r="E1052" s="176"/>
      <c r="F1052" s="144"/>
      <c r="G1052" s="144"/>
      <c r="H1052" s="144"/>
      <c r="I1052" s="144"/>
      <c r="J1052" s="144"/>
      <c r="K1052" s="144"/>
      <c r="L1052" s="144"/>
      <c r="M1052" s="144"/>
      <c r="N1052" s="144"/>
      <c r="O1052" s="144"/>
      <c r="P1052" s="144"/>
      <c r="Q1052" s="144"/>
      <c r="R1052" s="144"/>
      <c r="S1052" s="144"/>
      <c r="T1052" s="144"/>
      <c r="U1052" s="144"/>
      <c r="V1052" s="144"/>
      <c r="W1052" s="144"/>
      <c r="X1052" s="133"/>
      <c r="Y1052" s="133"/>
      <c r="Z1052" s="133"/>
      <c r="AA1052" s="133"/>
      <c r="AB1052" s="133"/>
      <c r="AC1052" s="133"/>
      <c r="AD1052" s="133"/>
      <c r="AE1052" s="133"/>
      <c r="AF1052" s="133"/>
      <c r="AG1052" s="133" t="s">
        <v>282</v>
      </c>
      <c r="AH1052" s="133">
        <v>0</v>
      </c>
      <c r="AI1052" s="133"/>
      <c r="AJ1052" s="133"/>
      <c r="AK1052" s="133"/>
      <c r="AL1052" s="133"/>
      <c r="AM1052" s="133"/>
      <c r="AN1052" s="133"/>
      <c r="AO1052" s="133"/>
      <c r="AP1052" s="133"/>
      <c r="AQ1052" s="133"/>
      <c r="AR1052" s="133"/>
      <c r="AS1052" s="133"/>
      <c r="AT1052" s="133"/>
      <c r="AU1052" s="133"/>
      <c r="AV1052" s="133"/>
      <c r="AW1052" s="133"/>
      <c r="AX1052" s="133"/>
      <c r="AY1052" s="133"/>
      <c r="AZ1052" s="133"/>
      <c r="BA1052" s="133"/>
      <c r="BB1052" s="133"/>
      <c r="BC1052" s="133"/>
      <c r="BD1052" s="133"/>
      <c r="BE1052" s="133"/>
      <c r="BF1052" s="133"/>
      <c r="BG1052" s="133"/>
      <c r="BH1052" s="133"/>
    </row>
    <row r="1053" spans="1:60" outlineLevel="1" x14ac:dyDescent="0.2">
      <c r="A1053" s="142"/>
      <c r="B1053" s="143"/>
      <c r="C1053" s="189" t="s">
        <v>1163</v>
      </c>
      <c r="D1053" s="175"/>
      <c r="E1053" s="176">
        <v>3.9600000000000004</v>
      </c>
      <c r="F1053" s="144"/>
      <c r="G1053" s="144"/>
      <c r="H1053" s="144"/>
      <c r="I1053" s="144"/>
      <c r="J1053" s="144"/>
      <c r="K1053" s="144"/>
      <c r="L1053" s="144"/>
      <c r="M1053" s="144"/>
      <c r="N1053" s="144"/>
      <c r="O1053" s="144"/>
      <c r="P1053" s="144"/>
      <c r="Q1053" s="144"/>
      <c r="R1053" s="144"/>
      <c r="S1053" s="144"/>
      <c r="T1053" s="144"/>
      <c r="U1053" s="144"/>
      <c r="V1053" s="144"/>
      <c r="W1053" s="144"/>
      <c r="X1053" s="133"/>
      <c r="Y1053" s="133"/>
      <c r="Z1053" s="133"/>
      <c r="AA1053" s="133"/>
      <c r="AB1053" s="133"/>
      <c r="AC1053" s="133"/>
      <c r="AD1053" s="133"/>
      <c r="AE1053" s="133"/>
      <c r="AF1053" s="133"/>
      <c r="AG1053" s="133" t="s">
        <v>282</v>
      </c>
      <c r="AH1053" s="133">
        <v>0</v>
      </c>
      <c r="AI1053" s="133"/>
      <c r="AJ1053" s="133"/>
      <c r="AK1053" s="133"/>
      <c r="AL1053" s="133"/>
      <c r="AM1053" s="133"/>
      <c r="AN1053" s="133"/>
      <c r="AO1053" s="133"/>
      <c r="AP1053" s="133"/>
      <c r="AQ1053" s="133"/>
      <c r="AR1053" s="133"/>
      <c r="AS1053" s="133"/>
      <c r="AT1053" s="133"/>
      <c r="AU1053" s="133"/>
      <c r="AV1053" s="133"/>
      <c r="AW1053" s="133"/>
      <c r="AX1053" s="133"/>
      <c r="AY1053" s="133"/>
      <c r="AZ1053" s="133"/>
      <c r="BA1053" s="133"/>
      <c r="BB1053" s="133"/>
      <c r="BC1053" s="133"/>
      <c r="BD1053" s="133"/>
      <c r="BE1053" s="133"/>
      <c r="BF1053" s="133"/>
      <c r="BG1053" s="133"/>
      <c r="BH1053" s="133"/>
    </row>
    <row r="1054" spans="1:60" outlineLevel="1" x14ac:dyDescent="0.2">
      <c r="A1054" s="142"/>
      <c r="B1054" s="143"/>
      <c r="C1054" s="189" t="s">
        <v>1164</v>
      </c>
      <c r="D1054" s="175"/>
      <c r="E1054" s="176">
        <v>1.9080000000000001</v>
      </c>
      <c r="F1054" s="144"/>
      <c r="G1054" s="144"/>
      <c r="H1054" s="144"/>
      <c r="I1054" s="144"/>
      <c r="J1054" s="144"/>
      <c r="K1054" s="144"/>
      <c r="L1054" s="144"/>
      <c r="M1054" s="144"/>
      <c r="N1054" s="144"/>
      <c r="O1054" s="144"/>
      <c r="P1054" s="144"/>
      <c r="Q1054" s="144"/>
      <c r="R1054" s="144"/>
      <c r="S1054" s="144"/>
      <c r="T1054" s="144"/>
      <c r="U1054" s="144"/>
      <c r="V1054" s="144"/>
      <c r="W1054" s="144"/>
      <c r="X1054" s="133"/>
      <c r="Y1054" s="133"/>
      <c r="Z1054" s="133"/>
      <c r="AA1054" s="133"/>
      <c r="AB1054" s="133"/>
      <c r="AC1054" s="133"/>
      <c r="AD1054" s="133"/>
      <c r="AE1054" s="133"/>
      <c r="AF1054" s="133"/>
      <c r="AG1054" s="133" t="s">
        <v>282</v>
      </c>
      <c r="AH1054" s="133">
        <v>0</v>
      </c>
      <c r="AI1054" s="133"/>
      <c r="AJ1054" s="133"/>
      <c r="AK1054" s="133"/>
      <c r="AL1054" s="133"/>
      <c r="AM1054" s="133"/>
      <c r="AN1054" s="133"/>
      <c r="AO1054" s="133"/>
      <c r="AP1054" s="133"/>
      <c r="AQ1054" s="133"/>
      <c r="AR1054" s="133"/>
      <c r="AS1054" s="133"/>
      <c r="AT1054" s="133"/>
      <c r="AU1054" s="133"/>
      <c r="AV1054" s="133"/>
      <c r="AW1054" s="133"/>
      <c r="AX1054" s="133"/>
      <c r="AY1054" s="133"/>
      <c r="AZ1054" s="133"/>
      <c r="BA1054" s="133"/>
      <c r="BB1054" s="133"/>
      <c r="BC1054" s="133"/>
      <c r="BD1054" s="133"/>
      <c r="BE1054" s="133"/>
      <c r="BF1054" s="133"/>
      <c r="BG1054" s="133"/>
      <c r="BH1054" s="133"/>
    </row>
    <row r="1055" spans="1:60" outlineLevel="1" x14ac:dyDescent="0.2">
      <c r="A1055" s="142"/>
      <c r="B1055" s="143"/>
      <c r="C1055" s="190" t="s">
        <v>673</v>
      </c>
      <c r="D1055" s="177"/>
      <c r="E1055" s="178">
        <v>5.8680000000000003</v>
      </c>
      <c r="F1055" s="144"/>
      <c r="G1055" s="144"/>
      <c r="H1055" s="144"/>
      <c r="I1055" s="144"/>
      <c r="J1055" s="144"/>
      <c r="K1055" s="144"/>
      <c r="L1055" s="144"/>
      <c r="M1055" s="144"/>
      <c r="N1055" s="144"/>
      <c r="O1055" s="144"/>
      <c r="P1055" s="144"/>
      <c r="Q1055" s="144"/>
      <c r="R1055" s="144"/>
      <c r="S1055" s="144"/>
      <c r="T1055" s="144"/>
      <c r="U1055" s="144"/>
      <c r="V1055" s="144"/>
      <c r="W1055" s="144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 t="s">
        <v>282</v>
      </c>
      <c r="AH1055" s="133">
        <v>1</v>
      </c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133"/>
      <c r="AW1055" s="133"/>
      <c r="AX1055" s="133"/>
      <c r="AY1055" s="133"/>
      <c r="AZ1055" s="133"/>
      <c r="BA1055" s="133"/>
      <c r="BB1055" s="133"/>
      <c r="BC1055" s="133"/>
      <c r="BD1055" s="133"/>
      <c r="BE1055" s="133"/>
      <c r="BF1055" s="133"/>
      <c r="BG1055" s="133"/>
      <c r="BH1055" s="133"/>
    </row>
    <row r="1056" spans="1:60" ht="22.5" outlineLevel="1" x14ac:dyDescent="0.2">
      <c r="A1056" s="154">
        <v>124</v>
      </c>
      <c r="B1056" s="155" t="s">
        <v>1165</v>
      </c>
      <c r="C1056" s="171" t="s">
        <v>1166</v>
      </c>
      <c r="D1056" s="156" t="s">
        <v>393</v>
      </c>
      <c r="E1056" s="157">
        <v>0.58000000000000007</v>
      </c>
      <c r="F1056" s="158">
        <v>45330</v>
      </c>
      <c r="G1056" s="159">
        <f>ROUND(E1056*F1056,2)</f>
        <v>26291.4</v>
      </c>
      <c r="H1056" s="158">
        <v>23180.640000000003</v>
      </c>
      <c r="I1056" s="159">
        <f>ROUND(E1056*H1056,2)</f>
        <v>13444.77</v>
      </c>
      <c r="J1056" s="158">
        <v>22149.360000000001</v>
      </c>
      <c r="K1056" s="159">
        <f>ROUND(E1056*J1056,2)</f>
        <v>12846.63</v>
      </c>
      <c r="L1056" s="159">
        <v>21</v>
      </c>
      <c r="M1056" s="159">
        <f>G1056*(1+L1056/100)</f>
        <v>31812.594000000001</v>
      </c>
      <c r="N1056" s="159">
        <v>1.02092</v>
      </c>
      <c r="O1056" s="159">
        <f>ROUND(E1056*N1056,2)</f>
        <v>0.59</v>
      </c>
      <c r="P1056" s="159">
        <v>0</v>
      </c>
      <c r="Q1056" s="159">
        <f>ROUND(E1056*P1056,2)</f>
        <v>0</v>
      </c>
      <c r="R1056" s="159" t="s">
        <v>373</v>
      </c>
      <c r="S1056" s="159" t="s">
        <v>233</v>
      </c>
      <c r="T1056" s="160" t="s">
        <v>233</v>
      </c>
      <c r="U1056" s="144">
        <v>54.168000000000006</v>
      </c>
      <c r="V1056" s="144">
        <f>ROUND(E1056*U1056,2)</f>
        <v>31.42</v>
      </c>
      <c r="W1056" s="144"/>
      <c r="X1056" s="133"/>
      <c r="Y1056" s="133"/>
      <c r="Z1056" s="133"/>
      <c r="AA1056" s="133"/>
      <c r="AB1056" s="133"/>
      <c r="AC1056" s="133"/>
      <c r="AD1056" s="133"/>
      <c r="AE1056" s="133"/>
      <c r="AF1056" s="133"/>
      <c r="AG1056" s="133" t="s">
        <v>251</v>
      </c>
      <c r="AH1056" s="133"/>
      <c r="AI1056" s="133"/>
      <c r="AJ1056" s="133"/>
      <c r="AK1056" s="133"/>
      <c r="AL1056" s="133"/>
      <c r="AM1056" s="133"/>
      <c r="AN1056" s="133"/>
      <c r="AO1056" s="133"/>
      <c r="AP1056" s="133"/>
      <c r="AQ1056" s="133"/>
      <c r="AR1056" s="133"/>
      <c r="AS1056" s="133"/>
      <c r="AT1056" s="133"/>
      <c r="AU1056" s="133"/>
      <c r="AV1056" s="133"/>
      <c r="AW1056" s="133"/>
      <c r="AX1056" s="133"/>
      <c r="AY1056" s="133"/>
      <c r="AZ1056" s="133"/>
      <c r="BA1056" s="133"/>
      <c r="BB1056" s="133"/>
      <c r="BC1056" s="133"/>
      <c r="BD1056" s="133"/>
      <c r="BE1056" s="133"/>
      <c r="BF1056" s="133"/>
      <c r="BG1056" s="133"/>
      <c r="BH1056" s="133"/>
    </row>
    <row r="1057" spans="1:60" outlineLevel="1" x14ac:dyDescent="0.2">
      <c r="A1057" s="142"/>
      <c r="B1057" s="143"/>
      <c r="C1057" s="292" t="s">
        <v>1110</v>
      </c>
      <c r="D1057" s="293"/>
      <c r="E1057" s="293"/>
      <c r="F1057" s="293"/>
      <c r="G1057" s="293"/>
      <c r="H1057" s="144"/>
      <c r="I1057" s="144"/>
      <c r="J1057" s="144"/>
      <c r="K1057" s="144"/>
      <c r="L1057" s="144"/>
      <c r="M1057" s="144"/>
      <c r="N1057" s="144"/>
      <c r="O1057" s="144"/>
      <c r="P1057" s="144"/>
      <c r="Q1057" s="144"/>
      <c r="R1057" s="144"/>
      <c r="S1057" s="144"/>
      <c r="T1057" s="144"/>
      <c r="U1057" s="144"/>
      <c r="V1057" s="144"/>
      <c r="W1057" s="144"/>
      <c r="X1057" s="133"/>
      <c r="Y1057" s="133"/>
      <c r="Z1057" s="133"/>
      <c r="AA1057" s="133"/>
      <c r="AB1057" s="133"/>
      <c r="AC1057" s="133"/>
      <c r="AD1057" s="133"/>
      <c r="AE1057" s="133"/>
      <c r="AF1057" s="133"/>
      <c r="AG1057" s="133" t="s">
        <v>293</v>
      </c>
      <c r="AH1057" s="133"/>
      <c r="AI1057" s="133"/>
      <c r="AJ1057" s="133"/>
      <c r="AK1057" s="133"/>
      <c r="AL1057" s="133"/>
      <c r="AM1057" s="133"/>
      <c r="AN1057" s="133"/>
      <c r="AO1057" s="133"/>
      <c r="AP1057" s="133"/>
      <c r="AQ1057" s="133"/>
      <c r="AR1057" s="133"/>
      <c r="AS1057" s="133"/>
      <c r="AT1057" s="133"/>
      <c r="AU1057" s="133"/>
      <c r="AV1057" s="133"/>
      <c r="AW1057" s="133"/>
      <c r="AX1057" s="133"/>
      <c r="AY1057" s="133"/>
      <c r="AZ1057" s="133"/>
      <c r="BA1057" s="133"/>
      <c r="BB1057" s="133"/>
      <c r="BC1057" s="133"/>
      <c r="BD1057" s="133"/>
      <c r="BE1057" s="133"/>
      <c r="BF1057" s="133"/>
      <c r="BG1057" s="133"/>
      <c r="BH1057" s="133"/>
    </row>
    <row r="1058" spans="1:60" outlineLevel="1" x14ac:dyDescent="0.2">
      <c r="A1058" s="142"/>
      <c r="B1058" s="143"/>
      <c r="C1058" s="189" t="s">
        <v>1167</v>
      </c>
      <c r="D1058" s="175"/>
      <c r="E1058" s="176">
        <v>0.58000000000000007</v>
      </c>
      <c r="F1058" s="144"/>
      <c r="G1058" s="144"/>
      <c r="H1058" s="144"/>
      <c r="I1058" s="144"/>
      <c r="J1058" s="144"/>
      <c r="K1058" s="144"/>
      <c r="L1058" s="144"/>
      <c r="M1058" s="144"/>
      <c r="N1058" s="144"/>
      <c r="O1058" s="144"/>
      <c r="P1058" s="144"/>
      <c r="Q1058" s="144"/>
      <c r="R1058" s="144"/>
      <c r="S1058" s="144"/>
      <c r="T1058" s="144"/>
      <c r="U1058" s="144"/>
      <c r="V1058" s="144"/>
      <c r="W1058" s="144"/>
      <c r="X1058" s="133"/>
      <c r="Y1058" s="133"/>
      <c r="Z1058" s="133"/>
      <c r="AA1058" s="133"/>
      <c r="AB1058" s="133"/>
      <c r="AC1058" s="133"/>
      <c r="AD1058" s="133"/>
      <c r="AE1058" s="133"/>
      <c r="AF1058" s="133"/>
      <c r="AG1058" s="133" t="s">
        <v>282</v>
      </c>
      <c r="AH1058" s="133">
        <v>0</v>
      </c>
      <c r="AI1058" s="133"/>
      <c r="AJ1058" s="133"/>
      <c r="AK1058" s="133"/>
      <c r="AL1058" s="133"/>
      <c r="AM1058" s="133"/>
      <c r="AN1058" s="133"/>
      <c r="AO1058" s="133"/>
      <c r="AP1058" s="133"/>
      <c r="AQ1058" s="133"/>
      <c r="AR1058" s="133"/>
      <c r="AS1058" s="133"/>
      <c r="AT1058" s="133"/>
      <c r="AU1058" s="133"/>
      <c r="AV1058" s="133"/>
      <c r="AW1058" s="133"/>
      <c r="AX1058" s="133"/>
      <c r="AY1058" s="133"/>
      <c r="AZ1058" s="133"/>
      <c r="BA1058" s="133"/>
      <c r="BB1058" s="133"/>
      <c r="BC1058" s="133"/>
      <c r="BD1058" s="133"/>
      <c r="BE1058" s="133"/>
      <c r="BF1058" s="133"/>
      <c r="BG1058" s="133"/>
      <c r="BH1058" s="133"/>
    </row>
    <row r="1059" spans="1:60" outlineLevel="1" x14ac:dyDescent="0.2">
      <c r="A1059" s="154">
        <v>125</v>
      </c>
      <c r="B1059" s="155" t="s">
        <v>1168</v>
      </c>
      <c r="C1059" s="171" t="s">
        <v>1169</v>
      </c>
      <c r="D1059" s="156" t="s">
        <v>279</v>
      </c>
      <c r="E1059" s="157">
        <v>39.843000000000004</v>
      </c>
      <c r="F1059" s="158">
        <v>1789</v>
      </c>
      <c r="G1059" s="159">
        <f>ROUND(E1059*F1059,2)</f>
        <v>71279.13</v>
      </c>
      <c r="H1059" s="158">
        <v>974.65000000000009</v>
      </c>
      <c r="I1059" s="159">
        <f>ROUND(E1059*H1059,2)</f>
        <v>38832.980000000003</v>
      </c>
      <c r="J1059" s="158">
        <v>814.35</v>
      </c>
      <c r="K1059" s="159">
        <f>ROUND(E1059*J1059,2)</f>
        <v>32446.15</v>
      </c>
      <c r="L1059" s="159">
        <v>21</v>
      </c>
      <c r="M1059" s="159">
        <f>G1059*(1+L1059/100)</f>
        <v>86247.747300000003</v>
      </c>
      <c r="N1059" s="159">
        <v>4.5970000000000004E-2</v>
      </c>
      <c r="O1059" s="159">
        <f>ROUND(E1059*N1059,2)</f>
        <v>1.83</v>
      </c>
      <c r="P1059" s="159">
        <v>0</v>
      </c>
      <c r="Q1059" s="159">
        <f>ROUND(E1059*P1059,2)</f>
        <v>0</v>
      </c>
      <c r="R1059" s="159" t="s">
        <v>373</v>
      </c>
      <c r="S1059" s="159" t="s">
        <v>233</v>
      </c>
      <c r="T1059" s="160" t="s">
        <v>233</v>
      </c>
      <c r="U1059" s="144">
        <v>2.3000000000000003</v>
      </c>
      <c r="V1059" s="144">
        <f>ROUND(E1059*U1059,2)</f>
        <v>91.64</v>
      </c>
      <c r="W1059" s="144"/>
      <c r="X1059" s="133"/>
      <c r="Y1059" s="133"/>
      <c r="Z1059" s="133"/>
      <c r="AA1059" s="133"/>
      <c r="AB1059" s="133"/>
      <c r="AC1059" s="133"/>
      <c r="AD1059" s="133"/>
      <c r="AE1059" s="133"/>
      <c r="AF1059" s="133"/>
      <c r="AG1059" s="133" t="s">
        <v>251</v>
      </c>
      <c r="AH1059" s="133"/>
      <c r="AI1059" s="133"/>
      <c r="AJ1059" s="133"/>
      <c r="AK1059" s="133"/>
      <c r="AL1059" s="133"/>
      <c r="AM1059" s="133"/>
      <c r="AN1059" s="133"/>
      <c r="AO1059" s="133"/>
      <c r="AP1059" s="133"/>
      <c r="AQ1059" s="133"/>
      <c r="AR1059" s="133"/>
      <c r="AS1059" s="133"/>
      <c r="AT1059" s="133"/>
      <c r="AU1059" s="133"/>
      <c r="AV1059" s="133"/>
      <c r="AW1059" s="133"/>
      <c r="AX1059" s="133"/>
      <c r="AY1059" s="133"/>
      <c r="AZ1059" s="133"/>
      <c r="BA1059" s="133"/>
      <c r="BB1059" s="133"/>
      <c r="BC1059" s="133"/>
      <c r="BD1059" s="133"/>
      <c r="BE1059" s="133"/>
      <c r="BF1059" s="133"/>
      <c r="BG1059" s="133"/>
      <c r="BH1059" s="133"/>
    </row>
    <row r="1060" spans="1:60" outlineLevel="1" x14ac:dyDescent="0.2">
      <c r="A1060" s="142"/>
      <c r="B1060" s="143"/>
      <c r="C1060" s="292" t="s">
        <v>1170</v>
      </c>
      <c r="D1060" s="293"/>
      <c r="E1060" s="293"/>
      <c r="F1060" s="293"/>
      <c r="G1060" s="293"/>
      <c r="H1060" s="144"/>
      <c r="I1060" s="144"/>
      <c r="J1060" s="144"/>
      <c r="K1060" s="144"/>
      <c r="L1060" s="144"/>
      <c r="M1060" s="144"/>
      <c r="N1060" s="144"/>
      <c r="O1060" s="144"/>
      <c r="P1060" s="144"/>
      <c r="Q1060" s="144"/>
      <c r="R1060" s="144"/>
      <c r="S1060" s="144"/>
      <c r="T1060" s="144"/>
      <c r="U1060" s="144"/>
      <c r="V1060" s="144"/>
      <c r="W1060" s="144"/>
      <c r="X1060" s="133"/>
      <c r="Y1060" s="133"/>
      <c r="Z1060" s="133"/>
      <c r="AA1060" s="133"/>
      <c r="AB1060" s="133"/>
      <c r="AC1060" s="133"/>
      <c r="AD1060" s="133"/>
      <c r="AE1060" s="133"/>
      <c r="AF1060" s="133"/>
      <c r="AG1060" s="133" t="s">
        <v>293</v>
      </c>
      <c r="AH1060" s="133"/>
      <c r="AI1060" s="133"/>
      <c r="AJ1060" s="133"/>
      <c r="AK1060" s="133"/>
      <c r="AL1060" s="133"/>
      <c r="AM1060" s="133"/>
      <c r="AN1060" s="133"/>
      <c r="AO1060" s="133"/>
      <c r="AP1060" s="133"/>
      <c r="AQ1060" s="133"/>
      <c r="AR1060" s="133"/>
      <c r="AS1060" s="133"/>
      <c r="AT1060" s="133"/>
      <c r="AU1060" s="133"/>
      <c r="AV1060" s="133"/>
      <c r="AW1060" s="133"/>
      <c r="AX1060" s="133"/>
      <c r="AY1060" s="133"/>
      <c r="AZ1060" s="133"/>
      <c r="BA1060" s="133"/>
      <c r="BB1060" s="133"/>
      <c r="BC1060" s="133"/>
      <c r="BD1060" s="133"/>
      <c r="BE1060" s="133"/>
      <c r="BF1060" s="133"/>
      <c r="BG1060" s="133"/>
      <c r="BH1060" s="133"/>
    </row>
    <row r="1061" spans="1:60" outlineLevel="1" x14ac:dyDescent="0.2">
      <c r="A1061" s="142"/>
      <c r="B1061" s="143"/>
      <c r="C1061" s="189" t="s">
        <v>1162</v>
      </c>
      <c r="D1061" s="175"/>
      <c r="E1061" s="176"/>
      <c r="F1061" s="144"/>
      <c r="G1061" s="144"/>
      <c r="H1061" s="144"/>
      <c r="I1061" s="144"/>
      <c r="J1061" s="144"/>
      <c r="K1061" s="144"/>
      <c r="L1061" s="144"/>
      <c r="M1061" s="144"/>
      <c r="N1061" s="144"/>
      <c r="O1061" s="144"/>
      <c r="P1061" s="144"/>
      <c r="Q1061" s="144"/>
      <c r="R1061" s="144"/>
      <c r="S1061" s="144"/>
      <c r="T1061" s="144"/>
      <c r="U1061" s="144"/>
      <c r="V1061" s="144"/>
      <c r="W1061" s="144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 t="s">
        <v>282</v>
      </c>
      <c r="AH1061" s="133">
        <v>0</v>
      </c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133"/>
      <c r="AW1061" s="133"/>
      <c r="AX1061" s="133"/>
      <c r="AY1061" s="133"/>
      <c r="AZ1061" s="133"/>
      <c r="BA1061" s="133"/>
      <c r="BB1061" s="133"/>
      <c r="BC1061" s="133"/>
      <c r="BD1061" s="133"/>
      <c r="BE1061" s="133"/>
      <c r="BF1061" s="133"/>
      <c r="BG1061" s="133"/>
      <c r="BH1061" s="133"/>
    </row>
    <row r="1062" spans="1:60" outlineLevel="1" x14ac:dyDescent="0.2">
      <c r="A1062" s="142"/>
      <c r="B1062" s="143"/>
      <c r="C1062" s="189" t="s">
        <v>1171</v>
      </c>
      <c r="D1062" s="175"/>
      <c r="E1062" s="176">
        <v>27.918000000000003</v>
      </c>
      <c r="F1062" s="144"/>
      <c r="G1062" s="144"/>
      <c r="H1062" s="144"/>
      <c r="I1062" s="144"/>
      <c r="J1062" s="144"/>
      <c r="K1062" s="144"/>
      <c r="L1062" s="144"/>
      <c r="M1062" s="144"/>
      <c r="N1062" s="144"/>
      <c r="O1062" s="144"/>
      <c r="P1062" s="144"/>
      <c r="Q1062" s="144"/>
      <c r="R1062" s="144"/>
      <c r="S1062" s="144"/>
      <c r="T1062" s="144"/>
      <c r="U1062" s="144"/>
      <c r="V1062" s="144"/>
      <c r="W1062" s="144"/>
      <c r="X1062" s="133"/>
      <c r="Y1062" s="133"/>
      <c r="Z1062" s="133"/>
      <c r="AA1062" s="133"/>
      <c r="AB1062" s="133"/>
      <c r="AC1062" s="133"/>
      <c r="AD1062" s="133"/>
      <c r="AE1062" s="133"/>
      <c r="AF1062" s="133"/>
      <c r="AG1062" s="133" t="s">
        <v>282</v>
      </c>
      <c r="AH1062" s="133">
        <v>0</v>
      </c>
      <c r="AI1062" s="133"/>
      <c r="AJ1062" s="133"/>
      <c r="AK1062" s="133"/>
      <c r="AL1062" s="133"/>
      <c r="AM1062" s="133"/>
      <c r="AN1062" s="133"/>
      <c r="AO1062" s="133"/>
      <c r="AP1062" s="133"/>
      <c r="AQ1062" s="133"/>
      <c r="AR1062" s="133"/>
      <c r="AS1062" s="133"/>
      <c r="AT1062" s="133"/>
      <c r="AU1062" s="133"/>
      <c r="AV1062" s="133"/>
      <c r="AW1062" s="133"/>
      <c r="AX1062" s="133"/>
      <c r="AY1062" s="133"/>
      <c r="AZ1062" s="133"/>
      <c r="BA1062" s="133"/>
      <c r="BB1062" s="133"/>
      <c r="BC1062" s="133"/>
      <c r="BD1062" s="133"/>
      <c r="BE1062" s="133"/>
      <c r="BF1062" s="133"/>
      <c r="BG1062" s="133"/>
      <c r="BH1062" s="133"/>
    </row>
    <row r="1063" spans="1:60" outlineLevel="1" x14ac:dyDescent="0.2">
      <c r="A1063" s="142"/>
      <c r="B1063" s="143"/>
      <c r="C1063" s="189" t="s">
        <v>1172</v>
      </c>
      <c r="D1063" s="175"/>
      <c r="E1063" s="176">
        <v>11.925000000000001</v>
      </c>
      <c r="F1063" s="144"/>
      <c r="G1063" s="144"/>
      <c r="H1063" s="144"/>
      <c r="I1063" s="144"/>
      <c r="J1063" s="144"/>
      <c r="K1063" s="144"/>
      <c r="L1063" s="144"/>
      <c r="M1063" s="144"/>
      <c r="N1063" s="144"/>
      <c r="O1063" s="144"/>
      <c r="P1063" s="144"/>
      <c r="Q1063" s="144"/>
      <c r="R1063" s="144"/>
      <c r="S1063" s="144"/>
      <c r="T1063" s="144"/>
      <c r="U1063" s="144"/>
      <c r="V1063" s="144"/>
      <c r="W1063" s="144"/>
      <c r="X1063" s="133"/>
      <c r="Y1063" s="133"/>
      <c r="Z1063" s="133"/>
      <c r="AA1063" s="133"/>
      <c r="AB1063" s="133"/>
      <c r="AC1063" s="133"/>
      <c r="AD1063" s="133"/>
      <c r="AE1063" s="133"/>
      <c r="AF1063" s="133"/>
      <c r="AG1063" s="133" t="s">
        <v>282</v>
      </c>
      <c r="AH1063" s="133">
        <v>0</v>
      </c>
      <c r="AI1063" s="133"/>
      <c r="AJ1063" s="133"/>
      <c r="AK1063" s="133"/>
      <c r="AL1063" s="133"/>
      <c r="AM1063" s="133"/>
      <c r="AN1063" s="133"/>
      <c r="AO1063" s="133"/>
      <c r="AP1063" s="133"/>
      <c r="AQ1063" s="133"/>
      <c r="AR1063" s="133"/>
      <c r="AS1063" s="133"/>
      <c r="AT1063" s="133"/>
      <c r="AU1063" s="133"/>
      <c r="AV1063" s="133"/>
      <c r="AW1063" s="133"/>
      <c r="AX1063" s="133"/>
      <c r="AY1063" s="133"/>
      <c r="AZ1063" s="133"/>
      <c r="BA1063" s="133"/>
      <c r="BB1063" s="133"/>
      <c r="BC1063" s="133"/>
      <c r="BD1063" s="133"/>
      <c r="BE1063" s="133"/>
      <c r="BF1063" s="133"/>
      <c r="BG1063" s="133"/>
      <c r="BH1063" s="133"/>
    </row>
    <row r="1064" spans="1:60" outlineLevel="1" x14ac:dyDescent="0.2">
      <c r="A1064" s="154">
        <v>126</v>
      </c>
      <c r="B1064" s="155" t="s">
        <v>1173</v>
      </c>
      <c r="C1064" s="171" t="s">
        <v>1174</v>
      </c>
      <c r="D1064" s="156" t="s">
        <v>279</v>
      </c>
      <c r="E1064" s="157">
        <v>39.843000000000004</v>
      </c>
      <c r="F1064" s="158">
        <v>129.5</v>
      </c>
      <c r="G1064" s="159">
        <f>ROUND(E1064*F1064,2)</f>
        <v>5159.67</v>
      </c>
      <c r="H1064" s="158">
        <v>0</v>
      </c>
      <c r="I1064" s="159">
        <f>ROUND(E1064*H1064,2)</f>
        <v>0</v>
      </c>
      <c r="J1064" s="158">
        <v>129.5</v>
      </c>
      <c r="K1064" s="159">
        <f>ROUND(E1064*J1064,2)</f>
        <v>5159.67</v>
      </c>
      <c r="L1064" s="159">
        <v>21</v>
      </c>
      <c r="M1064" s="159">
        <f>G1064*(1+L1064/100)</f>
        <v>6243.2007000000003</v>
      </c>
      <c r="N1064" s="159">
        <v>0</v>
      </c>
      <c r="O1064" s="159">
        <f>ROUND(E1064*N1064,2)</f>
        <v>0</v>
      </c>
      <c r="P1064" s="159">
        <v>0</v>
      </c>
      <c r="Q1064" s="159">
        <f>ROUND(E1064*P1064,2)</f>
        <v>0</v>
      </c>
      <c r="R1064" s="159" t="s">
        <v>373</v>
      </c>
      <c r="S1064" s="159" t="s">
        <v>233</v>
      </c>
      <c r="T1064" s="160" t="s">
        <v>233</v>
      </c>
      <c r="U1064" s="144">
        <v>0.33800000000000002</v>
      </c>
      <c r="V1064" s="144">
        <f>ROUND(E1064*U1064,2)</f>
        <v>13.47</v>
      </c>
      <c r="W1064" s="144"/>
      <c r="X1064" s="133"/>
      <c r="Y1064" s="133"/>
      <c r="Z1064" s="133"/>
      <c r="AA1064" s="133"/>
      <c r="AB1064" s="133"/>
      <c r="AC1064" s="133"/>
      <c r="AD1064" s="133"/>
      <c r="AE1064" s="133"/>
      <c r="AF1064" s="133"/>
      <c r="AG1064" s="133" t="s">
        <v>251</v>
      </c>
      <c r="AH1064" s="133"/>
      <c r="AI1064" s="133"/>
      <c r="AJ1064" s="133"/>
      <c r="AK1064" s="133"/>
      <c r="AL1064" s="133"/>
      <c r="AM1064" s="133"/>
      <c r="AN1064" s="133"/>
      <c r="AO1064" s="133"/>
      <c r="AP1064" s="133"/>
      <c r="AQ1064" s="133"/>
      <c r="AR1064" s="133"/>
      <c r="AS1064" s="133"/>
      <c r="AT1064" s="133"/>
      <c r="AU1064" s="133"/>
      <c r="AV1064" s="133"/>
      <c r="AW1064" s="133"/>
      <c r="AX1064" s="133"/>
      <c r="AY1064" s="133"/>
      <c r="AZ1064" s="133"/>
      <c r="BA1064" s="133"/>
      <c r="BB1064" s="133"/>
      <c r="BC1064" s="133"/>
      <c r="BD1064" s="133"/>
      <c r="BE1064" s="133"/>
      <c r="BF1064" s="133"/>
      <c r="BG1064" s="133"/>
      <c r="BH1064" s="133"/>
    </row>
    <row r="1065" spans="1:60" outlineLevel="1" x14ac:dyDescent="0.2">
      <c r="A1065" s="142"/>
      <c r="B1065" s="143"/>
      <c r="C1065" s="292" t="s">
        <v>1170</v>
      </c>
      <c r="D1065" s="293"/>
      <c r="E1065" s="293"/>
      <c r="F1065" s="293"/>
      <c r="G1065" s="293"/>
      <c r="H1065" s="144"/>
      <c r="I1065" s="144"/>
      <c r="J1065" s="144"/>
      <c r="K1065" s="144"/>
      <c r="L1065" s="144"/>
      <c r="M1065" s="144"/>
      <c r="N1065" s="144"/>
      <c r="O1065" s="144"/>
      <c r="P1065" s="144"/>
      <c r="Q1065" s="144"/>
      <c r="R1065" s="144"/>
      <c r="S1065" s="144"/>
      <c r="T1065" s="144"/>
      <c r="U1065" s="144"/>
      <c r="V1065" s="144"/>
      <c r="W1065" s="144"/>
      <c r="X1065" s="133"/>
      <c r="Y1065" s="133"/>
      <c r="Z1065" s="133"/>
      <c r="AA1065" s="133"/>
      <c r="AB1065" s="133"/>
      <c r="AC1065" s="133"/>
      <c r="AD1065" s="133"/>
      <c r="AE1065" s="133"/>
      <c r="AF1065" s="133"/>
      <c r="AG1065" s="133" t="s">
        <v>293</v>
      </c>
      <c r="AH1065" s="133"/>
      <c r="AI1065" s="133"/>
      <c r="AJ1065" s="133"/>
      <c r="AK1065" s="133"/>
      <c r="AL1065" s="133"/>
      <c r="AM1065" s="133"/>
      <c r="AN1065" s="133"/>
      <c r="AO1065" s="133"/>
      <c r="AP1065" s="133"/>
      <c r="AQ1065" s="133"/>
      <c r="AR1065" s="133"/>
      <c r="AS1065" s="133"/>
      <c r="AT1065" s="133"/>
      <c r="AU1065" s="133"/>
      <c r="AV1065" s="133"/>
      <c r="AW1065" s="133"/>
      <c r="AX1065" s="133"/>
      <c r="AY1065" s="133"/>
      <c r="AZ1065" s="133"/>
      <c r="BA1065" s="133"/>
      <c r="BB1065" s="133"/>
      <c r="BC1065" s="133"/>
      <c r="BD1065" s="133"/>
      <c r="BE1065" s="133"/>
      <c r="BF1065" s="133"/>
      <c r="BG1065" s="133"/>
      <c r="BH1065" s="133"/>
    </row>
    <row r="1066" spans="1:60" outlineLevel="1" x14ac:dyDescent="0.2">
      <c r="A1066" s="142"/>
      <c r="B1066" s="143"/>
      <c r="C1066" s="189" t="s">
        <v>1175</v>
      </c>
      <c r="D1066" s="175"/>
      <c r="E1066" s="176">
        <v>39.843000000000004</v>
      </c>
      <c r="F1066" s="144"/>
      <c r="G1066" s="144"/>
      <c r="H1066" s="144"/>
      <c r="I1066" s="144"/>
      <c r="J1066" s="144"/>
      <c r="K1066" s="144"/>
      <c r="L1066" s="144"/>
      <c r="M1066" s="144"/>
      <c r="N1066" s="144"/>
      <c r="O1066" s="144"/>
      <c r="P1066" s="144"/>
      <c r="Q1066" s="144"/>
      <c r="R1066" s="144"/>
      <c r="S1066" s="144"/>
      <c r="T1066" s="144"/>
      <c r="U1066" s="144"/>
      <c r="V1066" s="144"/>
      <c r="W1066" s="144"/>
      <c r="X1066" s="133"/>
      <c r="Y1066" s="133"/>
      <c r="Z1066" s="133"/>
      <c r="AA1066" s="133"/>
      <c r="AB1066" s="133"/>
      <c r="AC1066" s="133"/>
      <c r="AD1066" s="133"/>
      <c r="AE1066" s="133"/>
      <c r="AF1066" s="133"/>
      <c r="AG1066" s="133" t="s">
        <v>282</v>
      </c>
      <c r="AH1066" s="133">
        <v>5</v>
      </c>
      <c r="AI1066" s="133"/>
      <c r="AJ1066" s="133"/>
      <c r="AK1066" s="133"/>
      <c r="AL1066" s="133"/>
      <c r="AM1066" s="133"/>
      <c r="AN1066" s="133"/>
      <c r="AO1066" s="133"/>
      <c r="AP1066" s="133"/>
      <c r="AQ1066" s="133"/>
      <c r="AR1066" s="133"/>
      <c r="AS1066" s="133"/>
      <c r="AT1066" s="133"/>
      <c r="AU1066" s="133"/>
      <c r="AV1066" s="133"/>
      <c r="AW1066" s="133"/>
      <c r="AX1066" s="133"/>
      <c r="AY1066" s="133"/>
      <c r="AZ1066" s="133"/>
      <c r="BA1066" s="133"/>
      <c r="BB1066" s="133"/>
      <c r="BC1066" s="133"/>
      <c r="BD1066" s="133"/>
      <c r="BE1066" s="133"/>
      <c r="BF1066" s="133"/>
      <c r="BG1066" s="133"/>
      <c r="BH1066" s="133"/>
    </row>
    <row r="1067" spans="1:60" outlineLevel="1" x14ac:dyDescent="0.2">
      <c r="A1067" s="154">
        <v>127</v>
      </c>
      <c r="B1067" s="155" t="s">
        <v>1176</v>
      </c>
      <c r="C1067" s="171" t="s">
        <v>1177</v>
      </c>
      <c r="D1067" s="156" t="s">
        <v>291</v>
      </c>
      <c r="E1067" s="157">
        <v>82.5</v>
      </c>
      <c r="F1067" s="158">
        <v>308</v>
      </c>
      <c r="G1067" s="159">
        <f>ROUND(E1067*F1067,2)</f>
        <v>25410</v>
      </c>
      <c r="H1067" s="158">
        <v>105.82000000000001</v>
      </c>
      <c r="I1067" s="159">
        <f>ROUND(E1067*H1067,2)</f>
        <v>8730.15</v>
      </c>
      <c r="J1067" s="158">
        <v>202.18</v>
      </c>
      <c r="K1067" s="159">
        <f>ROUND(E1067*J1067,2)</f>
        <v>16679.849999999999</v>
      </c>
      <c r="L1067" s="159">
        <v>21</v>
      </c>
      <c r="M1067" s="159">
        <f>G1067*(1+L1067/100)</f>
        <v>30746.1</v>
      </c>
      <c r="N1067" s="159">
        <v>0.11369000000000001</v>
      </c>
      <c r="O1067" s="159">
        <f>ROUND(E1067*N1067,2)</f>
        <v>9.3800000000000008</v>
      </c>
      <c r="P1067" s="159">
        <v>0</v>
      </c>
      <c r="Q1067" s="159">
        <f>ROUND(E1067*P1067,2)</f>
        <v>0</v>
      </c>
      <c r="R1067" s="159" t="s">
        <v>373</v>
      </c>
      <c r="S1067" s="159" t="s">
        <v>233</v>
      </c>
      <c r="T1067" s="160" t="s">
        <v>233</v>
      </c>
      <c r="U1067" s="144">
        <v>0.56850000000000001</v>
      </c>
      <c r="V1067" s="144">
        <f>ROUND(E1067*U1067,2)</f>
        <v>46.9</v>
      </c>
      <c r="W1067" s="144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 t="s">
        <v>251</v>
      </c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133"/>
      <c r="AW1067" s="133"/>
      <c r="AX1067" s="133"/>
      <c r="AY1067" s="133"/>
      <c r="AZ1067" s="133"/>
      <c r="BA1067" s="133"/>
      <c r="BB1067" s="133"/>
      <c r="BC1067" s="133"/>
      <c r="BD1067" s="133"/>
      <c r="BE1067" s="133"/>
      <c r="BF1067" s="133"/>
      <c r="BG1067" s="133"/>
      <c r="BH1067" s="133"/>
    </row>
    <row r="1068" spans="1:60" outlineLevel="1" x14ac:dyDescent="0.2">
      <c r="A1068" s="142"/>
      <c r="B1068" s="143"/>
      <c r="C1068" s="292" t="s">
        <v>1178</v>
      </c>
      <c r="D1068" s="293"/>
      <c r="E1068" s="293"/>
      <c r="F1068" s="293"/>
      <c r="G1068" s="293"/>
      <c r="H1068" s="144"/>
      <c r="I1068" s="144"/>
      <c r="J1068" s="144"/>
      <c r="K1068" s="144"/>
      <c r="L1068" s="144"/>
      <c r="M1068" s="144"/>
      <c r="N1068" s="144"/>
      <c r="O1068" s="144"/>
      <c r="P1068" s="144"/>
      <c r="Q1068" s="144"/>
      <c r="R1068" s="144"/>
      <c r="S1068" s="144"/>
      <c r="T1068" s="144"/>
      <c r="U1068" s="144"/>
      <c r="V1068" s="144"/>
      <c r="W1068" s="144"/>
      <c r="X1068" s="133"/>
      <c r="Y1068" s="133"/>
      <c r="Z1068" s="133"/>
      <c r="AA1068" s="133"/>
      <c r="AB1068" s="133"/>
      <c r="AC1068" s="133"/>
      <c r="AD1068" s="133"/>
      <c r="AE1068" s="133"/>
      <c r="AF1068" s="133"/>
      <c r="AG1068" s="133" t="s">
        <v>293</v>
      </c>
      <c r="AH1068" s="133"/>
      <c r="AI1068" s="133"/>
      <c r="AJ1068" s="133"/>
      <c r="AK1068" s="133"/>
      <c r="AL1068" s="133"/>
      <c r="AM1068" s="133"/>
      <c r="AN1068" s="133"/>
      <c r="AO1068" s="133"/>
      <c r="AP1068" s="133"/>
      <c r="AQ1068" s="133"/>
      <c r="AR1068" s="133"/>
      <c r="AS1068" s="133"/>
      <c r="AT1068" s="133"/>
      <c r="AU1068" s="133"/>
      <c r="AV1068" s="133"/>
      <c r="AW1068" s="133"/>
      <c r="AX1068" s="133"/>
      <c r="AY1068" s="133"/>
      <c r="AZ1068" s="133"/>
      <c r="BA1068" s="187" t="str">
        <f>C1068</f>
        <v>na terén nebo na desku z betonu prostého nebo prokládaného kamenem, bez potěru, se zahlazením povrchu,</v>
      </c>
      <c r="BB1068" s="133"/>
      <c r="BC1068" s="133"/>
      <c r="BD1068" s="133"/>
      <c r="BE1068" s="133"/>
      <c r="BF1068" s="133"/>
      <c r="BG1068" s="133"/>
      <c r="BH1068" s="133"/>
    </row>
    <row r="1069" spans="1:60" outlineLevel="1" x14ac:dyDescent="0.2">
      <c r="A1069" s="142"/>
      <c r="B1069" s="143"/>
      <c r="C1069" s="294" t="s">
        <v>1179</v>
      </c>
      <c r="D1069" s="295"/>
      <c r="E1069" s="295"/>
      <c r="F1069" s="295"/>
      <c r="G1069" s="295"/>
      <c r="H1069" s="144"/>
      <c r="I1069" s="144"/>
      <c r="J1069" s="144"/>
      <c r="K1069" s="144"/>
      <c r="L1069" s="144"/>
      <c r="M1069" s="144"/>
      <c r="N1069" s="144"/>
      <c r="O1069" s="144"/>
      <c r="P1069" s="144"/>
      <c r="Q1069" s="144"/>
      <c r="R1069" s="144"/>
      <c r="S1069" s="144"/>
      <c r="T1069" s="144"/>
      <c r="U1069" s="144"/>
      <c r="V1069" s="144"/>
      <c r="W1069" s="144"/>
      <c r="X1069" s="133"/>
      <c r="Y1069" s="133"/>
      <c r="Z1069" s="133"/>
      <c r="AA1069" s="133"/>
      <c r="AB1069" s="133"/>
      <c r="AC1069" s="133"/>
      <c r="AD1069" s="133"/>
      <c r="AE1069" s="133"/>
      <c r="AF1069" s="133"/>
      <c r="AG1069" s="133" t="s">
        <v>342</v>
      </c>
      <c r="AH1069" s="133"/>
      <c r="AI1069" s="133"/>
      <c r="AJ1069" s="133"/>
      <c r="AK1069" s="133"/>
      <c r="AL1069" s="133"/>
      <c r="AM1069" s="133"/>
      <c r="AN1069" s="133"/>
      <c r="AO1069" s="133"/>
      <c r="AP1069" s="133"/>
      <c r="AQ1069" s="133"/>
      <c r="AR1069" s="133"/>
      <c r="AS1069" s="133"/>
      <c r="AT1069" s="133"/>
      <c r="AU1069" s="133"/>
      <c r="AV1069" s="133"/>
      <c r="AW1069" s="133"/>
      <c r="AX1069" s="133"/>
      <c r="AY1069" s="133"/>
      <c r="AZ1069" s="133"/>
      <c r="BA1069" s="133"/>
      <c r="BB1069" s="133"/>
      <c r="BC1069" s="133"/>
      <c r="BD1069" s="133"/>
      <c r="BE1069" s="133"/>
      <c r="BF1069" s="133"/>
      <c r="BG1069" s="133"/>
      <c r="BH1069" s="133"/>
    </row>
    <row r="1070" spans="1:60" outlineLevel="1" x14ac:dyDescent="0.2">
      <c r="A1070" s="142"/>
      <c r="B1070" s="143"/>
      <c r="C1070" s="189" t="s">
        <v>1180</v>
      </c>
      <c r="D1070" s="175"/>
      <c r="E1070" s="176"/>
      <c r="F1070" s="144"/>
      <c r="G1070" s="144"/>
      <c r="H1070" s="144"/>
      <c r="I1070" s="144"/>
      <c r="J1070" s="144"/>
      <c r="K1070" s="144"/>
      <c r="L1070" s="144"/>
      <c r="M1070" s="144"/>
      <c r="N1070" s="144"/>
      <c r="O1070" s="144"/>
      <c r="P1070" s="144"/>
      <c r="Q1070" s="144"/>
      <c r="R1070" s="144"/>
      <c r="S1070" s="144"/>
      <c r="T1070" s="144"/>
      <c r="U1070" s="144"/>
      <c r="V1070" s="144"/>
      <c r="W1070" s="144"/>
      <c r="X1070" s="133"/>
      <c r="Y1070" s="133"/>
      <c r="Z1070" s="133"/>
      <c r="AA1070" s="133"/>
      <c r="AB1070" s="133"/>
      <c r="AC1070" s="133"/>
      <c r="AD1070" s="133"/>
      <c r="AE1070" s="133"/>
      <c r="AF1070" s="133"/>
      <c r="AG1070" s="133" t="s">
        <v>282</v>
      </c>
      <c r="AH1070" s="133">
        <v>0</v>
      </c>
      <c r="AI1070" s="133"/>
      <c r="AJ1070" s="133"/>
      <c r="AK1070" s="133"/>
      <c r="AL1070" s="133"/>
      <c r="AM1070" s="133"/>
      <c r="AN1070" s="133"/>
      <c r="AO1070" s="133"/>
      <c r="AP1070" s="133"/>
      <c r="AQ1070" s="133"/>
      <c r="AR1070" s="133"/>
      <c r="AS1070" s="133"/>
      <c r="AT1070" s="133"/>
      <c r="AU1070" s="133"/>
      <c r="AV1070" s="133"/>
      <c r="AW1070" s="133"/>
      <c r="AX1070" s="133"/>
      <c r="AY1070" s="133"/>
      <c r="AZ1070" s="133"/>
      <c r="BA1070" s="133"/>
      <c r="BB1070" s="133"/>
      <c r="BC1070" s="133"/>
      <c r="BD1070" s="133"/>
      <c r="BE1070" s="133"/>
      <c r="BF1070" s="133"/>
      <c r="BG1070" s="133"/>
      <c r="BH1070" s="133"/>
    </row>
    <row r="1071" spans="1:60" outlineLevel="1" x14ac:dyDescent="0.2">
      <c r="A1071" s="142"/>
      <c r="B1071" s="143"/>
      <c r="C1071" s="189" t="s">
        <v>1181</v>
      </c>
      <c r="D1071" s="175"/>
      <c r="E1071" s="176">
        <v>82.5</v>
      </c>
      <c r="F1071" s="144"/>
      <c r="G1071" s="144"/>
      <c r="H1071" s="144"/>
      <c r="I1071" s="144"/>
      <c r="J1071" s="144"/>
      <c r="K1071" s="144"/>
      <c r="L1071" s="144"/>
      <c r="M1071" s="144"/>
      <c r="N1071" s="144"/>
      <c r="O1071" s="144"/>
      <c r="P1071" s="144"/>
      <c r="Q1071" s="144"/>
      <c r="R1071" s="144"/>
      <c r="S1071" s="144"/>
      <c r="T1071" s="144"/>
      <c r="U1071" s="144"/>
      <c r="V1071" s="144"/>
      <c r="W1071" s="144"/>
      <c r="X1071" s="133"/>
      <c r="Y1071" s="133"/>
      <c r="Z1071" s="133"/>
      <c r="AA1071" s="133"/>
      <c r="AB1071" s="133"/>
      <c r="AC1071" s="133"/>
      <c r="AD1071" s="133"/>
      <c r="AE1071" s="133"/>
      <c r="AF1071" s="133"/>
      <c r="AG1071" s="133" t="s">
        <v>282</v>
      </c>
      <c r="AH1071" s="133">
        <v>0</v>
      </c>
      <c r="AI1071" s="133"/>
      <c r="AJ1071" s="133"/>
      <c r="AK1071" s="133"/>
      <c r="AL1071" s="133"/>
      <c r="AM1071" s="133"/>
      <c r="AN1071" s="133"/>
      <c r="AO1071" s="133"/>
      <c r="AP1071" s="133"/>
      <c r="AQ1071" s="133"/>
      <c r="AR1071" s="133"/>
      <c r="AS1071" s="133"/>
      <c r="AT1071" s="133"/>
      <c r="AU1071" s="133"/>
      <c r="AV1071" s="133"/>
      <c r="AW1071" s="133"/>
      <c r="AX1071" s="133"/>
      <c r="AY1071" s="133"/>
      <c r="AZ1071" s="133"/>
      <c r="BA1071" s="133"/>
      <c r="BB1071" s="133"/>
      <c r="BC1071" s="133"/>
      <c r="BD1071" s="133"/>
      <c r="BE1071" s="133"/>
      <c r="BF1071" s="133"/>
      <c r="BG1071" s="133"/>
      <c r="BH1071" s="133"/>
    </row>
    <row r="1072" spans="1:60" ht="22.5" outlineLevel="1" x14ac:dyDescent="0.2">
      <c r="A1072" s="154">
        <v>128</v>
      </c>
      <c r="B1072" s="155" t="s">
        <v>1182</v>
      </c>
      <c r="C1072" s="171" t="s">
        <v>1183</v>
      </c>
      <c r="D1072" s="156" t="s">
        <v>279</v>
      </c>
      <c r="E1072" s="157">
        <v>47.976600000000005</v>
      </c>
      <c r="F1072" s="158">
        <v>1192</v>
      </c>
      <c r="G1072" s="159">
        <f>ROUND(E1072*F1072,2)</f>
        <v>57188.11</v>
      </c>
      <c r="H1072" s="158">
        <v>571.37</v>
      </c>
      <c r="I1072" s="159">
        <f>ROUND(E1072*H1072,2)</f>
        <v>27412.39</v>
      </c>
      <c r="J1072" s="158">
        <v>620.63000000000011</v>
      </c>
      <c r="K1072" s="159">
        <f>ROUND(E1072*J1072,2)</f>
        <v>29775.72</v>
      </c>
      <c r="L1072" s="159">
        <v>21</v>
      </c>
      <c r="M1072" s="159">
        <f>G1072*(1+L1072/100)</f>
        <v>69197.613100000002</v>
      </c>
      <c r="N1072" s="159">
        <v>1.6930000000000001E-2</v>
      </c>
      <c r="O1072" s="159">
        <f>ROUND(E1072*N1072,2)</f>
        <v>0.81</v>
      </c>
      <c r="P1072" s="159">
        <v>0</v>
      </c>
      <c r="Q1072" s="159">
        <f>ROUND(E1072*P1072,2)</f>
        <v>0</v>
      </c>
      <c r="R1072" s="159" t="s">
        <v>373</v>
      </c>
      <c r="S1072" s="159" t="s">
        <v>233</v>
      </c>
      <c r="T1072" s="160" t="s">
        <v>233</v>
      </c>
      <c r="U1072" s="144">
        <v>1.5396000000000001</v>
      </c>
      <c r="V1072" s="144">
        <f>ROUND(E1072*U1072,2)</f>
        <v>73.86</v>
      </c>
      <c r="W1072" s="144"/>
      <c r="X1072" s="133"/>
      <c r="Y1072" s="133"/>
      <c r="Z1072" s="133"/>
      <c r="AA1072" s="133"/>
      <c r="AB1072" s="133"/>
      <c r="AC1072" s="133"/>
      <c r="AD1072" s="133"/>
      <c r="AE1072" s="133"/>
      <c r="AF1072" s="133"/>
      <c r="AG1072" s="133" t="s">
        <v>251</v>
      </c>
      <c r="AH1072" s="133"/>
      <c r="AI1072" s="133"/>
      <c r="AJ1072" s="133"/>
      <c r="AK1072" s="133"/>
      <c r="AL1072" s="133"/>
      <c r="AM1072" s="133"/>
      <c r="AN1072" s="133"/>
      <c r="AO1072" s="133"/>
      <c r="AP1072" s="133"/>
      <c r="AQ1072" s="133"/>
      <c r="AR1072" s="133"/>
      <c r="AS1072" s="133"/>
      <c r="AT1072" s="133"/>
      <c r="AU1072" s="133"/>
      <c r="AV1072" s="133"/>
      <c r="AW1072" s="133"/>
      <c r="AX1072" s="133"/>
      <c r="AY1072" s="133"/>
      <c r="AZ1072" s="133"/>
      <c r="BA1072" s="133"/>
      <c r="BB1072" s="133"/>
      <c r="BC1072" s="133"/>
      <c r="BD1072" s="133"/>
      <c r="BE1072" s="133"/>
      <c r="BF1072" s="133"/>
      <c r="BG1072" s="133"/>
      <c r="BH1072" s="133"/>
    </row>
    <row r="1073" spans="1:60" outlineLevel="1" x14ac:dyDescent="0.2">
      <c r="A1073" s="142"/>
      <c r="B1073" s="143"/>
      <c r="C1073" s="189" t="s">
        <v>1159</v>
      </c>
      <c r="D1073" s="175"/>
      <c r="E1073" s="176"/>
      <c r="F1073" s="144"/>
      <c r="G1073" s="144"/>
      <c r="H1073" s="144"/>
      <c r="I1073" s="144"/>
      <c r="J1073" s="144"/>
      <c r="K1073" s="144"/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  <c r="V1073" s="144"/>
      <c r="W1073" s="144"/>
      <c r="X1073" s="133"/>
      <c r="Y1073" s="133"/>
      <c r="Z1073" s="133"/>
      <c r="AA1073" s="133"/>
      <c r="AB1073" s="133"/>
      <c r="AC1073" s="133"/>
      <c r="AD1073" s="133"/>
      <c r="AE1073" s="133"/>
      <c r="AF1073" s="133"/>
      <c r="AG1073" s="133" t="s">
        <v>282</v>
      </c>
      <c r="AH1073" s="133">
        <v>0</v>
      </c>
      <c r="AI1073" s="133"/>
      <c r="AJ1073" s="133"/>
      <c r="AK1073" s="133"/>
      <c r="AL1073" s="133"/>
      <c r="AM1073" s="133"/>
      <c r="AN1073" s="133"/>
      <c r="AO1073" s="133"/>
      <c r="AP1073" s="133"/>
      <c r="AQ1073" s="133"/>
      <c r="AR1073" s="133"/>
      <c r="AS1073" s="133"/>
      <c r="AT1073" s="133"/>
      <c r="AU1073" s="133"/>
      <c r="AV1073" s="133"/>
      <c r="AW1073" s="133"/>
      <c r="AX1073" s="133"/>
      <c r="AY1073" s="133"/>
      <c r="AZ1073" s="133"/>
      <c r="BA1073" s="133"/>
      <c r="BB1073" s="133"/>
      <c r="BC1073" s="133"/>
      <c r="BD1073" s="133"/>
      <c r="BE1073" s="133"/>
      <c r="BF1073" s="133"/>
      <c r="BG1073" s="133"/>
      <c r="BH1073" s="133"/>
    </row>
    <row r="1074" spans="1:60" outlineLevel="1" x14ac:dyDescent="0.2">
      <c r="A1074" s="142"/>
      <c r="B1074" s="143"/>
      <c r="C1074" s="189" t="s">
        <v>1184</v>
      </c>
      <c r="D1074" s="175"/>
      <c r="E1074" s="176">
        <v>6.6375000000000002</v>
      </c>
      <c r="F1074" s="144"/>
      <c r="G1074" s="144"/>
      <c r="H1074" s="144"/>
      <c r="I1074" s="144"/>
      <c r="J1074" s="144"/>
      <c r="K1074" s="144"/>
      <c r="L1074" s="144"/>
      <c r="M1074" s="144"/>
      <c r="N1074" s="144"/>
      <c r="O1074" s="144"/>
      <c r="P1074" s="144"/>
      <c r="Q1074" s="144"/>
      <c r="R1074" s="144"/>
      <c r="S1074" s="144"/>
      <c r="T1074" s="144"/>
      <c r="U1074" s="144"/>
      <c r="V1074" s="144"/>
      <c r="W1074" s="144"/>
      <c r="X1074" s="133"/>
      <c r="Y1074" s="133"/>
      <c r="Z1074" s="133"/>
      <c r="AA1074" s="133"/>
      <c r="AB1074" s="133"/>
      <c r="AC1074" s="133"/>
      <c r="AD1074" s="133"/>
      <c r="AE1074" s="133"/>
      <c r="AF1074" s="133"/>
      <c r="AG1074" s="133" t="s">
        <v>282</v>
      </c>
      <c r="AH1074" s="133">
        <v>0</v>
      </c>
      <c r="AI1074" s="133"/>
      <c r="AJ1074" s="133"/>
      <c r="AK1074" s="133"/>
      <c r="AL1074" s="133"/>
      <c r="AM1074" s="133"/>
      <c r="AN1074" s="133"/>
      <c r="AO1074" s="133"/>
      <c r="AP1074" s="133"/>
      <c r="AQ1074" s="133"/>
      <c r="AR1074" s="133"/>
      <c r="AS1074" s="133"/>
      <c r="AT1074" s="133"/>
      <c r="AU1074" s="133"/>
      <c r="AV1074" s="133"/>
      <c r="AW1074" s="133"/>
      <c r="AX1074" s="133"/>
      <c r="AY1074" s="133"/>
      <c r="AZ1074" s="133"/>
      <c r="BA1074" s="133"/>
      <c r="BB1074" s="133"/>
      <c r="BC1074" s="133"/>
      <c r="BD1074" s="133"/>
      <c r="BE1074" s="133"/>
      <c r="BF1074" s="133"/>
      <c r="BG1074" s="133"/>
      <c r="BH1074" s="133"/>
    </row>
    <row r="1075" spans="1:60" outlineLevel="1" x14ac:dyDescent="0.2">
      <c r="A1075" s="142"/>
      <c r="B1075" s="143"/>
      <c r="C1075" s="189" t="s">
        <v>1073</v>
      </c>
      <c r="D1075" s="175"/>
      <c r="E1075" s="176"/>
      <c r="F1075" s="144"/>
      <c r="G1075" s="144"/>
      <c r="H1075" s="144"/>
      <c r="I1075" s="144"/>
      <c r="J1075" s="144"/>
      <c r="K1075" s="144"/>
      <c r="L1075" s="144"/>
      <c r="M1075" s="144"/>
      <c r="N1075" s="144"/>
      <c r="O1075" s="144"/>
      <c r="P1075" s="144"/>
      <c r="Q1075" s="144"/>
      <c r="R1075" s="144"/>
      <c r="S1075" s="144"/>
      <c r="T1075" s="144"/>
      <c r="U1075" s="144"/>
      <c r="V1075" s="144"/>
      <c r="W1075" s="144"/>
      <c r="X1075" s="133"/>
      <c r="Y1075" s="133"/>
      <c r="Z1075" s="133"/>
      <c r="AA1075" s="133"/>
      <c r="AB1075" s="133"/>
      <c r="AC1075" s="133"/>
      <c r="AD1075" s="133"/>
      <c r="AE1075" s="133"/>
      <c r="AF1075" s="133"/>
      <c r="AG1075" s="133" t="s">
        <v>282</v>
      </c>
      <c r="AH1075" s="133">
        <v>0</v>
      </c>
      <c r="AI1075" s="133"/>
      <c r="AJ1075" s="133"/>
      <c r="AK1075" s="133"/>
      <c r="AL1075" s="133"/>
      <c r="AM1075" s="133"/>
      <c r="AN1075" s="133"/>
      <c r="AO1075" s="133"/>
      <c r="AP1075" s="133"/>
      <c r="AQ1075" s="133"/>
      <c r="AR1075" s="133"/>
      <c r="AS1075" s="133"/>
      <c r="AT1075" s="133"/>
      <c r="AU1075" s="133"/>
      <c r="AV1075" s="133"/>
      <c r="AW1075" s="133"/>
      <c r="AX1075" s="133"/>
      <c r="AY1075" s="133"/>
      <c r="AZ1075" s="133"/>
      <c r="BA1075" s="133"/>
      <c r="BB1075" s="133"/>
      <c r="BC1075" s="133"/>
      <c r="BD1075" s="133"/>
      <c r="BE1075" s="133"/>
      <c r="BF1075" s="133"/>
      <c r="BG1075" s="133"/>
      <c r="BH1075" s="133"/>
    </row>
    <row r="1076" spans="1:60" outlineLevel="1" x14ac:dyDescent="0.2">
      <c r="A1076" s="142"/>
      <c r="B1076" s="143"/>
      <c r="C1076" s="190" t="s">
        <v>673</v>
      </c>
      <c r="D1076" s="177"/>
      <c r="E1076" s="178">
        <v>6.6375000000000002</v>
      </c>
      <c r="F1076" s="144"/>
      <c r="G1076" s="144"/>
      <c r="H1076" s="144"/>
      <c r="I1076" s="144"/>
      <c r="J1076" s="144"/>
      <c r="K1076" s="144"/>
      <c r="L1076" s="144"/>
      <c r="M1076" s="144"/>
      <c r="N1076" s="144"/>
      <c r="O1076" s="144"/>
      <c r="P1076" s="144"/>
      <c r="Q1076" s="144"/>
      <c r="R1076" s="144"/>
      <c r="S1076" s="144"/>
      <c r="T1076" s="144"/>
      <c r="U1076" s="144"/>
      <c r="V1076" s="144"/>
      <c r="W1076" s="144"/>
      <c r="X1076" s="133"/>
      <c r="Y1076" s="133"/>
      <c r="Z1076" s="133"/>
      <c r="AA1076" s="133"/>
      <c r="AB1076" s="133"/>
      <c r="AC1076" s="133"/>
      <c r="AD1076" s="133"/>
      <c r="AE1076" s="133"/>
      <c r="AF1076" s="133"/>
      <c r="AG1076" s="133" t="s">
        <v>282</v>
      </c>
      <c r="AH1076" s="133">
        <v>1</v>
      </c>
      <c r="AI1076" s="133"/>
      <c r="AJ1076" s="133"/>
      <c r="AK1076" s="133"/>
      <c r="AL1076" s="133"/>
      <c r="AM1076" s="133"/>
      <c r="AN1076" s="133"/>
      <c r="AO1076" s="133"/>
      <c r="AP1076" s="133"/>
      <c r="AQ1076" s="133"/>
      <c r="AR1076" s="133"/>
      <c r="AS1076" s="133"/>
      <c r="AT1076" s="133"/>
      <c r="AU1076" s="133"/>
      <c r="AV1076" s="133"/>
      <c r="AW1076" s="133"/>
      <c r="AX1076" s="133"/>
      <c r="AY1076" s="133"/>
      <c r="AZ1076" s="133"/>
      <c r="BA1076" s="133"/>
      <c r="BB1076" s="133"/>
      <c r="BC1076" s="133"/>
      <c r="BD1076" s="133"/>
      <c r="BE1076" s="133"/>
      <c r="BF1076" s="133"/>
      <c r="BG1076" s="133"/>
      <c r="BH1076" s="133"/>
    </row>
    <row r="1077" spans="1:60" outlineLevel="1" x14ac:dyDescent="0.2">
      <c r="A1077" s="142"/>
      <c r="B1077" s="143"/>
      <c r="C1077" s="189" t="s">
        <v>1180</v>
      </c>
      <c r="D1077" s="175"/>
      <c r="E1077" s="176"/>
      <c r="F1077" s="144"/>
      <c r="G1077" s="144"/>
      <c r="H1077" s="144"/>
      <c r="I1077" s="144"/>
      <c r="J1077" s="144"/>
      <c r="K1077" s="144"/>
      <c r="L1077" s="144"/>
      <c r="M1077" s="144"/>
      <c r="N1077" s="144"/>
      <c r="O1077" s="144"/>
      <c r="P1077" s="144"/>
      <c r="Q1077" s="144"/>
      <c r="R1077" s="144"/>
      <c r="S1077" s="144"/>
      <c r="T1077" s="144"/>
      <c r="U1077" s="144"/>
      <c r="V1077" s="144"/>
      <c r="W1077" s="144"/>
      <c r="X1077" s="133"/>
      <c r="Y1077" s="133"/>
      <c r="Z1077" s="133"/>
      <c r="AA1077" s="133"/>
      <c r="AB1077" s="133"/>
      <c r="AC1077" s="133"/>
      <c r="AD1077" s="133"/>
      <c r="AE1077" s="133"/>
      <c r="AF1077" s="133"/>
      <c r="AG1077" s="133" t="s">
        <v>282</v>
      </c>
      <c r="AH1077" s="133">
        <v>0</v>
      </c>
      <c r="AI1077" s="133"/>
      <c r="AJ1077" s="133"/>
      <c r="AK1077" s="133"/>
      <c r="AL1077" s="133"/>
      <c r="AM1077" s="133"/>
      <c r="AN1077" s="133"/>
      <c r="AO1077" s="133"/>
      <c r="AP1077" s="133"/>
      <c r="AQ1077" s="133"/>
      <c r="AR1077" s="133"/>
      <c r="AS1077" s="133"/>
      <c r="AT1077" s="133"/>
      <c r="AU1077" s="133"/>
      <c r="AV1077" s="133"/>
      <c r="AW1077" s="133"/>
      <c r="AX1077" s="133"/>
      <c r="AY1077" s="133"/>
      <c r="AZ1077" s="133"/>
      <c r="BA1077" s="133"/>
      <c r="BB1077" s="133"/>
      <c r="BC1077" s="133"/>
      <c r="BD1077" s="133"/>
      <c r="BE1077" s="133"/>
      <c r="BF1077" s="133"/>
      <c r="BG1077" s="133"/>
      <c r="BH1077" s="133"/>
    </row>
    <row r="1078" spans="1:60" outlineLevel="1" x14ac:dyDescent="0.2">
      <c r="A1078" s="142"/>
      <c r="B1078" s="143"/>
      <c r="C1078" s="189" t="s">
        <v>1185</v>
      </c>
      <c r="D1078" s="175"/>
      <c r="E1078" s="176">
        <v>39.6</v>
      </c>
      <c r="F1078" s="144"/>
      <c r="G1078" s="144"/>
      <c r="H1078" s="144"/>
      <c r="I1078" s="144"/>
      <c r="J1078" s="144"/>
      <c r="K1078" s="144"/>
      <c r="L1078" s="144"/>
      <c r="M1078" s="144"/>
      <c r="N1078" s="144"/>
      <c r="O1078" s="144"/>
      <c r="P1078" s="144"/>
      <c r="Q1078" s="144"/>
      <c r="R1078" s="144"/>
      <c r="S1078" s="144"/>
      <c r="T1078" s="144"/>
      <c r="U1078" s="144"/>
      <c r="V1078" s="144"/>
      <c r="W1078" s="144"/>
      <c r="X1078" s="133"/>
      <c r="Y1078" s="133"/>
      <c r="Z1078" s="133"/>
      <c r="AA1078" s="133"/>
      <c r="AB1078" s="133"/>
      <c r="AC1078" s="133"/>
      <c r="AD1078" s="133"/>
      <c r="AE1078" s="133"/>
      <c r="AF1078" s="133"/>
      <c r="AG1078" s="133" t="s">
        <v>282</v>
      </c>
      <c r="AH1078" s="133">
        <v>0</v>
      </c>
      <c r="AI1078" s="133"/>
      <c r="AJ1078" s="133"/>
      <c r="AK1078" s="133"/>
      <c r="AL1078" s="133"/>
      <c r="AM1078" s="133"/>
      <c r="AN1078" s="133"/>
      <c r="AO1078" s="133"/>
      <c r="AP1078" s="133"/>
      <c r="AQ1078" s="133"/>
      <c r="AR1078" s="133"/>
      <c r="AS1078" s="133"/>
      <c r="AT1078" s="133"/>
      <c r="AU1078" s="133"/>
      <c r="AV1078" s="133"/>
      <c r="AW1078" s="133"/>
      <c r="AX1078" s="133"/>
      <c r="AY1078" s="133"/>
      <c r="AZ1078" s="133"/>
      <c r="BA1078" s="133"/>
      <c r="BB1078" s="133"/>
      <c r="BC1078" s="133"/>
      <c r="BD1078" s="133"/>
      <c r="BE1078" s="133"/>
      <c r="BF1078" s="133"/>
      <c r="BG1078" s="133"/>
      <c r="BH1078" s="133"/>
    </row>
    <row r="1079" spans="1:60" outlineLevel="1" x14ac:dyDescent="0.2">
      <c r="A1079" s="142"/>
      <c r="B1079" s="143"/>
      <c r="C1079" s="189" t="s">
        <v>1186</v>
      </c>
      <c r="D1079" s="175"/>
      <c r="E1079" s="176">
        <v>1.7391000000000001</v>
      </c>
      <c r="F1079" s="144"/>
      <c r="G1079" s="144"/>
      <c r="H1079" s="144"/>
      <c r="I1079" s="144"/>
      <c r="J1079" s="144"/>
      <c r="K1079" s="144"/>
      <c r="L1079" s="144"/>
      <c r="M1079" s="144"/>
      <c r="N1079" s="144"/>
      <c r="O1079" s="144"/>
      <c r="P1079" s="144"/>
      <c r="Q1079" s="144"/>
      <c r="R1079" s="144"/>
      <c r="S1079" s="144"/>
      <c r="T1079" s="144"/>
      <c r="U1079" s="144"/>
      <c r="V1079" s="144"/>
      <c r="W1079" s="144"/>
      <c r="X1079" s="133"/>
      <c r="Y1079" s="133"/>
      <c r="Z1079" s="133"/>
      <c r="AA1079" s="133"/>
      <c r="AB1079" s="133"/>
      <c r="AC1079" s="133"/>
      <c r="AD1079" s="133"/>
      <c r="AE1079" s="133"/>
      <c r="AF1079" s="133"/>
      <c r="AG1079" s="133" t="s">
        <v>282</v>
      </c>
      <c r="AH1079" s="133">
        <v>0</v>
      </c>
      <c r="AI1079" s="133"/>
      <c r="AJ1079" s="133"/>
      <c r="AK1079" s="133"/>
      <c r="AL1079" s="133"/>
      <c r="AM1079" s="133"/>
      <c r="AN1079" s="133"/>
      <c r="AO1079" s="133"/>
      <c r="AP1079" s="133"/>
      <c r="AQ1079" s="133"/>
      <c r="AR1079" s="133"/>
      <c r="AS1079" s="133"/>
      <c r="AT1079" s="133"/>
      <c r="AU1079" s="133"/>
      <c r="AV1079" s="133"/>
      <c r="AW1079" s="133"/>
      <c r="AX1079" s="133"/>
      <c r="AY1079" s="133"/>
      <c r="AZ1079" s="133"/>
      <c r="BA1079" s="133"/>
      <c r="BB1079" s="133"/>
      <c r="BC1079" s="133"/>
      <c r="BD1079" s="133"/>
      <c r="BE1079" s="133"/>
      <c r="BF1079" s="133"/>
      <c r="BG1079" s="133"/>
      <c r="BH1079" s="133"/>
    </row>
    <row r="1080" spans="1:60" outlineLevel="1" x14ac:dyDescent="0.2">
      <c r="A1080" s="142"/>
      <c r="B1080" s="143"/>
      <c r="C1080" s="190" t="s">
        <v>673</v>
      </c>
      <c r="D1080" s="177"/>
      <c r="E1080" s="178">
        <v>41.339100000000002</v>
      </c>
      <c r="F1080" s="144"/>
      <c r="G1080" s="144"/>
      <c r="H1080" s="144"/>
      <c r="I1080" s="144"/>
      <c r="J1080" s="144"/>
      <c r="K1080" s="144"/>
      <c r="L1080" s="144"/>
      <c r="M1080" s="144"/>
      <c r="N1080" s="144"/>
      <c r="O1080" s="144"/>
      <c r="P1080" s="144"/>
      <c r="Q1080" s="144"/>
      <c r="R1080" s="144"/>
      <c r="S1080" s="144"/>
      <c r="T1080" s="144"/>
      <c r="U1080" s="144"/>
      <c r="V1080" s="144"/>
      <c r="W1080" s="144"/>
      <c r="X1080" s="133"/>
      <c r="Y1080" s="133"/>
      <c r="Z1080" s="133"/>
      <c r="AA1080" s="133"/>
      <c r="AB1080" s="133"/>
      <c r="AC1080" s="133"/>
      <c r="AD1080" s="133"/>
      <c r="AE1080" s="133"/>
      <c r="AF1080" s="133"/>
      <c r="AG1080" s="133" t="s">
        <v>282</v>
      </c>
      <c r="AH1080" s="133">
        <v>1</v>
      </c>
      <c r="AI1080" s="133"/>
      <c r="AJ1080" s="133"/>
      <c r="AK1080" s="133"/>
      <c r="AL1080" s="133"/>
      <c r="AM1080" s="133"/>
      <c r="AN1080" s="133"/>
      <c r="AO1080" s="133"/>
      <c r="AP1080" s="133"/>
      <c r="AQ1080" s="133"/>
      <c r="AR1080" s="133"/>
      <c r="AS1080" s="133"/>
      <c r="AT1080" s="133"/>
      <c r="AU1080" s="133"/>
      <c r="AV1080" s="133"/>
      <c r="AW1080" s="133"/>
      <c r="AX1080" s="133"/>
      <c r="AY1080" s="133"/>
      <c r="AZ1080" s="133"/>
      <c r="BA1080" s="133"/>
      <c r="BB1080" s="133"/>
      <c r="BC1080" s="133"/>
      <c r="BD1080" s="133"/>
      <c r="BE1080" s="133"/>
      <c r="BF1080" s="133"/>
      <c r="BG1080" s="133"/>
      <c r="BH1080" s="133"/>
    </row>
    <row r="1081" spans="1:60" ht="22.5" outlineLevel="1" x14ac:dyDescent="0.2">
      <c r="A1081" s="154">
        <v>129</v>
      </c>
      <c r="B1081" s="155" t="s">
        <v>1187</v>
      </c>
      <c r="C1081" s="171" t="s">
        <v>1188</v>
      </c>
      <c r="D1081" s="156" t="s">
        <v>279</v>
      </c>
      <c r="E1081" s="157">
        <v>47.976600000000005</v>
      </c>
      <c r="F1081" s="158">
        <v>89.9</v>
      </c>
      <c r="G1081" s="159">
        <f>ROUND(E1081*F1081,2)</f>
        <v>4313.1000000000004</v>
      </c>
      <c r="H1081" s="158">
        <v>0</v>
      </c>
      <c r="I1081" s="159">
        <f>ROUND(E1081*H1081,2)</f>
        <v>0</v>
      </c>
      <c r="J1081" s="158">
        <v>89.9</v>
      </c>
      <c r="K1081" s="159">
        <f>ROUND(E1081*J1081,2)</f>
        <v>4313.1000000000004</v>
      </c>
      <c r="L1081" s="159">
        <v>21</v>
      </c>
      <c r="M1081" s="159">
        <f>G1081*(1+L1081/100)</f>
        <v>5218.8510000000006</v>
      </c>
      <c r="N1081" s="159">
        <v>0</v>
      </c>
      <c r="O1081" s="159">
        <f>ROUND(E1081*N1081,2)</f>
        <v>0</v>
      </c>
      <c r="P1081" s="159">
        <v>0</v>
      </c>
      <c r="Q1081" s="159">
        <f>ROUND(E1081*P1081,2)</f>
        <v>0</v>
      </c>
      <c r="R1081" s="159" t="s">
        <v>373</v>
      </c>
      <c r="S1081" s="159" t="s">
        <v>233</v>
      </c>
      <c r="T1081" s="160" t="s">
        <v>233</v>
      </c>
      <c r="U1081" s="144">
        <v>0.26</v>
      </c>
      <c r="V1081" s="144">
        <f>ROUND(E1081*U1081,2)</f>
        <v>12.47</v>
      </c>
      <c r="W1081" s="144"/>
      <c r="X1081" s="133"/>
      <c r="Y1081" s="133"/>
      <c r="Z1081" s="133"/>
      <c r="AA1081" s="133"/>
      <c r="AB1081" s="133"/>
      <c r="AC1081" s="133"/>
      <c r="AD1081" s="133"/>
      <c r="AE1081" s="133"/>
      <c r="AF1081" s="133"/>
      <c r="AG1081" s="133" t="s">
        <v>251</v>
      </c>
      <c r="AH1081" s="133"/>
      <c r="AI1081" s="133"/>
      <c r="AJ1081" s="133"/>
      <c r="AK1081" s="133"/>
      <c r="AL1081" s="133"/>
      <c r="AM1081" s="133"/>
      <c r="AN1081" s="133"/>
      <c r="AO1081" s="133"/>
      <c r="AP1081" s="133"/>
      <c r="AQ1081" s="133"/>
      <c r="AR1081" s="133"/>
      <c r="AS1081" s="133"/>
      <c r="AT1081" s="133"/>
      <c r="AU1081" s="133"/>
      <c r="AV1081" s="133"/>
      <c r="AW1081" s="133"/>
      <c r="AX1081" s="133"/>
      <c r="AY1081" s="133"/>
      <c r="AZ1081" s="133"/>
      <c r="BA1081" s="133"/>
      <c r="BB1081" s="133"/>
      <c r="BC1081" s="133"/>
      <c r="BD1081" s="133"/>
      <c r="BE1081" s="133"/>
      <c r="BF1081" s="133"/>
      <c r="BG1081" s="133"/>
      <c r="BH1081" s="133"/>
    </row>
    <row r="1082" spans="1:60" outlineLevel="1" x14ac:dyDescent="0.2">
      <c r="A1082" s="142"/>
      <c r="B1082" s="143"/>
      <c r="C1082" s="189" t="s">
        <v>1189</v>
      </c>
      <c r="D1082" s="175"/>
      <c r="E1082" s="176">
        <v>47.976600000000005</v>
      </c>
      <c r="F1082" s="144"/>
      <c r="G1082" s="144"/>
      <c r="H1082" s="144"/>
      <c r="I1082" s="144"/>
      <c r="J1082" s="144"/>
      <c r="K1082" s="144"/>
      <c r="L1082" s="144"/>
      <c r="M1082" s="144"/>
      <c r="N1082" s="144"/>
      <c r="O1082" s="144"/>
      <c r="P1082" s="144"/>
      <c r="Q1082" s="144"/>
      <c r="R1082" s="144"/>
      <c r="S1082" s="144"/>
      <c r="T1082" s="144"/>
      <c r="U1082" s="144"/>
      <c r="V1082" s="144"/>
      <c r="W1082" s="144"/>
      <c r="X1082" s="133"/>
      <c r="Y1082" s="133"/>
      <c r="Z1082" s="133"/>
      <c r="AA1082" s="133"/>
      <c r="AB1082" s="133"/>
      <c r="AC1082" s="133"/>
      <c r="AD1082" s="133"/>
      <c r="AE1082" s="133"/>
      <c r="AF1082" s="133"/>
      <c r="AG1082" s="133" t="s">
        <v>282</v>
      </c>
      <c r="AH1082" s="133">
        <v>5</v>
      </c>
      <c r="AI1082" s="133"/>
      <c r="AJ1082" s="133"/>
      <c r="AK1082" s="133"/>
      <c r="AL1082" s="133"/>
      <c r="AM1082" s="133"/>
      <c r="AN1082" s="133"/>
      <c r="AO1082" s="133"/>
      <c r="AP1082" s="133"/>
      <c r="AQ1082" s="133"/>
      <c r="AR1082" s="133"/>
      <c r="AS1082" s="133"/>
      <c r="AT1082" s="133"/>
      <c r="AU1082" s="133"/>
      <c r="AV1082" s="133"/>
      <c r="AW1082" s="133"/>
      <c r="AX1082" s="133"/>
      <c r="AY1082" s="133"/>
      <c r="AZ1082" s="133"/>
      <c r="BA1082" s="133"/>
      <c r="BB1082" s="133"/>
      <c r="BC1082" s="133"/>
      <c r="BD1082" s="133"/>
      <c r="BE1082" s="133"/>
      <c r="BF1082" s="133"/>
      <c r="BG1082" s="133"/>
      <c r="BH1082" s="133"/>
    </row>
    <row r="1083" spans="1:60" outlineLevel="1" x14ac:dyDescent="0.2">
      <c r="A1083" s="154">
        <v>130</v>
      </c>
      <c r="B1083" s="155" t="s">
        <v>1190</v>
      </c>
      <c r="C1083" s="171" t="s">
        <v>1191</v>
      </c>
      <c r="D1083" s="156" t="s">
        <v>353</v>
      </c>
      <c r="E1083" s="157">
        <v>7.95</v>
      </c>
      <c r="F1083" s="158">
        <v>2100</v>
      </c>
      <c r="G1083" s="159">
        <f>ROUND(E1083*F1083,2)</f>
        <v>16695</v>
      </c>
      <c r="H1083" s="158">
        <v>0</v>
      </c>
      <c r="I1083" s="159">
        <f>ROUND(E1083*H1083,2)</f>
        <v>0</v>
      </c>
      <c r="J1083" s="158">
        <v>2100</v>
      </c>
      <c r="K1083" s="159">
        <f>ROUND(E1083*J1083,2)</f>
        <v>16695</v>
      </c>
      <c r="L1083" s="159">
        <v>21</v>
      </c>
      <c r="M1083" s="159">
        <f>G1083*(1+L1083/100)</f>
        <v>20200.95</v>
      </c>
      <c r="N1083" s="159">
        <v>1.5000000000000001E-2</v>
      </c>
      <c r="O1083" s="159">
        <f>ROUND(E1083*N1083,2)</f>
        <v>0.12</v>
      </c>
      <c r="P1083" s="159">
        <v>0</v>
      </c>
      <c r="Q1083" s="159">
        <f>ROUND(E1083*P1083,2)</f>
        <v>0</v>
      </c>
      <c r="R1083" s="159"/>
      <c r="S1083" s="159" t="s">
        <v>250</v>
      </c>
      <c r="T1083" s="160" t="s">
        <v>234</v>
      </c>
      <c r="U1083" s="144">
        <v>0</v>
      </c>
      <c r="V1083" s="144">
        <f>ROUND(E1083*U1083,2)</f>
        <v>0</v>
      </c>
      <c r="W1083" s="144"/>
      <c r="X1083" s="133"/>
      <c r="Y1083" s="133"/>
      <c r="Z1083" s="133"/>
      <c r="AA1083" s="133"/>
      <c r="AB1083" s="133"/>
      <c r="AC1083" s="133"/>
      <c r="AD1083" s="133"/>
      <c r="AE1083" s="133"/>
      <c r="AF1083" s="133"/>
      <c r="AG1083" s="133" t="s">
        <v>251</v>
      </c>
      <c r="AH1083" s="133"/>
      <c r="AI1083" s="133"/>
      <c r="AJ1083" s="133"/>
      <c r="AK1083" s="133"/>
      <c r="AL1083" s="133"/>
      <c r="AM1083" s="133"/>
      <c r="AN1083" s="133"/>
      <c r="AO1083" s="133"/>
      <c r="AP1083" s="133"/>
      <c r="AQ1083" s="133"/>
      <c r="AR1083" s="133"/>
      <c r="AS1083" s="133"/>
      <c r="AT1083" s="133"/>
      <c r="AU1083" s="133"/>
      <c r="AV1083" s="133"/>
      <c r="AW1083" s="133"/>
      <c r="AX1083" s="133"/>
      <c r="AY1083" s="133"/>
      <c r="AZ1083" s="133"/>
      <c r="BA1083" s="133"/>
      <c r="BB1083" s="133"/>
      <c r="BC1083" s="133"/>
      <c r="BD1083" s="133"/>
      <c r="BE1083" s="133"/>
      <c r="BF1083" s="133"/>
      <c r="BG1083" s="133"/>
      <c r="BH1083" s="133"/>
    </row>
    <row r="1084" spans="1:60" outlineLevel="1" x14ac:dyDescent="0.2">
      <c r="A1084" s="142"/>
      <c r="B1084" s="143"/>
      <c r="C1084" s="189" t="s">
        <v>1192</v>
      </c>
      <c r="D1084" s="175"/>
      <c r="E1084" s="176">
        <v>7.95</v>
      </c>
      <c r="F1084" s="144"/>
      <c r="G1084" s="144"/>
      <c r="H1084" s="144"/>
      <c r="I1084" s="144"/>
      <c r="J1084" s="144"/>
      <c r="K1084" s="144"/>
      <c r="L1084" s="144"/>
      <c r="M1084" s="144"/>
      <c r="N1084" s="144"/>
      <c r="O1084" s="144"/>
      <c r="P1084" s="144"/>
      <c r="Q1084" s="144"/>
      <c r="R1084" s="144"/>
      <c r="S1084" s="144"/>
      <c r="T1084" s="144"/>
      <c r="U1084" s="144"/>
      <c r="V1084" s="144"/>
      <c r="W1084" s="144"/>
      <c r="X1084" s="133"/>
      <c r="Y1084" s="133"/>
      <c r="Z1084" s="133"/>
      <c r="AA1084" s="133"/>
      <c r="AB1084" s="133"/>
      <c r="AC1084" s="133"/>
      <c r="AD1084" s="133"/>
      <c r="AE1084" s="133"/>
      <c r="AF1084" s="133"/>
      <c r="AG1084" s="133" t="s">
        <v>282</v>
      </c>
      <c r="AH1084" s="133">
        <v>0</v>
      </c>
      <c r="AI1084" s="133"/>
      <c r="AJ1084" s="133"/>
      <c r="AK1084" s="133"/>
      <c r="AL1084" s="133"/>
      <c r="AM1084" s="133"/>
      <c r="AN1084" s="133"/>
      <c r="AO1084" s="133"/>
      <c r="AP1084" s="133"/>
      <c r="AQ1084" s="133"/>
      <c r="AR1084" s="133"/>
      <c r="AS1084" s="133"/>
      <c r="AT1084" s="133"/>
      <c r="AU1084" s="133"/>
      <c r="AV1084" s="133"/>
      <c r="AW1084" s="133"/>
      <c r="AX1084" s="133"/>
      <c r="AY1084" s="133"/>
      <c r="AZ1084" s="133"/>
      <c r="BA1084" s="133"/>
      <c r="BB1084" s="133"/>
      <c r="BC1084" s="133"/>
      <c r="BD1084" s="133"/>
      <c r="BE1084" s="133"/>
      <c r="BF1084" s="133"/>
      <c r="BG1084" s="133"/>
      <c r="BH1084" s="133"/>
    </row>
    <row r="1085" spans="1:60" x14ac:dyDescent="0.2">
      <c r="A1085" s="148" t="s">
        <v>228</v>
      </c>
      <c r="B1085" s="149" t="s">
        <v>121</v>
      </c>
      <c r="C1085" s="227" t="s">
        <v>122</v>
      </c>
      <c r="D1085" s="150"/>
      <c r="E1085" s="151"/>
      <c r="F1085" s="152"/>
      <c r="G1085" s="152">
        <f>SUMIF(AG1086:AG1108,"&lt;&gt;NOR",G1086:G1108)</f>
        <v>592917.56999999995</v>
      </c>
      <c r="H1085" s="152"/>
      <c r="I1085" s="152">
        <f>SUM(I1086:I1108)</f>
        <v>448071.96</v>
      </c>
      <c r="J1085" s="152"/>
      <c r="K1085" s="152">
        <f>SUM(K1086:K1108)</f>
        <v>144845.61000000002</v>
      </c>
      <c r="L1085" s="152"/>
      <c r="M1085" s="152">
        <f>SUM(M1086:M1108)</f>
        <v>717430.25969999994</v>
      </c>
      <c r="N1085" s="152"/>
      <c r="O1085" s="152">
        <f>SUM(O1086:O1108)</f>
        <v>819.71</v>
      </c>
      <c r="P1085" s="152"/>
      <c r="Q1085" s="152">
        <f>SUM(Q1086:Q1108)</f>
        <v>0</v>
      </c>
      <c r="R1085" s="152"/>
      <c r="S1085" s="152"/>
      <c r="T1085" s="153"/>
      <c r="U1085" s="147"/>
      <c r="V1085" s="147">
        <f>SUM(V1086:V1108)</f>
        <v>279.18</v>
      </c>
      <c r="W1085" s="147"/>
      <c r="X1085" s="133"/>
      <c r="AG1085" t="s">
        <v>229</v>
      </c>
    </row>
    <row r="1086" spans="1:60" outlineLevel="1" x14ac:dyDescent="0.2">
      <c r="A1086" s="154">
        <v>131</v>
      </c>
      <c r="B1086" s="155" t="s">
        <v>1193</v>
      </c>
      <c r="C1086" s="226" t="s">
        <v>1194</v>
      </c>
      <c r="D1086" s="156" t="s">
        <v>279</v>
      </c>
      <c r="E1086" s="157">
        <v>446</v>
      </c>
      <c r="F1086" s="158">
        <v>140.5</v>
      </c>
      <c r="G1086" s="159">
        <f>ROUND(E1086*F1086,2)</f>
        <v>62663</v>
      </c>
      <c r="H1086" s="158">
        <v>118.44000000000001</v>
      </c>
      <c r="I1086" s="159">
        <f>ROUND(E1086*H1086,2)</f>
        <v>52824.24</v>
      </c>
      <c r="J1086" s="158">
        <v>22.060000000000002</v>
      </c>
      <c r="K1086" s="159">
        <f>ROUND(E1086*J1086,2)</f>
        <v>9838.76</v>
      </c>
      <c r="L1086" s="159">
        <v>21</v>
      </c>
      <c r="M1086" s="159">
        <f>G1086*(1+L1086/100)</f>
        <v>75822.23</v>
      </c>
      <c r="N1086" s="159">
        <v>0.40481</v>
      </c>
      <c r="O1086" s="159">
        <f>ROUND(E1086*N1086,2)</f>
        <v>180.55</v>
      </c>
      <c r="P1086" s="159">
        <v>0</v>
      </c>
      <c r="Q1086" s="159">
        <f>ROUND(E1086*P1086,2)</f>
        <v>0</v>
      </c>
      <c r="R1086" s="159" t="s">
        <v>280</v>
      </c>
      <c r="S1086" s="159" t="s">
        <v>233</v>
      </c>
      <c r="T1086" s="160" t="s">
        <v>233</v>
      </c>
      <c r="U1086" s="144">
        <v>1.9000000000000003E-2</v>
      </c>
      <c r="V1086" s="144">
        <f>ROUND(E1086*U1086,2)</f>
        <v>8.4700000000000006</v>
      </c>
      <c r="W1086" s="144"/>
      <c r="X1086" s="133"/>
      <c r="Y1086" s="133"/>
      <c r="Z1086" s="133"/>
      <c r="AA1086" s="133"/>
      <c r="AB1086" s="133"/>
      <c r="AC1086" s="133"/>
      <c r="AD1086" s="133"/>
      <c r="AE1086" s="133"/>
      <c r="AF1086" s="133"/>
      <c r="AG1086" s="133" t="s">
        <v>251</v>
      </c>
      <c r="AH1086" s="133"/>
      <c r="AI1086" s="133"/>
      <c r="AJ1086" s="133"/>
      <c r="AK1086" s="133"/>
      <c r="AL1086" s="133"/>
      <c r="AM1086" s="133"/>
      <c r="AN1086" s="133"/>
      <c r="AO1086" s="133"/>
      <c r="AP1086" s="133"/>
      <c r="AQ1086" s="133"/>
      <c r="AR1086" s="133"/>
      <c r="AS1086" s="133"/>
      <c r="AT1086" s="133"/>
      <c r="AU1086" s="133"/>
      <c r="AV1086" s="133"/>
      <c r="AW1086" s="133"/>
      <c r="AX1086" s="133"/>
      <c r="AY1086" s="133"/>
      <c r="AZ1086" s="133"/>
      <c r="BA1086" s="133"/>
      <c r="BB1086" s="133"/>
      <c r="BC1086" s="133"/>
      <c r="BD1086" s="133"/>
      <c r="BE1086" s="133"/>
      <c r="BF1086" s="133"/>
      <c r="BG1086" s="133"/>
      <c r="BH1086" s="133"/>
    </row>
    <row r="1087" spans="1:60" outlineLevel="1" x14ac:dyDescent="0.2">
      <c r="A1087" s="142"/>
      <c r="B1087" s="143"/>
      <c r="C1087" s="292" t="s">
        <v>1195</v>
      </c>
      <c r="D1087" s="293"/>
      <c r="E1087" s="293"/>
      <c r="F1087" s="293"/>
      <c r="G1087" s="293"/>
      <c r="H1087" s="144"/>
      <c r="I1087" s="144"/>
      <c r="J1087" s="144"/>
      <c r="K1087" s="144"/>
      <c r="L1087" s="144"/>
      <c r="M1087" s="144"/>
      <c r="N1087" s="144"/>
      <c r="O1087" s="144"/>
      <c r="P1087" s="144"/>
      <c r="Q1087" s="144"/>
      <c r="R1087" s="144"/>
      <c r="S1087" s="144"/>
      <c r="T1087" s="144"/>
      <c r="U1087" s="144"/>
      <c r="V1087" s="144"/>
      <c r="W1087" s="144"/>
      <c r="X1087" s="133"/>
      <c r="Y1087" s="133"/>
      <c r="Z1087" s="133"/>
      <c r="AA1087" s="133"/>
      <c r="AB1087" s="133"/>
      <c r="AC1087" s="133"/>
      <c r="AD1087" s="133"/>
      <c r="AE1087" s="133"/>
      <c r="AF1087" s="133"/>
      <c r="AG1087" s="133" t="s">
        <v>293</v>
      </c>
      <c r="AH1087" s="133"/>
      <c r="AI1087" s="133"/>
      <c r="AJ1087" s="133"/>
      <c r="AK1087" s="133"/>
      <c r="AL1087" s="133"/>
      <c r="AM1087" s="133"/>
      <c r="AN1087" s="133"/>
      <c r="AO1087" s="133"/>
      <c r="AP1087" s="133"/>
      <c r="AQ1087" s="133"/>
      <c r="AR1087" s="133"/>
      <c r="AS1087" s="133"/>
      <c r="AT1087" s="133"/>
      <c r="AU1087" s="133"/>
      <c r="AV1087" s="133"/>
      <c r="AW1087" s="133"/>
      <c r="AX1087" s="133"/>
      <c r="AY1087" s="133"/>
      <c r="AZ1087" s="133"/>
      <c r="BA1087" s="133"/>
      <c r="BB1087" s="133"/>
      <c r="BC1087" s="133"/>
      <c r="BD1087" s="133"/>
      <c r="BE1087" s="133"/>
      <c r="BF1087" s="133"/>
      <c r="BG1087" s="133"/>
      <c r="BH1087" s="133"/>
    </row>
    <row r="1088" spans="1:60" outlineLevel="1" x14ac:dyDescent="0.2">
      <c r="A1088" s="142"/>
      <c r="B1088" s="143"/>
      <c r="C1088" s="189" t="s">
        <v>1196</v>
      </c>
      <c r="D1088" s="175"/>
      <c r="E1088" s="176">
        <v>446</v>
      </c>
      <c r="F1088" s="144"/>
      <c r="G1088" s="144"/>
      <c r="H1088" s="144"/>
      <c r="I1088" s="144"/>
      <c r="J1088" s="144"/>
      <c r="K1088" s="144"/>
      <c r="L1088" s="144"/>
      <c r="M1088" s="144"/>
      <c r="N1088" s="144"/>
      <c r="O1088" s="144"/>
      <c r="P1088" s="144"/>
      <c r="Q1088" s="144"/>
      <c r="R1088" s="144"/>
      <c r="S1088" s="144"/>
      <c r="T1088" s="144"/>
      <c r="U1088" s="144"/>
      <c r="V1088" s="144"/>
      <c r="W1088" s="144"/>
      <c r="X1088" s="133"/>
      <c r="Y1088" s="133"/>
      <c r="Z1088" s="133"/>
      <c r="AA1088" s="133"/>
      <c r="AB1088" s="133"/>
      <c r="AC1088" s="133"/>
      <c r="AD1088" s="133"/>
      <c r="AE1088" s="133"/>
      <c r="AF1088" s="133"/>
      <c r="AG1088" s="133" t="s">
        <v>282</v>
      </c>
      <c r="AH1088" s="133">
        <v>0</v>
      </c>
      <c r="AI1088" s="133"/>
      <c r="AJ1088" s="133"/>
      <c r="AK1088" s="133"/>
      <c r="AL1088" s="133"/>
      <c r="AM1088" s="133"/>
      <c r="AN1088" s="133"/>
      <c r="AO1088" s="133"/>
      <c r="AP1088" s="133"/>
      <c r="AQ1088" s="133"/>
      <c r="AR1088" s="133"/>
      <c r="AS1088" s="133"/>
      <c r="AT1088" s="133"/>
      <c r="AU1088" s="133"/>
      <c r="AV1088" s="133"/>
      <c r="AW1088" s="133"/>
      <c r="AX1088" s="133"/>
      <c r="AY1088" s="133"/>
      <c r="AZ1088" s="133"/>
      <c r="BA1088" s="133"/>
      <c r="BB1088" s="133"/>
      <c r="BC1088" s="133"/>
      <c r="BD1088" s="133"/>
      <c r="BE1088" s="133"/>
      <c r="BF1088" s="133"/>
      <c r="BG1088" s="133"/>
      <c r="BH1088" s="133"/>
    </row>
    <row r="1089" spans="1:60" ht="22.5" outlineLevel="1" x14ac:dyDescent="0.2">
      <c r="A1089" s="154">
        <v>132</v>
      </c>
      <c r="B1089" s="155" t="s">
        <v>1197</v>
      </c>
      <c r="C1089" s="226" t="s">
        <v>1198</v>
      </c>
      <c r="D1089" s="156" t="s">
        <v>279</v>
      </c>
      <c r="E1089" s="157">
        <v>446</v>
      </c>
      <c r="F1089" s="158">
        <v>207.5</v>
      </c>
      <c r="G1089" s="159">
        <f>ROUND(E1089*F1089,2)</f>
        <v>92545</v>
      </c>
      <c r="H1089" s="158">
        <v>179.8</v>
      </c>
      <c r="I1089" s="159">
        <f>ROUND(E1089*H1089,2)</f>
        <v>80190.8</v>
      </c>
      <c r="J1089" s="158">
        <v>27.700000000000003</v>
      </c>
      <c r="K1089" s="159">
        <f>ROUND(E1089*J1089,2)</f>
        <v>12354.2</v>
      </c>
      <c r="L1089" s="159">
        <v>21</v>
      </c>
      <c r="M1089" s="159">
        <f>G1089*(1+L1089/100)</f>
        <v>111979.45</v>
      </c>
      <c r="N1089" s="159">
        <v>0.441</v>
      </c>
      <c r="O1089" s="159">
        <f>ROUND(E1089*N1089,2)</f>
        <v>196.69</v>
      </c>
      <c r="P1089" s="159">
        <v>0</v>
      </c>
      <c r="Q1089" s="159">
        <f>ROUND(E1089*P1089,2)</f>
        <v>0</v>
      </c>
      <c r="R1089" s="159" t="s">
        <v>280</v>
      </c>
      <c r="S1089" s="159" t="s">
        <v>233</v>
      </c>
      <c r="T1089" s="160" t="s">
        <v>233</v>
      </c>
      <c r="U1089" s="144">
        <v>2.9000000000000001E-2</v>
      </c>
      <c r="V1089" s="144">
        <f>ROUND(E1089*U1089,2)</f>
        <v>12.93</v>
      </c>
      <c r="W1089" s="144"/>
      <c r="X1089" s="133"/>
      <c r="Y1089" s="133"/>
      <c r="Z1089" s="133"/>
      <c r="AA1089" s="133"/>
      <c r="AB1089" s="133"/>
      <c r="AC1089" s="133"/>
      <c r="AD1089" s="133"/>
      <c r="AE1089" s="133"/>
      <c r="AF1089" s="133"/>
      <c r="AG1089" s="133" t="s">
        <v>251</v>
      </c>
      <c r="AH1089" s="133"/>
      <c r="AI1089" s="133"/>
      <c r="AJ1089" s="133"/>
      <c r="AK1089" s="133"/>
      <c r="AL1089" s="133"/>
      <c r="AM1089" s="133"/>
      <c r="AN1089" s="133"/>
      <c r="AO1089" s="133"/>
      <c r="AP1089" s="133"/>
      <c r="AQ1089" s="133"/>
      <c r="AR1089" s="133"/>
      <c r="AS1089" s="133"/>
      <c r="AT1089" s="133"/>
      <c r="AU1089" s="133"/>
      <c r="AV1089" s="133"/>
      <c r="AW1089" s="133"/>
      <c r="AX1089" s="133"/>
      <c r="AY1089" s="133"/>
      <c r="AZ1089" s="133"/>
      <c r="BA1089" s="133"/>
      <c r="BB1089" s="133"/>
      <c r="BC1089" s="133"/>
      <c r="BD1089" s="133"/>
      <c r="BE1089" s="133"/>
      <c r="BF1089" s="133"/>
      <c r="BG1089" s="133"/>
      <c r="BH1089" s="133"/>
    </row>
    <row r="1090" spans="1:60" outlineLevel="1" x14ac:dyDescent="0.2">
      <c r="A1090" s="142"/>
      <c r="B1090" s="143"/>
      <c r="C1090" s="189" t="s">
        <v>1196</v>
      </c>
      <c r="D1090" s="175"/>
      <c r="E1090" s="176">
        <v>446</v>
      </c>
      <c r="F1090" s="144"/>
      <c r="G1090" s="144"/>
      <c r="H1090" s="144"/>
      <c r="I1090" s="144"/>
      <c r="J1090" s="144"/>
      <c r="K1090" s="144"/>
      <c r="L1090" s="144"/>
      <c r="M1090" s="144"/>
      <c r="N1090" s="144"/>
      <c r="O1090" s="144"/>
      <c r="P1090" s="144"/>
      <c r="Q1090" s="144"/>
      <c r="R1090" s="144"/>
      <c r="S1090" s="144"/>
      <c r="T1090" s="144"/>
      <c r="U1090" s="144"/>
      <c r="V1090" s="144"/>
      <c r="W1090" s="144"/>
      <c r="X1090" s="133"/>
      <c r="Y1090" s="133"/>
      <c r="Z1090" s="133"/>
      <c r="AA1090" s="133"/>
      <c r="AB1090" s="133"/>
      <c r="AC1090" s="133"/>
      <c r="AD1090" s="133"/>
      <c r="AE1090" s="133"/>
      <c r="AF1090" s="133"/>
      <c r="AG1090" s="133" t="s">
        <v>282</v>
      </c>
      <c r="AH1090" s="133">
        <v>0</v>
      </c>
      <c r="AI1090" s="133"/>
      <c r="AJ1090" s="133"/>
      <c r="AK1090" s="133"/>
      <c r="AL1090" s="133"/>
      <c r="AM1090" s="133"/>
      <c r="AN1090" s="133"/>
      <c r="AO1090" s="133"/>
      <c r="AP1090" s="133"/>
      <c r="AQ1090" s="133"/>
      <c r="AR1090" s="133"/>
      <c r="AS1090" s="133"/>
      <c r="AT1090" s="133"/>
      <c r="AU1090" s="133"/>
      <c r="AV1090" s="133"/>
      <c r="AW1090" s="133"/>
      <c r="AX1090" s="133"/>
      <c r="AY1090" s="133"/>
      <c r="AZ1090" s="133"/>
      <c r="BA1090" s="133"/>
      <c r="BB1090" s="133"/>
      <c r="BC1090" s="133"/>
      <c r="BD1090" s="133"/>
      <c r="BE1090" s="133"/>
      <c r="BF1090" s="133"/>
      <c r="BG1090" s="133"/>
      <c r="BH1090" s="133"/>
    </row>
    <row r="1091" spans="1:60" ht="22.5" outlineLevel="1" x14ac:dyDescent="0.2">
      <c r="A1091" s="154">
        <v>133</v>
      </c>
      <c r="B1091" s="155" t="s">
        <v>1199</v>
      </c>
      <c r="C1091" s="226" t="s">
        <v>1200</v>
      </c>
      <c r="D1091" s="156" t="s">
        <v>279</v>
      </c>
      <c r="E1091" s="157">
        <v>446</v>
      </c>
      <c r="F1091" s="158">
        <v>395.5</v>
      </c>
      <c r="G1091" s="159">
        <f>ROUND(E1091*F1091,2)</f>
        <v>176393</v>
      </c>
      <c r="H1091" s="158">
        <v>339.41</v>
      </c>
      <c r="I1091" s="159">
        <f>ROUND(E1091*H1091,2)</f>
        <v>151376.85999999999</v>
      </c>
      <c r="J1091" s="158">
        <v>56.09</v>
      </c>
      <c r="K1091" s="159">
        <f>ROUND(E1091*J1091,2)</f>
        <v>25016.14</v>
      </c>
      <c r="L1091" s="159">
        <v>21</v>
      </c>
      <c r="M1091" s="159">
        <f>G1091*(1+L1091/100)</f>
        <v>213435.53</v>
      </c>
      <c r="N1091" s="159">
        <v>0.71644000000000008</v>
      </c>
      <c r="O1091" s="159">
        <f>ROUND(E1091*N1091,2)</f>
        <v>319.52999999999997</v>
      </c>
      <c r="P1091" s="159">
        <v>0</v>
      </c>
      <c r="Q1091" s="159">
        <f>ROUND(E1091*P1091,2)</f>
        <v>0</v>
      </c>
      <c r="R1091" s="159" t="s">
        <v>280</v>
      </c>
      <c r="S1091" s="159" t="s">
        <v>233</v>
      </c>
      <c r="T1091" s="160" t="s">
        <v>233</v>
      </c>
      <c r="U1091" s="144">
        <v>5.9000000000000004E-2</v>
      </c>
      <c r="V1091" s="144">
        <f>ROUND(E1091*U1091,2)</f>
        <v>26.31</v>
      </c>
      <c r="W1091" s="144"/>
      <c r="X1091" s="133"/>
      <c r="Y1091" s="133"/>
      <c r="Z1091" s="133"/>
      <c r="AA1091" s="133"/>
      <c r="AB1091" s="133"/>
      <c r="AC1091" s="133"/>
      <c r="AD1091" s="133"/>
      <c r="AE1091" s="133"/>
      <c r="AF1091" s="133"/>
      <c r="AG1091" s="133" t="s">
        <v>251</v>
      </c>
      <c r="AH1091" s="133"/>
      <c r="AI1091" s="133"/>
      <c r="AJ1091" s="133"/>
      <c r="AK1091" s="133"/>
      <c r="AL1091" s="133"/>
      <c r="AM1091" s="133"/>
      <c r="AN1091" s="133"/>
      <c r="AO1091" s="133"/>
      <c r="AP1091" s="133"/>
      <c r="AQ1091" s="133"/>
      <c r="AR1091" s="133"/>
      <c r="AS1091" s="133"/>
      <c r="AT1091" s="133"/>
      <c r="AU1091" s="133"/>
      <c r="AV1091" s="133"/>
      <c r="AW1091" s="133"/>
      <c r="AX1091" s="133"/>
      <c r="AY1091" s="133"/>
      <c r="AZ1091" s="133"/>
      <c r="BA1091" s="133"/>
      <c r="BB1091" s="133"/>
      <c r="BC1091" s="133"/>
      <c r="BD1091" s="133"/>
      <c r="BE1091" s="133"/>
      <c r="BF1091" s="133"/>
      <c r="BG1091" s="133"/>
      <c r="BH1091" s="133"/>
    </row>
    <row r="1092" spans="1:60" outlineLevel="1" x14ac:dyDescent="0.2">
      <c r="A1092" s="142"/>
      <c r="B1092" s="143"/>
      <c r="C1092" s="292" t="s">
        <v>1201</v>
      </c>
      <c r="D1092" s="293"/>
      <c r="E1092" s="293"/>
      <c r="F1092" s="293"/>
      <c r="G1092" s="293"/>
      <c r="H1092" s="144"/>
      <c r="I1092" s="144"/>
      <c r="J1092" s="144"/>
      <c r="K1092" s="144"/>
      <c r="L1092" s="144"/>
      <c r="M1092" s="144"/>
      <c r="N1092" s="144"/>
      <c r="O1092" s="144"/>
      <c r="P1092" s="144"/>
      <c r="Q1092" s="144"/>
      <c r="R1092" s="144"/>
      <c r="S1092" s="144"/>
      <c r="T1092" s="144"/>
      <c r="U1092" s="144"/>
      <c r="V1092" s="144"/>
      <c r="W1092" s="144"/>
      <c r="X1092" s="133"/>
      <c r="Y1092" s="133"/>
      <c r="Z1092" s="133"/>
      <c r="AA1092" s="133"/>
      <c r="AB1092" s="133"/>
      <c r="AC1092" s="133"/>
      <c r="AD1092" s="133"/>
      <c r="AE1092" s="133"/>
      <c r="AF1092" s="133"/>
      <c r="AG1092" s="133" t="s">
        <v>293</v>
      </c>
      <c r="AH1092" s="133"/>
      <c r="AI1092" s="133"/>
      <c r="AJ1092" s="133"/>
      <c r="AK1092" s="133"/>
      <c r="AL1092" s="133"/>
      <c r="AM1092" s="133"/>
      <c r="AN1092" s="133"/>
      <c r="AO1092" s="133"/>
      <c r="AP1092" s="133"/>
      <c r="AQ1092" s="133"/>
      <c r="AR1092" s="133"/>
      <c r="AS1092" s="133"/>
      <c r="AT1092" s="133"/>
      <c r="AU1092" s="133"/>
      <c r="AV1092" s="133"/>
      <c r="AW1092" s="133"/>
      <c r="AX1092" s="133"/>
      <c r="AY1092" s="133"/>
      <c r="AZ1092" s="133"/>
      <c r="BA1092" s="133"/>
      <c r="BB1092" s="133"/>
      <c r="BC1092" s="133"/>
      <c r="BD1092" s="133"/>
      <c r="BE1092" s="133"/>
      <c r="BF1092" s="133"/>
      <c r="BG1092" s="133"/>
      <c r="BH1092" s="133"/>
    </row>
    <row r="1093" spans="1:60" outlineLevel="1" x14ac:dyDescent="0.2">
      <c r="A1093" s="142"/>
      <c r="B1093" s="143"/>
      <c r="C1093" s="189" t="s">
        <v>1196</v>
      </c>
      <c r="D1093" s="175"/>
      <c r="E1093" s="176">
        <v>446</v>
      </c>
      <c r="F1093" s="144"/>
      <c r="G1093" s="144"/>
      <c r="H1093" s="144"/>
      <c r="I1093" s="144"/>
      <c r="J1093" s="144"/>
      <c r="K1093" s="144"/>
      <c r="L1093" s="144"/>
      <c r="M1093" s="144"/>
      <c r="N1093" s="144"/>
      <c r="O1093" s="144"/>
      <c r="P1093" s="144"/>
      <c r="Q1093" s="144"/>
      <c r="R1093" s="144"/>
      <c r="S1093" s="144"/>
      <c r="T1093" s="144"/>
      <c r="U1093" s="144"/>
      <c r="V1093" s="144"/>
      <c r="W1093" s="144"/>
      <c r="X1093" s="133"/>
      <c r="Y1093" s="133"/>
      <c r="Z1093" s="133"/>
      <c r="AA1093" s="133"/>
      <c r="AB1093" s="133"/>
      <c r="AC1093" s="133"/>
      <c r="AD1093" s="133"/>
      <c r="AE1093" s="133"/>
      <c r="AF1093" s="133"/>
      <c r="AG1093" s="133" t="s">
        <v>282</v>
      </c>
      <c r="AH1093" s="133">
        <v>0</v>
      </c>
      <c r="AI1093" s="133"/>
      <c r="AJ1093" s="133"/>
      <c r="AK1093" s="133"/>
      <c r="AL1093" s="133"/>
      <c r="AM1093" s="133"/>
      <c r="AN1093" s="133"/>
      <c r="AO1093" s="133"/>
      <c r="AP1093" s="133"/>
      <c r="AQ1093" s="133"/>
      <c r="AR1093" s="133"/>
      <c r="AS1093" s="133"/>
      <c r="AT1093" s="133"/>
      <c r="AU1093" s="133"/>
      <c r="AV1093" s="133"/>
      <c r="AW1093" s="133"/>
      <c r="AX1093" s="133"/>
      <c r="AY1093" s="133"/>
      <c r="AZ1093" s="133"/>
      <c r="BA1093" s="133"/>
      <c r="BB1093" s="133"/>
      <c r="BC1093" s="133"/>
      <c r="BD1093" s="133"/>
      <c r="BE1093" s="133"/>
      <c r="BF1093" s="133"/>
      <c r="BG1093" s="133"/>
      <c r="BH1093" s="133"/>
    </row>
    <row r="1094" spans="1:60" outlineLevel="1" x14ac:dyDescent="0.2">
      <c r="A1094" s="154">
        <v>134</v>
      </c>
      <c r="B1094" s="155" t="s">
        <v>1202</v>
      </c>
      <c r="C1094" s="226" t="s">
        <v>1203</v>
      </c>
      <c r="D1094" s="156" t="s">
        <v>279</v>
      </c>
      <c r="E1094" s="157">
        <v>17</v>
      </c>
      <c r="F1094" s="158">
        <v>356</v>
      </c>
      <c r="G1094" s="159">
        <f>ROUND(E1094*F1094,2)</f>
        <v>6052</v>
      </c>
      <c r="H1094" s="158">
        <v>53.470000000000006</v>
      </c>
      <c r="I1094" s="159">
        <f>ROUND(E1094*H1094,2)</f>
        <v>908.99</v>
      </c>
      <c r="J1094" s="158">
        <v>302.53000000000003</v>
      </c>
      <c r="K1094" s="159">
        <f>ROUND(E1094*J1094,2)</f>
        <v>5143.01</v>
      </c>
      <c r="L1094" s="159">
        <v>21</v>
      </c>
      <c r="M1094" s="159">
        <f>G1094*(1+L1094/100)</f>
        <v>7322.92</v>
      </c>
      <c r="N1094" s="159">
        <v>0.16700000000000001</v>
      </c>
      <c r="O1094" s="159">
        <f>ROUND(E1094*N1094,2)</f>
        <v>2.84</v>
      </c>
      <c r="P1094" s="159">
        <v>0</v>
      </c>
      <c r="Q1094" s="159">
        <f>ROUND(E1094*P1094,2)</f>
        <v>0</v>
      </c>
      <c r="R1094" s="159" t="s">
        <v>280</v>
      </c>
      <c r="S1094" s="159" t="s">
        <v>233</v>
      </c>
      <c r="T1094" s="160" t="s">
        <v>233</v>
      </c>
      <c r="U1094" s="144">
        <v>0.755</v>
      </c>
      <c r="V1094" s="144">
        <f>ROUND(E1094*U1094,2)</f>
        <v>12.84</v>
      </c>
      <c r="W1094" s="144"/>
      <c r="X1094" s="133"/>
      <c r="Y1094" s="133"/>
      <c r="Z1094" s="133"/>
      <c r="AA1094" s="133"/>
      <c r="AB1094" s="133"/>
      <c r="AC1094" s="133"/>
      <c r="AD1094" s="133"/>
      <c r="AE1094" s="133"/>
      <c r="AF1094" s="133"/>
      <c r="AG1094" s="133" t="s">
        <v>251</v>
      </c>
      <c r="AH1094" s="133"/>
      <c r="AI1094" s="133"/>
      <c r="AJ1094" s="133"/>
      <c r="AK1094" s="133"/>
      <c r="AL1094" s="133"/>
      <c r="AM1094" s="133"/>
      <c r="AN1094" s="133"/>
      <c r="AO1094" s="133"/>
      <c r="AP1094" s="133"/>
      <c r="AQ1094" s="133"/>
      <c r="AR1094" s="133"/>
      <c r="AS1094" s="133"/>
      <c r="AT1094" s="133"/>
      <c r="AU1094" s="133"/>
      <c r="AV1094" s="133"/>
      <c r="AW1094" s="133"/>
      <c r="AX1094" s="133"/>
      <c r="AY1094" s="133"/>
      <c r="AZ1094" s="133"/>
      <c r="BA1094" s="133"/>
      <c r="BB1094" s="133"/>
      <c r="BC1094" s="133"/>
      <c r="BD1094" s="133"/>
      <c r="BE1094" s="133"/>
      <c r="BF1094" s="133"/>
      <c r="BG1094" s="133"/>
      <c r="BH1094" s="133"/>
    </row>
    <row r="1095" spans="1:60" outlineLevel="1" x14ac:dyDescent="0.2">
      <c r="A1095" s="142"/>
      <c r="B1095" s="143"/>
      <c r="C1095" s="292" t="s">
        <v>1204</v>
      </c>
      <c r="D1095" s="293"/>
      <c r="E1095" s="293"/>
      <c r="F1095" s="293"/>
      <c r="G1095" s="293"/>
      <c r="H1095" s="144"/>
      <c r="I1095" s="144"/>
      <c r="J1095" s="144"/>
      <c r="K1095" s="144"/>
      <c r="L1095" s="144"/>
      <c r="M1095" s="144"/>
      <c r="N1095" s="144"/>
      <c r="O1095" s="144"/>
      <c r="P1095" s="144"/>
      <c r="Q1095" s="144"/>
      <c r="R1095" s="144"/>
      <c r="S1095" s="144"/>
      <c r="T1095" s="144"/>
      <c r="U1095" s="144"/>
      <c r="V1095" s="144"/>
      <c r="W1095" s="144"/>
      <c r="X1095" s="133"/>
      <c r="Y1095" s="133"/>
      <c r="Z1095" s="133"/>
      <c r="AA1095" s="133"/>
      <c r="AB1095" s="133"/>
      <c r="AC1095" s="133"/>
      <c r="AD1095" s="133"/>
      <c r="AE1095" s="133"/>
      <c r="AF1095" s="133"/>
      <c r="AG1095" s="133" t="s">
        <v>293</v>
      </c>
      <c r="AH1095" s="133"/>
      <c r="AI1095" s="133"/>
      <c r="AJ1095" s="133"/>
      <c r="AK1095" s="133"/>
      <c r="AL1095" s="133"/>
      <c r="AM1095" s="133"/>
      <c r="AN1095" s="133"/>
      <c r="AO1095" s="133"/>
      <c r="AP1095" s="133"/>
      <c r="AQ1095" s="133"/>
      <c r="AR1095" s="133"/>
      <c r="AS1095" s="133"/>
      <c r="AT1095" s="133"/>
      <c r="AU1095" s="133"/>
      <c r="AV1095" s="133"/>
      <c r="AW1095" s="133"/>
      <c r="AX1095" s="133"/>
      <c r="AY1095" s="133"/>
      <c r="AZ1095" s="133"/>
      <c r="BA1095" s="187" t="str">
        <f>C1095</f>
        <v>s provedením lože tl. do 40 mm, s vyplněním spár, s dvojím beraněním a se smetením přebytečného materiálu na vzdálenost do 3 m</v>
      </c>
      <c r="BB1095" s="133"/>
      <c r="BC1095" s="133"/>
      <c r="BD1095" s="133"/>
      <c r="BE1095" s="133"/>
      <c r="BF1095" s="133"/>
      <c r="BG1095" s="133"/>
      <c r="BH1095" s="133"/>
    </row>
    <row r="1096" spans="1:60" outlineLevel="1" x14ac:dyDescent="0.2">
      <c r="A1096" s="142"/>
      <c r="B1096" s="143"/>
      <c r="C1096" s="189" t="s">
        <v>1205</v>
      </c>
      <c r="D1096" s="175"/>
      <c r="E1096" s="176">
        <v>17</v>
      </c>
      <c r="F1096" s="144"/>
      <c r="G1096" s="144"/>
      <c r="H1096" s="144"/>
      <c r="I1096" s="144"/>
      <c r="J1096" s="144"/>
      <c r="K1096" s="144"/>
      <c r="L1096" s="144"/>
      <c r="M1096" s="144"/>
      <c r="N1096" s="144"/>
      <c r="O1096" s="144"/>
      <c r="P1096" s="144"/>
      <c r="Q1096" s="144"/>
      <c r="R1096" s="144"/>
      <c r="S1096" s="144"/>
      <c r="T1096" s="144"/>
      <c r="U1096" s="144"/>
      <c r="V1096" s="144"/>
      <c r="W1096" s="144"/>
      <c r="X1096" s="133"/>
      <c r="Y1096" s="133"/>
      <c r="Z1096" s="133"/>
      <c r="AA1096" s="133"/>
      <c r="AB1096" s="133"/>
      <c r="AC1096" s="133"/>
      <c r="AD1096" s="133"/>
      <c r="AE1096" s="133"/>
      <c r="AF1096" s="133"/>
      <c r="AG1096" s="133" t="s">
        <v>282</v>
      </c>
      <c r="AH1096" s="133">
        <v>0</v>
      </c>
      <c r="AI1096" s="133"/>
      <c r="AJ1096" s="133"/>
      <c r="AK1096" s="133"/>
      <c r="AL1096" s="133"/>
      <c r="AM1096" s="133"/>
      <c r="AN1096" s="133"/>
      <c r="AO1096" s="133"/>
      <c r="AP1096" s="133"/>
      <c r="AQ1096" s="133"/>
      <c r="AR1096" s="133"/>
      <c r="AS1096" s="133"/>
      <c r="AT1096" s="133"/>
      <c r="AU1096" s="133"/>
      <c r="AV1096" s="133"/>
      <c r="AW1096" s="133"/>
      <c r="AX1096" s="133"/>
      <c r="AY1096" s="133"/>
      <c r="AZ1096" s="133"/>
      <c r="BA1096" s="133"/>
      <c r="BB1096" s="133"/>
      <c r="BC1096" s="133"/>
      <c r="BD1096" s="133"/>
      <c r="BE1096" s="133"/>
      <c r="BF1096" s="133"/>
      <c r="BG1096" s="133"/>
      <c r="BH1096" s="133"/>
    </row>
    <row r="1097" spans="1:60" outlineLevel="1" x14ac:dyDescent="0.2">
      <c r="A1097" s="154">
        <v>135</v>
      </c>
      <c r="B1097" s="155" t="s">
        <v>1206</v>
      </c>
      <c r="C1097" s="226" t="s">
        <v>1207</v>
      </c>
      <c r="D1097" s="156" t="s">
        <v>279</v>
      </c>
      <c r="E1097" s="157">
        <v>446</v>
      </c>
      <c r="F1097" s="158">
        <v>240.5</v>
      </c>
      <c r="G1097" s="159">
        <f>ROUND(E1097*F1097,2)</f>
        <v>107263</v>
      </c>
      <c r="H1097" s="158">
        <v>37.950000000000003</v>
      </c>
      <c r="I1097" s="159">
        <f>ROUND(E1097*H1097,2)</f>
        <v>16925.7</v>
      </c>
      <c r="J1097" s="158">
        <v>202.55</v>
      </c>
      <c r="K1097" s="159">
        <f>ROUND(E1097*J1097,2)</f>
        <v>90337.3</v>
      </c>
      <c r="L1097" s="159">
        <v>21</v>
      </c>
      <c r="M1097" s="159">
        <f>G1097*(1+L1097/100)</f>
        <v>129788.23</v>
      </c>
      <c r="N1097" s="159">
        <v>7.3900000000000007E-2</v>
      </c>
      <c r="O1097" s="159">
        <f>ROUND(E1097*N1097,2)</f>
        <v>32.96</v>
      </c>
      <c r="P1097" s="159">
        <v>0</v>
      </c>
      <c r="Q1097" s="159">
        <f>ROUND(E1097*P1097,2)</f>
        <v>0</v>
      </c>
      <c r="R1097" s="159" t="s">
        <v>280</v>
      </c>
      <c r="S1097" s="159" t="s">
        <v>233</v>
      </c>
      <c r="T1097" s="160" t="s">
        <v>233</v>
      </c>
      <c r="U1097" s="144">
        <v>0.47800000000000004</v>
      </c>
      <c r="V1097" s="144">
        <f>ROUND(E1097*U1097,2)</f>
        <v>213.19</v>
      </c>
      <c r="W1097" s="144"/>
      <c r="X1097" s="133"/>
      <c r="Y1097" s="133"/>
      <c r="Z1097" s="133"/>
      <c r="AA1097" s="133"/>
      <c r="AB1097" s="133"/>
      <c r="AC1097" s="133"/>
      <c r="AD1097" s="133"/>
      <c r="AE1097" s="133"/>
      <c r="AF1097" s="133"/>
      <c r="AG1097" s="133" t="s">
        <v>251</v>
      </c>
      <c r="AH1097" s="133"/>
      <c r="AI1097" s="133"/>
      <c r="AJ1097" s="133"/>
      <c r="AK1097" s="133"/>
      <c r="AL1097" s="133"/>
      <c r="AM1097" s="133"/>
      <c r="AN1097" s="133"/>
      <c r="AO1097" s="133"/>
      <c r="AP1097" s="133"/>
      <c r="AQ1097" s="133"/>
      <c r="AR1097" s="133"/>
      <c r="AS1097" s="133"/>
      <c r="AT1097" s="133"/>
      <c r="AU1097" s="133"/>
      <c r="AV1097" s="133"/>
      <c r="AW1097" s="133"/>
      <c r="AX1097" s="133"/>
      <c r="AY1097" s="133"/>
      <c r="AZ1097" s="133"/>
      <c r="BA1097" s="133"/>
      <c r="BB1097" s="133"/>
      <c r="BC1097" s="133"/>
      <c r="BD1097" s="133"/>
      <c r="BE1097" s="133"/>
      <c r="BF1097" s="133"/>
      <c r="BG1097" s="133"/>
      <c r="BH1097" s="133"/>
    </row>
    <row r="1098" spans="1:60" ht="22.5" outlineLevel="1" x14ac:dyDescent="0.2">
      <c r="A1098" s="142"/>
      <c r="B1098" s="143"/>
      <c r="C1098" s="292" t="s">
        <v>1208</v>
      </c>
      <c r="D1098" s="293"/>
      <c r="E1098" s="293"/>
      <c r="F1098" s="293"/>
      <c r="G1098" s="293"/>
      <c r="H1098" s="144"/>
      <c r="I1098" s="144"/>
      <c r="J1098" s="144"/>
      <c r="K1098" s="144"/>
      <c r="L1098" s="144"/>
      <c r="M1098" s="144"/>
      <c r="N1098" s="144"/>
      <c r="O1098" s="144"/>
      <c r="P1098" s="144"/>
      <c r="Q1098" s="144"/>
      <c r="R1098" s="144"/>
      <c r="S1098" s="144"/>
      <c r="T1098" s="144"/>
      <c r="U1098" s="144"/>
      <c r="V1098" s="144"/>
      <c r="W1098" s="144"/>
      <c r="X1098" s="133"/>
      <c r="Y1098" s="133"/>
      <c r="Z1098" s="133"/>
      <c r="AA1098" s="133"/>
      <c r="AB1098" s="133"/>
      <c r="AC1098" s="133"/>
      <c r="AD1098" s="133"/>
      <c r="AE1098" s="133"/>
      <c r="AF1098" s="133"/>
      <c r="AG1098" s="133" t="s">
        <v>293</v>
      </c>
      <c r="AH1098" s="133"/>
      <c r="AI1098" s="133"/>
      <c r="AJ1098" s="133"/>
      <c r="AK1098" s="133"/>
      <c r="AL1098" s="133"/>
      <c r="AM1098" s="133"/>
      <c r="AN1098" s="133"/>
      <c r="AO1098" s="133"/>
      <c r="AP1098" s="133"/>
      <c r="AQ1098" s="133"/>
      <c r="AR1098" s="133"/>
      <c r="AS1098" s="133"/>
      <c r="AT1098" s="133"/>
      <c r="AU1098" s="133"/>
      <c r="AV1098" s="133"/>
      <c r="AW1098" s="133"/>
      <c r="AX1098" s="133"/>
      <c r="AY1098" s="133"/>
      <c r="AZ1098" s="133"/>
      <c r="BA1098" s="187" t="str">
        <f>C1098</f>
        <v>s provedením lože z kameniva drceného, s vyplněním spár, s dvojitým hutněním a se smetením přebytečného materiálu na krajnici. S dodáním hmot pro lože a výplň spár.</v>
      </c>
      <c r="BB1098" s="133"/>
      <c r="BC1098" s="133"/>
      <c r="BD1098" s="133"/>
      <c r="BE1098" s="133"/>
      <c r="BF1098" s="133"/>
      <c r="BG1098" s="133"/>
      <c r="BH1098" s="133"/>
    </row>
    <row r="1099" spans="1:60" outlineLevel="1" x14ac:dyDescent="0.2">
      <c r="A1099" s="142"/>
      <c r="B1099" s="143"/>
      <c r="C1099" s="189" t="s">
        <v>1196</v>
      </c>
      <c r="D1099" s="175"/>
      <c r="E1099" s="176">
        <v>446</v>
      </c>
      <c r="F1099" s="144"/>
      <c r="G1099" s="144"/>
      <c r="H1099" s="144"/>
      <c r="I1099" s="144"/>
      <c r="J1099" s="144"/>
      <c r="K1099" s="144"/>
      <c r="L1099" s="144"/>
      <c r="M1099" s="144"/>
      <c r="N1099" s="144"/>
      <c r="O1099" s="144"/>
      <c r="P1099" s="144"/>
      <c r="Q1099" s="144"/>
      <c r="R1099" s="144"/>
      <c r="S1099" s="144"/>
      <c r="T1099" s="144"/>
      <c r="U1099" s="144"/>
      <c r="V1099" s="144"/>
      <c r="W1099" s="144"/>
      <c r="X1099" s="133"/>
      <c r="Y1099" s="133"/>
      <c r="Z1099" s="133"/>
      <c r="AA1099" s="133"/>
      <c r="AB1099" s="133"/>
      <c r="AC1099" s="133"/>
      <c r="AD1099" s="133"/>
      <c r="AE1099" s="133"/>
      <c r="AF1099" s="133"/>
      <c r="AG1099" s="133" t="s">
        <v>282</v>
      </c>
      <c r="AH1099" s="133">
        <v>0</v>
      </c>
      <c r="AI1099" s="133"/>
      <c r="AJ1099" s="133"/>
      <c r="AK1099" s="133"/>
      <c r="AL1099" s="133"/>
      <c r="AM1099" s="133"/>
      <c r="AN1099" s="133"/>
      <c r="AO1099" s="133"/>
      <c r="AP1099" s="133"/>
      <c r="AQ1099" s="133"/>
      <c r="AR1099" s="133"/>
      <c r="AS1099" s="133"/>
      <c r="AT1099" s="133"/>
      <c r="AU1099" s="133"/>
      <c r="AV1099" s="133"/>
      <c r="AW1099" s="133"/>
      <c r="AX1099" s="133"/>
      <c r="AY1099" s="133"/>
      <c r="AZ1099" s="133"/>
      <c r="BA1099" s="133"/>
      <c r="BB1099" s="133"/>
      <c r="BC1099" s="133"/>
      <c r="BD1099" s="133"/>
      <c r="BE1099" s="133"/>
      <c r="BF1099" s="133"/>
      <c r="BG1099" s="133"/>
      <c r="BH1099" s="133"/>
    </row>
    <row r="1100" spans="1:60" ht="45" outlineLevel="1" x14ac:dyDescent="0.2">
      <c r="A1100" s="154">
        <v>136</v>
      </c>
      <c r="B1100" s="155" t="s">
        <v>1209</v>
      </c>
      <c r="C1100" s="226" t="s">
        <v>1210</v>
      </c>
      <c r="D1100" s="156" t="s">
        <v>291</v>
      </c>
      <c r="E1100" s="157">
        <v>20</v>
      </c>
      <c r="F1100" s="158">
        <v>345.5</v>
      </c>
      <c r="G1100" s="159">
        <f>ROUND(E1100*F1100,2)</f>
        <v>6910</v>
      </c>
      <c r="H1100" s="158">
        <v>237.69000000000003</v>
      </c>
      <c r="I1100" s="159">
        <f>ROUND(E1100*H1100,2)</f>
        <v>4753.8</v>
      </c>
      <c r="J1100" s="158">
        <v>107.81</v>
      </c>
      <c r="K1100" s="159">
        <f>ROUND(E1100*J1100,2)</f>
        <v>2156.1999999999998</v>
      </c>
      <c r="L1100" s="159">
        <v>21</v>
      </c>
      <c r="M1100" s="159">
        <f>G1100*(1+L1100/100)</f>
        <v>8361.1</v>
      </c>
      <c r="N1100" s="159">
        <v>0.22133000000000003</v>
      </c>
      <c r="O1100" s="159">
        <f>ROUND(E1100*N1100,2)</f>
        <v>4.43</v>
      </c>
      <c r="P1100" s="159">
        <v>0</v>
      </c>
      <c r="Q1100" s="159">
        <f>ROUND(E1100*P1100,2)</f>
        <v>0</v>
      </c>
      <c r="R1100" s="159" t="s">
        <v>280</v>
      </c>
      <c r="S1100" s="159" t="s">
        <v>233</v>
      </c>
      <c r="T1100" s="160" t="s">
        <v>233</v>
      </c>
      <c r="U1100" s="144">
        <v>0.27200000000000002</v>
      </c>
      <c r="V1100" s="144">
        <f>ROUND(E1100*U1100,2)</f>
        <v>5.44</v>
      </c>
      <c r="W1100" s="144"/>
      <c r="X1100" s="133"/>
      <c r="Y1100" s="133"/>
      <c r="Z1100" s="133"/>
      <c r="AA1100" s="133"/>
      <c r="AB1100" s="133"/>
      <c r="AC1100" s="133"/>
      <c r="AD1100" s="133"/>
      <c r="AE1100" s="133"/>
      <c r="AF1100" s="133"/>
      <c r="AG1100" s="133" t="s">
        <v>251</v>
      </c>
      <c r="AH1100" s="133"/>
      <c r="AI1100" s="133"/>
      <c r="AJ1100" s="133"/>
      <c r="AK1100" s="133"/>
      <c r="AL1100" s="133"/>
      <c r="AM1100" s="133"/>
      <c r="AN1100" s="133"/>
      <c r="AO1100" s="133"/>
      <c r="AP1100" s="133"/>
      <c r="AQ1100" s="133"/>
      <c r="AR1100" s="133"/>
      <c r="AS1100" s="133"/>
      <c r="AT1100" s="133"/>
      <c r="AU1100" s="133"/>
      <c r="AV1100" s="133"/>
      <c r="AW1100" s="133"/>
      <c r="AX1100" s="133"/>
      <c r="AY1100" s="133"/>
      <c r="AZ1100" s="133"/>
      <c r="BA1100" s="133"/>
      <c r="BB1100" s="133"/>
      <c r="BC1100" s="133"/>
      <c r="BD1100" s="133"/>
      <c r="BE1100" s="133"/>
      <c r="BF1100" s="133"/>
      <c r="BG1100" s="133"/>
      <c r="BH1100" s="133"/>
    </row>
    <row r="1101" spans="1:60" outlineLevel="1" x14ac:dyDescent="0.2">
      <c r="A1101" s="142"/>
      <c r="B1101" s="143"/>
      <c r="C1101" s="292" t="s">
        <v>1211</v>
      </c>
      <c r="D1101" s="293"/>
      <c r="E1101" s="293"/>
      <c r="F1101" s="293"/>
      <c r="G1101" s="293"/>
      <c r="H1101" s="144"/>
      <c r="I1101" s="144"/>
      <c r="J1101" s="144"/>
      <c r="K1101" s="144"/>
      <c r="L1101" s="144"/>
      <c r="M1101" s="144"/>
      <c r="N1101" s="144"/>
      <c r="O1101" s="144"/>
      <c r="P1101" s="144"/>
      <c r="Q1101" s="144"/>
      <c r="R1101" s="144"/>
      <c r="S1101" s="144"/>
      <c r="T1101" s="144"/>
      <c r="U1101" s="144"/>
      <c r="V1101" s="144"/>
      <c r="W1101" s="144"/>
      <c r="X1101" s="133"/>
      <c r="Y1101" s="133"/>
      <c r="Z1101" s="133"/>
      <c r="AA1101" s="133"/>
      <c r="AB1101" s="133"/>
      <c r="AC1101" s="133"/>
      <c r="AD1101" s="133"/>
      <c r="AE1101" s="133"/>
      <c r="AF1101" s="133"/>
      <c r="AG1101" s="133" t="s">
        <v>293</v>
      </c>
      <c r="AH1101" s="133"/>
      <c r="AI1101" s="133"/>
      <c r="AJ1101" s="133"/>
      <c r="AK1101" s="133"/>
      <c r="AL1101" s="133"/>
      <c r="AM1101" s="133"/>
      <c r="AN1101" s="133"/>
      <c r="AO1101" s="133"/>
      <c r="AP1101" s="133"/>
      <c r="AQ1101" s="133"/>
      <c r="AR1101" s="133"/>
      <c r="AS1101" s="133"/>
      <c r="AT1101" s="133"/>
      <c r="AU1101" s="133"/>
      <c r="AV1101" s="133"/>
      <c r="AW1101" s="133"/>
      <c r="AX1101" s="133"/>
      <c r="AY1101" s="133"/>
      <c r="AZ1101" s="133"/>
      <c r="BA1101" s="133"/>
      <c r="BB1101" s="133"/>
      <c r="BC1101" s="133"/>
      <c r="BD1101" s="133"/>
      <c r="BE1101" s="133"/>
      <c r="BF1101" s="133"/>
      <c r="BG1101" s="133"/>
      <c r="BH1101" s="133"/>
    </row>
    <row r="1102" spans="1:60" outlineLevel="1" x14ac:dyDescent="0.2">
      <c r="A1102" s="142"/>
      <c r="B1102" s="143"/>
      <c r="C1102" s="189" t="s">
        <v>1212</v>
      </c>
      <c r="D1102" s="175"/>
      <c r="E1102" s="176">
        <v>20</v>
      </c>
      <c r="F1102" s="144"/>
      <c r="G1102" s="144"/>
      <c r="H1102" s="144"/>
      <c r="I1102" s="144"/>
      <c r="J1102" s="144"/>
      <c r="K1102" s="144"/>
      <c r="L1102" s="144"/>
      <c r="M1102" s="144"/>
      <c r="N1102" s="144"/>
      <c r="O1102" s="144"/>
      <c r="P1102" s="144"/>
      <c r="Q1102" s="144"/>
      <c r="R1102" s="144"/>
      <c r="S1102" s="144"/>
      <c r="T1102" s="144"/>
      <c r="U1102" s="144"/>
      <c r="V1102" s="144"/>
      <c r="W1102" s="144"/>
      <c r="X1102" s="133"/>
      <c r="Y1102" s="133"/>
      <c r="Z1102" s="133"/>
      <c r="AA1102" s="133"/>
      <c r="AB1102" s="133"/>
      <c r="AC1102" s="133"/>
      <c r="AD1102" s="133"/>
      <c r="AE1102" s="133"/>
      <c r="AF1102" s="133"/>
      <c r="AG1102" s="133" t="s">
        <v>282</v>
      </c>
      <c r="AH1102" s="133">
        <v>0</v>
      </c>
      <c r="AI1102" s="133"/>
      <c r="AJ1102" s="133"/>
      <c r="AK1102" s="133"/>
      <c r="AL1102" s="133"/>
      <c r="AM1102" s="133"/>
      <c r="AN1102" s="133"/>
      <c r="AO1102" s="133"/>
      <c r="AP1102" s="133"/>
      <c r="AQ1102" s="133"/>
      <c r="AR1102" s="133"/>
      <c r="AS1102" s="133"/>
      <c r="AT1102" s="133"/>
      <c r="AU1102" s="133"/>
      <c r="AV1102" s="133"/>
      <c r="AW1102" s="133"/>
      <c r="AX1102" s="133"/>
      <c r="AY1102" s="133"/>
      <c r="AZ1102" s="133"/>
      <c r="BA1102" s="133"/>
      <c r="BB1102" s="133"/>
      <c r="BC1102" s="133"/>
      <c r="BD1102" s="133"/>
      <c r="BE1102" s="133"/>
      <c r="BF1102" s="133"/>
      <c r="BG1102" s="133"/>
      <c r="BH1102" s="133"/>
    </row>
    <row r="1103" spans="1:60" outlineLevel="1" x14ac:dyDescent="0.2">
      <c r="A1103" s="154">
        <v>137</v>
      </c>
      <c r="B1103" s="155" t="s">
        <v>1213</v>
      </c>
      <c r="C1103" s="226" t="s">
        <v>1214</v>
      </c>
      <c r="D1103" s="156" t="s">
        <v>279</v>
      </c>
      <c r="E1103" s="157">
        <v>17.850000000000001</v>
      </c>
      <c r="F1103" s="158">
        <v>271</v>
      </c>
      <c r="G1103" s="159">
        <f>ROUND(E1103*F1103,2)</f>
        <v>4837.3500000000004</v>
      </c>
      <c r="H1103" s="158">
        <v>271</v>
      </c>
      <c r="I1103" s="159">
        <f>ROUND(E1103*H1103,2)</f>
        <v>4837.3500000000004</v>
      </c>
      <c r="J1103" s="158">
        <v>0</v>
      </c>
      <c r="K1103" s="159">
        <f>ROUND(E1103*J1103,2)</f>
        <v>0</v>
      </c>
      <c r="L1103" s="159">
        <v>21</v>
      </c>
      <c r="M1103" s="159">
        <f>G1103*(1+L1103/100)</f>
        <v>5853.1935000000003</v>
      </c>
      <c r="N1103" s="159">
        <v>0.10900000000000001</v>
      </c>
      <c r="O1103" s="159">
        <f>ROUND(E1103*N1103,2)</f>
        <v>1.95</v>
      </c>
      <c r="P1103" s="159">
        <v>0</v>
      </c>
      <c r="Q1103" s="159">
        <f>ROUND(E1103*P1103,2)</f>
        <v>0</v>
      </c>
      <c r="R1103" s="159"/>
      <c r="S1103" s="159" t="s">
        <v>250</v>
      </c>
      <c r="T1103" s="160" t="s">
        <v>233</v>
      </c>
      <c r="U1103" s="144">
        <v>0</v>
      </c>
      <c r="V1103" s="144">
        <f>ROUND(E1103*U1103,2)</f>
        <v>0</v>
      </c>
      <c r="W1103" s="144"/>
      <c r="X1103" s="133"/>
      <c r="Y1103" s="133"/>
      <c r="Z1103" s="133"/>
      <c r="AA1103" s="133"/>
      <c r="AB1103" s="133"/>
      <c r="AC1103" s="133"/>
      <c r="AD1103" s="133"/>
      <c r="AE1103" s="133"/>
      <c r="AF1103" s="133"/>
      <c r="AG1103" s="133" t="s">
        <v>861</v>
      </c>
      <c r="AH1103" s="133"/>
      <c r="AI1103" s="133"/>
      <c r="AJ1103" s="133"/>
      <c r="AK1103" s="133"/>
      <c r="AL1103" s="133"/>
      <c r="AM1103" s="133"/>
      <c r="AN1103" s="133"/>
      <c r="AO1103" s="133"/>
      <c r="AP1103" s="133"/>
      <c r="AQ1103" s="133"/>
      <c r="AR1103" s="133"/>
      <c r="AS1103" s="133"/>
      <c r="AT1103" s="133"/>
      <c r="AU1103" s="133"/>
      <c r="AV1103" s="133"/>
      <c r="AW1103" s="133"/>
      <c r="AX1103" s="133"/>
      <c r="AY1103" s="133"/>
      <c r="AZ1103" s="133"/>
      <c r="BA1103" s="133"/>
      <c r="BB1103" s="133"/>
      <c r="BC1103" s="133"/>
      <c r="BD1103" s="133"/>
      <c r="BE1103" s="133"/>
      <c r="BF1103" s="133"/>
      <c r="BG1103" s="133"/>
      <c r="BH1103" s="133"/>
    </row>
    <row r="1104" spans="1:60" outlineLevel="1" x14ac:dyDescent="0.2">
      <c r="A1104" s="142"/>
      <c r="B1104" s="143"/>
      <c r="C1104" s="189" t="s">
        <v>1215</v>
      </c>
      <c r="D1104" s="175"/>
      <c r="E1104" s="176">
        <v>17.850000000000001</v>
      </c>
      <c r="F1104" s="144"/>
      <c r="G1104" s="144"/>
      <c r="H1104" s="144"/>
      <c r="I1104" s="144"/>
      <c r="J1104" s="144"/>
      <c r="K1104" s="144"/>
      <c r="L1104" s="144"/>
      <c r="M1104" s="144"/>
      <c r="N1104" s="144"/>
      <c r="O1104" s="144"/>
      <c r="P1104" s="144"/>
      <c r="Q1104" s="144"/>
      <c r="R1104" s="144"/>
      <c r="S1104" s="144"/>
      <c r="T1104" s="144"/>
      <c r="U1104" s="144"/>
      <c r="V1104" s="144"/>
      <c r="W1104" s="144"/>
      <c r="X1104" s="133"/>
      <c r="Y1104" s="133"/>
      <c r="Z1104" s="133"/>
      <c r="AA1104" s="133"/>
      <c r="AB1104" s="133"/>
      <c r="AC1104" s="133"/>
      <c r="AD1104" s="133"/>
      <c r="AE1104" s="133"/>
      <c r="AF1104" s="133"/>
      <c r="AG1104" s="133" t="s">
        <v>282</v>
      </c>
      <c r="AH1104" s="133">
        <v>0</v>
      </c>
      <c r="AI1104" s="133"/>
      <c r="AJ1104" s="133"/>
      <c r="AK1104" s="133"/>
      <c r="AL1104" s="133"/>
      <c r="AM1104" s="133"/>
      <c r="AN1104" s="133"/>
      <c r="AO1104" s="133"/>
      <c r="AP1104" s="133"/>
      <c r="AQ1104" s="133"/>
      <c r="AR1104" s="133"/>
      <c r="AS1104" s="133"/>
      <c r="AT1104" s="133"/>
      <c r="AU1104" s="133"/>
      <c r="AV1104" s="133"/>
      <c r="AW1104" s="133"/>
      <c r="AX1104" s="133"/>
      <c r="AY1104" s="133"/>
      <c r="AZ1104" s="133"/>
      <c r="BA1104" s="133"/>
      <c r="BB1104" s="133"/>
      <c r="BC1104" s="133"/>
      <c r="BD1104" s="133"/>
      <c r="BE1104" s="133"/>
      <c r="BF1104" s="133"/>
      <c r="BG1104" s="133"/>
      <c r="BH1104" s="133"/>
    </row>
    <row r="1105" spans="1:60" outlineLevel="1" x14ac:dyDescent="0.2">
      <c r="A1105" s="154">
        <v>138</v>
      </c>
      <c r="B1105" s="155" t="s">
        <v>1216</v>
      </c>
      <c r="C1105" s="226" t="s">
        <v>1217</v>
      </c>
      <c r="D1105" s="156" t="s">
        <v>279</v>
      </c>
      <c r="E1105" s="157">
        <v>435.51900000000001</v>
      </c>
      <c r="F1105" s="158">
        <v>287</v>
      </c>
      <c r="G1105" s="159">
        <f>ROUND(E1105*F1105,2)</f>
        <v>124993.95</v>
      </c>
      <c r="H1105" s="158">
        <v>287</v>
      </c>
      <c r="I1105" s="159">
        <f>ROUND(E1105*H1105,2)</f>
        <v>124993.95</v>
      </c>
      <c r="J1105" s="158">
        <v>0</v>
      </c>
      <c r="K1105" s="159">
        <f>ROUND(E1105*J1105,2)</f>
        <v>0</v>
      </c>
      <c r="L1105" s="159">
        <v>21</v>
      </c>
      <c r="M1105" s="159">
        <f>G1105*(1+L1105/100)</f>
        <v>151242.6795</v>
      </c>
      <c r="N1105" s="159">
        <v>0.17245000000000002</v>
      </c>
      <c r="O1105" s="159">
        <f>ROUND(E1105*N1105,2)</f>
        <v>75.11</v>
      </c>
      <c r="P1105" s="159">
        <v>0</v>
      </c>
      <c r="Q1105" s="159">
        <f>ROUND(E1105*P1105,2)</f>
        <v>0</v>
      </c>
      <c r="R1105" s="159" t="s">
        <v>860</v>
      </c>
      <c r="S1105" s="159" t="s">
        <v>233</v>
      </c>
      <c r="T1105" s="160" t="s">
        <v>233</v>
      </c>
      <c r="U1105" s="144">
        <v>0</v>
      </c>
      <c r="V1105" s="144">
        <f>ROUND(E1105*U1105,2)</f>
        <v>0</v>
      </c>
      <c r="W1105" s="144"/>
      <c r="X1105" s="133"/>
      <c r="Y1105" s="133"/>
      <c r="Z1105" s="133"/>
      <c r="AA1105" s="133"/>
      <c r="AB1105" s="133"/>
      <c r="AC1105" s="133"/>
      <c r="AD1105" s="133"/>
      <c r="AE1105" s="133"/>
      <c r="AF1105" s="133"/>
      <c r="AG1105" s="133" t="s">
        <v>861</v>
      </c>
      <c r="AH1105" s="133"/>
      <c r="AI1105" s="133"/>
      <c r="AJ1105" s="133"/>
      <c r="AK1105" s="133"/>
      <c r="AL1105" s="133"/>
      <c r="AM1105" s="133"/>
      <c r="AN1105" s="133"/>
      <c r="AO1105" s="133"/>
      <c r="AP1105" s="133"/>
      <c r="AQ1105" s="133"/>
      <c r="AR1105" s="133"/>
      <c r="AS1105" s="133"/>
      <c r="AT1105" s="133"/>
      <c r="AU1105" s="133"/>
      <c r="AV1105" s="133"/>
      <c r="AW1105" s="133"/>
      <c r="AX1105" s="133"/>
      <c r="AY1105" s="133"/>
      <c r="AZ1105" s="133"/>
      <c r="BA1105" s="133"/>
      <c r="BB1105" s="133"/>
      <c r="BC1105" s="133"/>
      <c r="BD1105" s="133"/>
      <c r="BE1105" s="133"/>
      <c r="BF1105" s="133"/>
      <c r="BG1105" s="133"/>
      <c r="BH1105" s="133"/>
    </row>
    <row r="1106" spans="1:60" outlineLevel="1" x14ac:dyDescent="0.2">
      <c r="A1106" s="142"/>
      <c r="B1106" s="143"/>
      <c r="C1106" s="189" t="s">
        <v>1218</v>
      </c>
      <c r="D1106" s="175"/>
      <c r="E1106" s="176">
        <v>435.51900000000001</v>
      </c>
      <c r="F1106" s="144"/>
      <c r="G1106" s="144"/>
      <c r="H1106" s="144"/>
      <c r="I1106" s="144"/>
      <c r="J1106" s="144"/>
      <c r="K1106" s="144"/>
      <c r="L1106" s="144"/>
      <c r="M1106" s="144"/>
      <c r="N1106" s="144"/>
      <c r="O1106" s="144"/>
      <c r="P1106" s="144"/>
      <c r="Q1106" s="144"/>
      <c r="R1106" s="144"/>
      <c r="S1106" s="144"/>
      <c r="T1106" s="144"/>
      <c r="U1106" s="144"/>
      <c r="V1106" s="144"/>
      <c r="W1106" s="144"/>
      <c r="X1106" s="133"/>
      <c r="Y1106" s="133"/>
      <c r="Z1106" s="133"/>
      <c r="AA1106" s="133"/>
      <c r="AB1106" s="133"/>
      <c r="AC1106" s="133"/>
      <c r="AD1106" s="133"/>
      <c r="AE1106" s="133"/>
      <c r="AF1106" s="133"/>
      <c r="AG1106" s="133" t="s">
        <v>282</v>
      </c>
      <c r="AH1106" s="133">
        <v>0</v>
      </c>
      <c r="AI1106" s="133"/>
      <c r="AJ1106" s="133"/>
      <c r="AK1106" s="133"/>
      <c r="AL1106" s="133"/>
      <c r="AM1106" s="133"/>
      <c r="AN1106" s="133"/>
      <c r="AO1106" s="133"/>
      <c r="AP1106" s="133"/>
      <c r="AQ1106" s="133"/>
      <c r="AR1106" s="133"/>
      <c r="AS1106" s="133"/>
      <c r="AT1106" s="133"/>
      <c r="AU1106" s="133"/>
      <c r="AV1106" s="133"/>
      <c r="AW1106" s="133"/>
      <c r="AX1106" s="133"/>
      <c r="AY1106" s="133"/>
      <c r="AZ1106" s="133"/>
      <c r="BA1106" s="133"/>
      <c r="BB1106" s="133"/>
      <c r="BC1106" s="133"/>
      <c r="BD1106" s="133"/>
      <c r="BE1106" s="133"/>
      <c r="BF1106" s="133"/>
      <c r="BG1106" s="133"/>
      <c r="BH1106" s="133"/>
    </row>
    <row r="1107" spans="1:60" outlineLevel="1" x14ac:dyDescent="0.2">
      <c r="A1107" s="154">
        <v>139</v>
      </c>
      <c r="B1107" s="155" t="s">
        <v>1219</v>
      </c>
      <c r="C1107" s="226" t="s">
        <v>1220</v>
      </c>
      <c r="D1107" s="156" t="s">
        <v>279</v>
      </c>
      <c r="E1107" s="157">
        <v>32.781000000000006</v>
      </c>
      <c r="F1107" s="158">
        <v>343.5</v>
      </c>
      <c r="G1107" s="159">
        <f>ROUND(E1107*F1107,2)</f>
        <v>11260.27</v>
      </c>
      <c r="H1107" s="158">
        <v>343.5</v>
      </c>
      <c r="I1107" s="159">
        <f>ROUND(E1107*H1107,2)</f>
        <v>11260.27</v>
      </c>
      <c r="J1107" s="158">
        <v>0</v>
      </c>
      <c r="K1107" s="159">
        <f>ROUND(E1107*J1107,2)</f>
        <v>0</v>
      </c>
      <c r="L1107" s="159">
        <v>21</v>
      </c>
      <c r="M1107" s="159">
        <f>G1107*(1+L1107/100)</f>
        <v>13624.9267</v>
      </c>
      <c r="N1107" s="159">
        <v>0.17245000000000002</v>
      </c>
      <c r="O1107" s="159">
        <f>ROUND(E1107*N1107,2)</f>
        <v>5.65</v>
      </c>
      <c r="P1107" s="159">
        <v>0</v>
      </c>
      <c r="Q1107" s="159">
        <f>ROUND(E1107*P1107,2)</f>
        <v>0</v>
      </c>
      <c r="R1107" s="159" t="s">
        <v>860</v>
      </c>
      <c r="S1107" s="159" t="s">
        <v>233</v>
      </c>
      <c r="T1107" s="160" t="s">
        <v>233</v>
      </c>
      <c r="U1107" s="144">
        <v>0</v>
      </c>
      <c r="V1107" s="144">
        <f>ROUND(E1107*U1107,2)</f>
        <v>0</v>
      </c>
      <c r="W1107" s="144"/>
      <c r="X1107" s="133"/>
      <c r="Y1107" s="133"/>
      <c r="Z1107" s="133"/>
      <c r="AA1107" s="133"/>
      <c r="AB1107" s="133"/>
      <c r="AC1107" s="133"/>
      <c r="AD1107" s="133"/>
      <c r="AE1107" s="133"/>
      <c r="AF1107" s="133"/>
      <c r="AG1107" s="133" t="s">
        <v>861</v>
      </c>
      <c r="AH1107" s="133"/>
      <c r="AI1107" s="133"/>
      <c r="AJ1107" s="133"/>
      <c r="AK1107" s="133"/>
      <c r="AL1107" s="133"/>
      <c r="AM1107" s="133"/>
      <c r="AN1107" s="133"/>
      <c r="AO1107" s="133"/>
      <c r="AP1107" s="133"/>
      <c r="AQ1107" s="133"/>
      <c r="AR1107" s="133"/>
      <c r="AS1107" s="133"/>
      <c r="AT1107" s="133"/>
      <c r="AU1107" s="133"/>
      <c r="AV1107" s="133"/>
      <c r="AW1107" s="133"/>
      <c r="AX1107" s="133"/>
      <c r="AY1107" s="133"/>
      <c r="AZ1107" s="133"/>
      <c r="BA1107" s="133"/>
      <c r="BB1107" s="133"/>
      <c r="BC1107" s="133"/>
      <c r="BD1107" s="133"/>
      <c r="BE1107" s="133"/>
      <c r="BF1107" s="133"/>
      <c r="BG1107" s="133"/>
      <c r="BH1107" s="133"/>
    </row>
    <row r="1108" spans="1:60" outlineLevel="1" x14ac:dyDescent="0.2">
      <c r="A1108" s="142"/>
      <c r="B1108" s="143"/>
      <c r="C1108" s="189" t="s">
        <v>1221</v>
      </c>
      <c r="D1108" s="175"/>
      <c r="E1108" s="176">
        <v>32.781000000000006</v>
      </c>
      <c r="F1108" s="144"/>
      <c r="G1108" s="144"/>
      <c r="H1108" s="144"/>
      <c r="I1108" s="144"/>
      <c r="J1108" s="144"/>
      <c r="K1108" s="144"/>
      <c r="L1108" s="144"/>
      <c r="M1108" s="144"/>
      <c r="N1108" s="144"/>
      <c r="O1108" s="144"/>
      <c r="P1108" s="144"/>
      <c r="Q1108" s="144"/>
      <c r="R1108" s="144"/>
      <c r="S1108" s="144"/>
      <c r="T1108" s="144"/>
      <c r="U1108" s="144"/>
      <c r="V1108" s="144"/>
      <c r="W1108" s="144"/>
      <c r="X1108" s="133"/>
      <c r="Y1108" s="133"/>
      <c r="Z1108" s="133"/>
      <c r="AA1108" s="133"/>
      <c r="AB1108" s="133"/>
      <c r="AC1108" s="133"/>
      <c r="AD1108" s="133"/>
      <c r="AE1108" s="133"/>
      <c r="AF1108" s="133"/>
      <c r="AG1108" s="133" t="s">
        <v>282</v>
      </c>
      <c r="AH1108" s="133">
        <v>0</v>
      </c>
      <c r="AI1108" s="133"/>
      <c r="AJ1108" s="133"/>
      <c r="AK1108" s="133"/>
      <c r="AL1108" s="133"/>
      <c r="AM1108" s="133"/>
      <c r="AN1108" s="133"/>
      <c r="AO1108" s="133"/>
      <c r="AP1108" s="133"/>
      <c r="AQ1108" s="133"/>
      <c r="AR1108" s="133"/>
      <c r="AS1108" s="133"/>
      <c r="AT1108" s="133"/>
      <c r="AU1108" s="133"/>
      <c r="AV1108" s="133"/>
      <c r="AW1108" s="133"/>
      <c r="AX1108" s="133"/>
      <c r="AY1108" s="133"/>
      <c r="AZ1108" s="133"/>
      <c r="BA1108" s="133"/>
      <c r="BB1108" s="133"/>
      <c r="BC1108" s="133"/>
      <c r="BD1108" s="133"/>
      <c r="BE1108" s="133"/>
      <c r="BF1108" s="133"/>
      <c r="BG1108" s="133"/>
      <c r="BH1108" s="133"/>
    </row>
    <row r="1109" spans="1:60" x14ac:dyDescent="0.2">
      <c r="A1109" s="148" t="s">
        <v>228</v>
      </c>
      <c r="B1109" s="149" t="s">
        <v>123</v>
      </c>
      <c r="C1109" s="169" t="s">
        <v>124</v>
      </c>
      <c r="D1109" s="150"/>
      <c r="E1109" s="151"/>
      <c r="F1109" s="152"/>
      <c r="G1109" s="152">
        <f>SUMIF(AG1110:AG1406,"&lt;&gt;NOR",G1110:G1406)</f>
        <v>920126.37999999989</v>
      </c>
      <c r="H1109" s="152"/>
      <c r="I1109" s="152">
        <f>SUM(I1110:I1406)</f>
        <v>398190.94000000006</v>
      </c>
      <c r="J1109" s="152"/>
      <c r="K1109" s="152">
        <f>SUM(K1110:K1406)</f>
        <v>521935.42</v>
      </c>
      <c r="L1109" s="152"/>
      <c r="M1109" s="152">
        <f>SUM(M1110:M1406)</f>
        <v>1113352.9198000003</v>
      </c>
      <c r="N1109" s="152"/>
      <c r="O1109" s="152">
        <f>SUM(O1110:O1406)</f>
        <v>55.599999999999987</v>
      </c>
      <c r="P1109" s="152"/>
      <c r="Q1109" s="152">
        <f>SUM(Q1110:Q1406)</f>
        <v>0</v>
      </c>
      <c r="R1109" s="152"/>
      <c r="S1109" s="152"/>
      <c r="T1109" s="153"/>
      <c r="U1109" s="147"/>
      <c r="V1109" s="147">
        <f>SUM(V1110:V1406)</f>
        <v>1146.8400000000001</v>
      </c>
      <c r="W1109" s="147"/>
      <c r="AG1109" t="s">
        <v>229</v>
      </c>
    </row>
    <row r="1110" spans="1:60" ht="22.5" outlineLevel="1" x14ac:dyDescent="0.2">
      <c r="A1110" s="154">
        <v>140</v>
      </c>
      <c r="B1110" s="155" t="s">
        <v>1222</v>
      </c>
      <c r="C1110" s="171" t="s">
        <v>1223</v>
      </c>
      <c r="D1110" s="156" t="s">
        <v>279</v>
      </c>
      <c r="E1110" s="157">
        <v>560.31000000000006</v>
      </c>
      <c r="F1110" s="158">
        <v>322.5</v>
      </c>
      <c r="G1110" s="159">
        <f>ROUND(E1110*F1110,2)</f>
        <v>180699.98</v>
      </c>
      <c r="H1110" s="158">
        <v>131.12</v>
      </c>
      <c r="I1110" s="159">
        <f>ROUND(E1110*H1110,2)</f>
        <v>73467.850000000006</v>
      </c>
      <c r="J1110" s="158">
        <v>191.38000000000002</v>
      </c>
      <c r="K1110" s="159">
        <f>ROUND(E1110*J1110,2)</f>
        <v>107232.13</v>
      </c>
      <c r="L1110" s="159">
        <v>21</v>
      </c>
      <c r="M1110" s="159">
        <f>G1110*(1+L1110/100)</f>
        <v>218646.97580000001</v>
      </c>
      <c r="N1110" s="159">
        <v>2.6910000000000003E-2</v>
      </c>
      <c r="O1110" s="159">
        <f>ROUND(E1110*N1110,2)</f>
        <v>15.08</v>
      </c>
      <c r="P1110" s="159">
        <v>0</v>
      </c>
      <c r="Q1110" s="159">
        <f>ROUND(E1110*P1110,2)</f>
        <v>0</v>
      </c>
      <c r="R1110" s="159" t="s">
        <v>373</v>
      </c>
      <c r="S1110" s="159" t="s">
        <v>233</v>
      </c>
      <c r="T1110" s="160" t="s">
        <v>233</v>
      </c>
      <c r="U1110" s="144">
        <v>0.40196000000000004</v>
      </c>
      <c r="V1110" s="144">
        <f>ROUND(E1110*U1110,2)</f>
        <v>225.22</v>
      </c>
      <c r="W1110" s="144"/>
      <c r="X1110" s="133"/>
      <c r="Y1110" s="133"/>
      <c r="Z1110" s="133"/>
      <c r="AA1110" s="133"/>
      <c r="AB1110" s="133"/>
      <c r="AC1110" s="133"/>
      <c r="AD1110" s="133"/>
      <c r="AE1110" s="133"/>
      <c r="AF1110" s="133"/>
      <c r="AG1110" s="133" t="s">
        <v>251</v>
      </c>
      <c r="AH1110" s="133"/>
      <c r="AI1110" s="133"/>
      <c r="AJ1110" s="133"/>
      <c r="AK1110" s="133"/>
      <c r="AL1110" s="133"/>
      <c r="AM1110" s="133"/>
      <c r="AN1110" s="133"/>
      <c r="AO1110" s="133"/>
      <c r="AP1110" s="133"/>
      <c r="AQ1110" s="133"/>
      <c r="AR1110" s="133"/>
      <c r="AS1110" s="133"/>
      <c r="AT1110" s="133"/>
      <c r="AU1110" s="133"/>
      <c r="AV1110" s="133"/>
      <c r="AW1110" s="133"/>
      <c r="AX1110" s="133"/>
      <c r="AY1110" s="133"/>
      <c r="AZ1110" s="133"/>
      <c r="BA1110" s="133"/>
      <c r="BB1110" s="133"/>
      <c r="BC1110" s="133"/>
      <c r="BD1110" s="133"/>
      <c r="BE1110" s="133"/>
      <c r="BF1110" s="133"/>
      <c r="BG1110" s="133"/>
      <c r="BH1110" s="133"/>
    </row>
    <row r="1111" spans="1:60" outlineLevel="1" x14ac:dyDescent="0.2">
      <c r="A1111" s="142"/>
      <c r="B1111" s="143"/>
      <c r="C1111" s="292" t="s">
        <v>1224</v>
      </c>
      <c r="D1111" s="293"/>
      <c r="E1111" s="293"/>
      <c r="F1111" s="293"/>
      <c r="G1111" s="293"/>
      <c r="H1111" s="144"/>
      <c r="I1111" s="144"/>
      <c r="J1111" s="144"/>
      <c r="K1111" s="144"/>
      <c r="L1111" s="144"/>
      <c r="M1111" s="144"/>
      <c r="N1111" s="144"/>
      <c r="O1111" s="144"/>
      <c r="P1111" s="144"/>
      <c r="Q1111" s="144"/>
      <c r="R1111" s="144"/>
      <c r="S1111" s="144"/>
      <c r="T1111" s="144"/>
      <c r="U1111" s="144"/>
      <c r="V1111" s="144"/>
      <c r="W1111" s="144"/>
      <c r="X1111" s="133"/>
      <c r="Y1111" s="133"/>
      <c r="Z1111" s="133"/>
      <c r="AA1111" s="133"/>
      <c r="AB1111" s="133"/>
      <c r="AC1111" s="133"/>
      <c r="AD1111" s="133"/>
      <c r="AE1111" s="133"/>
      <c r="AF1111" s="133"/>
      <c r="AG1111" s="133" t="s">
        <v>293</v>
      </c>
      <c r="AH1111" s="133"/>
      <c r="AI1111" s="133"/>
      <c r="AJ1111" s="133"/>
      <c r="AK1111" s="133"/>
      <c r="AL1111" s="133"/>
      <c r="AM1111" s="133"/>
      <c r="AN1111" s="133"/>
      <c r="AO1111" s="133"/>
      <c r="AP1111" s="133"/>
      <c r="AQ1111" s="133"/>
      <c r="AR1111" s="133"/>
      <c r="AS1111" s="133"/>
      <c r="AT1111" s="133"/>
      <c r="AU1111" s="133"/>
      <c r="AV1111" s="133"/>
      <c r="AW1111" s="133"/>
      <c r="AX1111" s="133"/>
      <c r="AY1111" s="133"/>
      <c r="AZ1111" s="133"/>
      <c r="BA1111" s="133"/>
      <c r="BB1111" s="133"/>
      <c r="BC1111" s="133"/>
      <c r="BD1111" s="133"/>
      <c r="BE1111" s="133"/>
      <c r="BF1111" s="133"/>
      <c r="BG1111" s="133"/>
      <c r="BH1111" s="133"/>
    </row>
    <row r="1112" spans="1:60" outlineLevel="1" x14ac:dyDescent="0.2">
      <c r="A1112" s="142"/>
      <c r="B1112" s="143"/>
      <c r="C1112" s="189" t="s">
        <v>1225</v>
      </c>
      <c r="D1112" s="175"/>
      <c r="E1112" s="176"/>
      <c r="F1112" s="144"/>
      <c r="G1112" s="144"/>
      <c r="H1112" s="144"/>
      <c r="I1112" s="144"/>
      <c r="J1112" s="144"/>
      <c r="K1112" s="144"/>
      <c r="L1112" s="144"/>
      <c r="M1112" s="144"/>
      <c r="N1112" s="144"/>
      <c r="O1112" s="144"/>
      <c r="P1112" s="144"/>
      <c r="Q1112" s="144"/>
      <c r="R1112" s="144"/>
      <c r="S1112" s="144"/>
      <c r="T1112" s="144"/>
      <c r="U1112" s="144"/>
      <c r="V1112" s="144"/>
      <c r="W1112" s="144"/>
      <c r="X1112" s="133"/>
      <c r="Y1112" s="133"/>
      <c r="Z1112" s="133"/>
      <c r="AA1112" s="133"/>
      <c r="AB1112" s="133"/>
      <c r="AC1112" s="133"/>
      <c r="AD1112" s="133"/>
      <c r="AE1112" s="133"/>
      <c r="AF1112" s="133"/>
      <c r="AG1112" s="133" t="s">
        <v>282</v>
      </c>
      <c r="AH1112" s="133">
        <v>0</v>
      </c>
      <c r="AI1112" s="133"/>
      <c r="AJ1112" s="133"/>
      <c r="AK1112" s="133"/>
      <c r="AL1112" s="133"/>
      <c r="AM1112" s="133"/>
      <c r="AN1112" s="133"/>
      <c r="AO1112" s="133"/>
      <c r="AP1112" s="133"/>
      <c r="AQ1112" s="133"/>
      <c r="AR1112" s="133"/>
      <c r="AS1112" s="133"/>
      <c r="AT1112" s="133"/>
      <c r="AU1112" s="133"/>
      <c r="AV1112" s="133"/>
      <c r="AW1112" s="133"/>
      <c r="AX1112" s="133"/>
      <c r="AY1112" s="133"/>
      <c r="AZ1112" s="133"/>
      <c r="BA1112" s="133"/>
      <c r="BB1112" s="133"/>
      <c r="BC1112" s="133"/>
      <c r="BD1112" s="133"/>
      <c r="BE1112" s="133"/>
      <c r="BF1112" s="133"/>
      <c r="BG1112" s="133"/>
      <c r="BH1112" s="133"/>
    </row>
    <row r="1113" spans="1:60" outlineLevel="1" x14ac:dyDescent="0.2">
      <c r="A1113" s="142"/>
      <c r="B1113" s="143"/>
      <c r="C1113" s="189" t="s">
        <v>1226</v>
      </c>
      <c r="D1113" s="175"/>
      <c r="E1113" s="176"/>
      <c r="F1113" s="144"/>
      <c r="G1113" s="144"/>
      <c r="H1113" s="144"/>
      <c r="I1113" s="144"/>
      <c r="J1113" s="144"/>
      <c r="K1113" s="144"/>
      <c r="L1113" s="144"/>
      <c r="M1113" s="144"/>
      <c r="N1113" s="144"/>
      <c r="O1113" s="144"/>
      <c r="P1113" s="144"/>
      <c r="Q1113" s="144"/>
      <c r="R1113" s="144"/>
      <c r="S1113" s="144"/>
      <c r="T1113" s="144"/>
      <c r="U1113" s="144"/>
      <c r="V1113" s="144"/>
      <c r="W1113" s="144"/>
      <c r="X1113" s="133"/>
      <c r="Y1113" s="133"/>
      <c r="Z1113" s="133"/>
      <c r="AA1113" s="133"/>
      <c r="AB1113" s="133"/>
      <c r="AC1113" s="133"/>
      <c r="AD1113" s="133"/>
      <c r="AE1113" s="133"/>
      <c r="AF1113" s="133"/>
      <c r="AG1113" s="133" t="s">
        <v>282</v>
      </c>
      <c r="AH1113" s="133">
        <v>0</v>
      </c>
      <c r="AI1113" s="133"/>
      <c r="AJ1113" s="133"/>
      <c r="AK1113" s="133"/>
      <c r="AL1113" s="133"/>
      <c r="AM1113" s="133"/>
      <c r="AN1113" s="133"/>
      <c r="AO1113" s="133"/>
      <c r="AP1113" s="133"/>
      <c r="AQ1113" s="133"/>
      <c r="AR1113" s="133"/>
      <c r="AS1113" s="133"/>
      <c r="AT1113" s="133"/>
      <c r="AU1113" s="133"/>
      <c r="AV1113" s="133"/>
      <c r="AW1113" s="133"/>
      <c r="AX1113" s="133"/>
      <c r="AY1113" s="133"/>
      <c r="AZ1113" s="133"/>
      <c r="BA1113" s="133"/>
      <c r="BB1113" s="133"/>
      <c r="BC1113" s="133"/>
      <c r="BD1113" s="133"/>
      <c r="BE1113" s="133"/>
      <c r="BF1113" s="133"/>
      <c r="BG1113" s="133"/>
      <c r="BH1113" s="133"/>
    </row>
    <row r="1114" spans="1:60" outlineLevel="1" x14ac:dyDescent="0.2">
      <c r="A1114" s="142"/>
      <c r="B1114" s="143"/>
      <c r="C1114" s="189" t="s">
        <v>1227</v>
      </c>
      <c r="D1114" s="175"/>
      <c r="E1114" s="176"/>
      <c r="F1114" s="144"/>
      <c r="G1114" s="144"/>
      <c r="H1114" s="144"/>
      <c r="I1114" s="144"/>
      <c r="J1114" s="144"/>
      <c r="K1114" s="144"/>
      <c r="L1114" s="144"/>
      <c r="M1114" s="144"/>
      <c r="N1114" s="144"/>
      <c r="O1114" s="144"/>
      <c r="P1114" s="144"/>
      <c r="Q1114" s="144"/>
      <c r="R1114" s="144"/>
      <c r="S1114" s="144"/>
      <c r="T1114" s="144"/>
      <c r="U1114" s="144"/>
      <c r="V1114" s="144"/>
      <c r="W1114" s="144"/>
      <c r="X1114" s="133"/>
      <c r="Y1114" s="133"/>
      <c r="Z1114" s="133"/>
      <c r="AA1114" s="133"/>
      <c r="AB1114" s="133"/>
      <c r="AC1114" s="133"/>
      <c r="AD1114" s="133"/>
      <c r="AE1114" s="133"/>
      <c r="AF1114" s="133"/>
      <c r="AG1114" s="133" t="s">
        <v>282</v>
      </c>
      <c r="AH1114" s="133">
        <v>0</v>
      </c>
      <c r="AI1114" s="133"/>
      <c r="AJ1114" s="133"/>
      <c r="AK1114" s="133"/>
      <c r="AL1114" s="133"/>
      <c r="AM1114" s="133"/>
      <c r="AN1114" s="133"/>
      <c r="AO1114" s="133"/>
      <c r="AP1114" s="133"/>
      <c r="AQ1114" s="133"/>
      <c r="AR1114" s="133"/>
      <c r="AS1114" s="133"/>
      <c r="AT1114" s="133"/>
      <c r="AU1114" s="133"/>
      <c r="AV1114" s="133"/>
      <c r="AW1114" s="133"/>
      <c r="AX1114" s="133"/>
      <c r="AY1114" s="133"/>
      <c r="AZ1114" s="133"/>
      <c r="BA1114" s="133"/>
      <c r="BB1114" s="133"/>
      <c r="BC1114" s="133"/>
      <c r="BD1114" s="133"/>
      <c r="BE1114" s="133"/>
      <c r="BF1114" s="133"/>
      <c r="BG1114" s="133"/>
      <c r="BH1114" s="133"/>
    </row>
    <row r="1115" spans="1:60" outlineLevel="1" x14ac:dyDescent="0.2">
      <c r="A1115" s="142"/>
      <c r="B1115" s="143"/>
      <c r="C1115" s="189" t="s">
        <v>1228</v>
      </c>
      <c r="D1115" s="175"/>
      <c r="E1115" s="176">
        <v>58.760000000000005</v>
      </c>
      <c r="F1115" s="144"/>
      <c r="G1115" s="144"/>
      <c r="H1115" s="144"/>
      <c r="I1115" s="144"/>
      <c r="J1115" s="144"/>
      <c r="K1115" s="144"/>
      <c r="L1115" s="144"/>
      <c r="M1115" s="144"/>
      <c r="N1115" s="144"/>
      <c r="O1115" s="144"/>
      <c r="P1115" s="144"/>
      <c r="Q1115" s="144"/>
      <c r="R1115" s="144"/>
      <c r="S1115" s="144"/>
      <c r="T1115" s="144"/>
      <c r="U1115" s="144"/>
      <c r="V1115" s="144"/>
      <c r="W1115" s="144"/>
      <c r="X1115" s="133"/>
      <c r="Y1115" s="133"/>
      <c r="Z1115" s="133"/>
      <c r="AA1115" s="133"/>
      <c r="AB1115" s="133"/>
      <c r="AC1115" s="133"/>
      <c r="AD1115" s="133"/>
      <c r="AE1115" s="133"/>
      <c r="AF1115" s="133"/>
      <c r="AG1115" s="133" t="s">
        <v>282</v>
      </c>
      <c r="AH1115" s="133">
        <v>0</v>
      </c>
      <c r="AI1115" s="133"/>
      <c r="AJ1115" s="133"/>
      <c r="AK1115" s="133"/>
      <c r="AL1115" s="133"/>
      <c r="AM1115" s="133"/>
      <c r="AN1115" s="133"/>
      <c r="AO1115" s="133"/>
      <c r="AP1115" s="133"/>
      <c r="AQ1115" s="133"/>
      <c r="AR1115" s="133"/>
      <c r="AS1115" s="133"/>
      <c r="AT1115" s="133"/>
      <c r="AU1115" s="133"/>
      <c r="AV1115" s="133"/>
      <c r="AW1115" s="133"/>
      <c r="AX1115" s="133"/>
      <c r="AY1115" s="133"/>
      <c r="AZ1115" s="133"/>
      <c r="BA1115" s="133"/>
      <c r="BB1115" s="133"/>
      <c r="BC1115" s="133"/>
      <c r="BD1115" s="133"/>
      <c r="BE1115" s="133"/>
      <c r="BF1115" s="133"/>
      <c r="BG1115" s="133"/>
      <c r="BH1115" s="133"/>
    </row>
    <row r="1116" spans="1:60" outlineLevel="1" x14ac:dyDescent="0.2">
      <c r="A1116" s="142"/>
      <c r="B1116" s="143"/>
      <c r="C1116" s="190" t="s">
        <v>673</v>
      </c>
      <c r="D1116" s="177"/>
      <c r="E1116" s="178">
        <v>58.760000000000005</v>
      </c>
      <c r="F1116" s="144"/>
      <c r="G1116" s="144"/>
      <c r="H1116" s="144"/>
      <c r="I1116" s="144"/>
      <c r="J1116" s="144"/>
      <c r="K1116" s="144"/>
      <c r="L1116" s="144"/>
      <c r="M1116" s="144"/>
      <c r="N1116" s="144"/>
      <c r="O1116" s="144"/>
      <c r="P1116" s="144"/>
      <c r="Q1116" s="144"/>
      <c r="R1116" s="144"/>
      <c r="S1116" s="144"/>
      <c r="T1116" s="144"/>
      <c r="U1116" s="144"/>
      <c r="V1116" s="144"/>
      <c r="W1116" s="144"/>
      <c r="X1116" s="133"/>
      <c r="Y1116" s="133"/>
      <c r="Z1116" s="133"/>
      <c r="AA1116" s="133"/>
      <c r="AB1116" s="133"/>
      <c r="AC1116" s="133"/>
      <c r="AD1116" s="133"/>
      <c r="AE1116" s="133"/>
      <c r="AF1116" s="133"/>
      <c r="AG1116" s="133" t="s">
        <v>282</v>
      </c>
      <c r="AH1116" s="133">
        <v>1</v>
      </c>
      <c r="AI1116" s="133"/>
      <c r="AJ1116" s="133"/>
      <c r="AK1116" s="133"/>
      <c r="AL1116" s="133"/>
      <c r="AM1116" s="133"/>
      <c r="AN1116" s="133"/>
      <c r="AO1116" s="133"/>
      <c r="AP1116" s="133"/>
      <c r="AQ1116" s="133"/>
      <c r="AR1116" s="133"/>
      <c r="AS1116" s="133"/>
      <c r="AT1116" s="133"/>
      <c r="AU1116" s="133"/>
      <c r="AV1116" s="133"/>
      <c r="AW1116" s="133"/>
      <c r="AX1116" s="133"/>
      <c r="AY1116" s="133"/>
      <c r="AZ1116" s="133"/>
      <c r="BA1116" s="133"/>
      <c r="BB1116" s="133"/>
      <c r="BC1116" s="133"/>
      <c r="BD1116" s="133"/>
      <c r="BE1116" s="133"/>
      <c r="BF1116" s="133"/>
      <c r="BG1116" s="133"/>
      <c r="BH1116" s="133"/>
    </row>
    <row r="1117" spans="1:60" outlineLevel="1" x14ac:dyDescent="0.2">
      <c r="A1117" s="142"/>
      <c r="B1117" s="143"/>
      <c r="C1117" s="189" t="s">
        <v>655</v>
      </c>
      <c r="D1117" s="175"/>
      <c r="E1117" s="176"/>
      <c r="F1117" s="144"/>
      <c r="G1117" s="144"/>
      <c r="H1117" s="144"/>
      <c r="I1117" s="144"/>
      <c r="J1117" s="144"/>
      <c r="K1117" s="144"/>
      <c r="L1117" s="144"/>
      <c r="M1117" s="144"/>
      <c r="N1117" s="144"/>
      <c r="O1117" s="144"/>
      <c r="P1117" s="144"/>
      <c r="Q1117" s="144"/>
      <c r="R1117" s="144"/>
      <c r="S1117" s="144"/>
      <c r="T1117" s="144"/>
      <c r="U1117" s="144"/>
      <c r="V1117" s="144"/>
      <c r="W1117" s="144"/>
      <c r="X1117" s="133"/>
      <c r="Y1117" s="133"/>
      <c r="Z1117" s="133"/>
      <c r="AA1117" s="133"/>
      <c r="AB1117" s="133"/>
      <c r="AC1117" s="133"/>
      <c r="AD1117" s="133"/>
      <c r="AE1117" s="133"/>
      <c r="AF1117" s="133"/>
      <c r="AG1117" s="133" t="s">
        <v>282</v>
      </c>
      <c r="AH1117" s="133">
        <v>0</v>
      </c>
      <c r="AI1117" s="133"/>
      <c r="AJ1117" s="133"/>
      <c r="AK1117" s="133"/>
      <c r="AL1117" s="133"/>
      <c r="AM1117" s="133"/>
      <c r="AN1117" s="133"/>
      <c r="AO1117" s="133"/>
      <c r="AP1117" s="133"/>
      <c r="AQ1117" s="133"/>
      <c r="AR1117" s="133"/>
      <c r="AS1117" s="133"/>
      <c r="AT1117" s="133"/>
      <c r="AU1117" s="133"/>
      <c r="AV1117" s="133"/>
      <c r="AW1117" s="133"/>
      <c r="AX1117" s="133"/>
      <c r="AY1117" s="133"/>
      <c r="AZ1117" s="133"/>
      <c r="BA1117" s="133"/>
      <c r="BB1117" s="133"/>
      <c r="BC1117" s="133"/>
      <c r="BD1117" s="133"/>
      <c r="BE1117" s="133"/>
      <c r="BF1117" s="133"/>
      <c r="BG1117" s="133"/>
      <c r="BH1117" s="133"/>
    </row>
    <row r="1118" spans="1:60" outlineLevel="1" x14ac:dyDescent="0.2">
      <c r="A1118" s="142"/>
      <c r="B1118" s="143"/>
      <c r="C1118" s="189" t="s">
        <v>1229</v>
      </c>
      <c r="D1118" s="175"/>
      <c r="E1118" s="176">
        <v>173.64000000000001</v>
      </c>
      <c r="F1118" s="144"/>
      <c r="G1118" s="144"/>
      <c r="H1118" s="144"/>
      <c r="I1118" s="144"/>
      <c r="J1118" s="144"/>
      <c r="K1118" s="144"/>
      <c r="L1118" s="144"/>
      <c r="M1118" s="144"/>
      <c r="N1118" s="144"/>
      <c r="O1118" s="144"/>
      <c r="P1118" s="144"/>
      <c r="Q1118" s="144"/>
      <c r="R1118" s="144"/>
      <c r="S1118" s="144"/>
      <c r="T1118" s="144"/>
      <c r="U1118" s="144"/>
      <c r="V1118" s="144"/>
      <c r="W1118" s="144"/>
      <c r="X1118" s="133"/>
      <c r="Y1118" s="133"/>
      <c r="Z1118" s="133"/>
      <c r="AA1118" s="133"/>
      <c r="AB1118" s="133"/>
      <c r="AC1118" s="133"/>
      <c r="AD1118" s="133"/>
      <c r="AE1118" s="133"/>
      <c r="AF1118" s="133"/>
      <c r="AG1118" s="133" t="s">
        <v>282</v>
      </c>
      <c r="AH1118" s="133">
        <v>0</v>
      </c>
      <c r="AI1118" s="133"/>
      <c r="AJ1118" s="133"/>
      <c r="AK1118" s="133"/>
      <c r="AL1118" s="133"/>
      <c r="AM1118" s="133"/>
      <c r="AN1118" s="133"/>
      <c r="AO1118" s="133"/>
      <c r="AP1118" s="133"/>
      <c r="AQ1118" s="133"/>
      <c r="AR1118" s="133"/>
      <c r="AS1118" s="133"/>
      <c r="AT1118" s="133"/>
      <c r="AU1118" s="133"/>
      <c r="AV1118" s="133"/>
      <c r="AW1118" s="133"/>
      <c r="AX1118" s="133"/>
      <c r="AY1118" s="133"/>
      <c r="AZ1118" s="133"/>
      <c r="BA1118" s="133"/>
      <c r="BB1118" s="133"/>
      <c r="BC1118" s="133"/>
      <c r="BD1118" s="133"/>
      <c r="BE1118" s="133"/>
      <c r="BF1118" s="133"/>
      <c r="BG1118" s="133"/>
      <c r="BH1118" s="133"/>
    </row>
    <row r="1119" spans="1:60" outlineLevel="1" x14ac:dyDescent="0.2">
      <c r="A1119" s="142"/>
      <c r="B1119" s="143"/>
      <c r="C1119" s="190" t="s">
        <v>673</v>
      </c>
      <c r="D1119" s="177"/>
      <c r="E1119" s="178">
        <v>173.64000000000001</v>
      </c>
      <c r="F1119" s="144"/>
      <c r="G1119" s="144"/>
      <c r="H1119" s="144"/>
      <c r="I1119" s="144"/>
      <c r="J1119" s="144"/>
      <c r="K1119" s="144"/>
      <c r="L1119" s="144"/>
      <c r="M1119" s="144"/>
      <c r="N1119" s="144"/>
      <c r="O1119" s="144"/>
      <c r="P1119" s="144"/>
      <c r="Q1119" s="144"/>
      <c r="R1119" s="144"/>
      <c r="S1119" s="144"/>
      <c r="T1119" s="144"/>
      <c r="U1119" s="144"/>
      <c r="V1119" s="144"/>
      <c r="W1119" s="144"/>
      <c r="X1119" s="133"/>
      <c r="Y1119" s="133"/>
      <c r="Z1119" s="133"/>
      <c r="AA1119" s="133"/>
      <c r="AB1119" s="133"/>
      <c r="AC1119" s="133"/>
      <c r="AD1119" s="133"/>
      <c r="AE1119" s="133"/>
      <c r="AF1119" s="133"/>
      <c r="AG1119" s="133" t="s">
        <v>282</v>
      </c>
      <c r="AH1119" s="133">
        <v>1</v>
      </c>
      <c r="AI1119" s="133"/>
      <c r="AJ1119" s="133"/>
      <c r="AK1119" s="133"/>
      <c r="AL1119" s="133"/>
      <c r="AM1119" s="133"/>
      <c r="AN1119" s="133"/>
      <c r="AO1119" s="133"/>
      <c r="AP1119" s="133"/>
      <c r="AQ1119" s="133"/>
      <c r="AR1119" s="133"/>
      <c r="AS1119" s="133"/>
      <c r="AT1119" s="133"/>
      <c r="AU1119" s="133"/>
      <c r="AV1119" s="133"/>
      <c r="AW1119" s="133"/>
      <c r="AX1119" s="133"/>
      <c r="AY1119" s="133"/>
      <c r="AZ1119" s="133"/>
      <c r="BA1119" s="133"/>
      <c r="BB1119" s="133"/>
      <c r="BC1119" s="133"/>
      <c r="BD1119" s="133"/>
      <c r="BE1119" s="133"/>
      <c r="BF1119" s="133"/>
      <c r="BG1119" s="133"/>
      <c r="BH1119" s="133"/>
    </row>
    <row r="1120" spans="1:60" outlineLevel="1" x14ac:dyDescent="0.2">
      <c r="A1120" s="142"/>
      <c r="B1120" s="143"/>
      <c r="C1120" s="189" t="s">
        <v>668</v>
      </c>
      <c r="D1120" s="175"/>
      <c r="E1120" s="176"/>
      <c r="F1120" s="144"/>
      <c r="G1120" s="144"/>
      <c r="H1120" s="144"/>
      <c r="I1120" s="144"/>
      <c r="J1120" s="144"/>
      <c r="K1120" s="144"/>
      <c r="L1120" s="144"/>
      <c r="M1120" s="144"/>
      <c r="N1120" s="144"/>
      <c r="O1120" s="144"/>
      <c r="P1120" s="144"/>
      <c r="Q1120" s="144"/>
      <c r="R1120" s="144"/>
      <c r="S1120" s="144"/>
      <c r="T1120" s="144"/>
      <c r="U1120" s="144"/>
      <c r="V1120" s="144"/>
      <c r="W1120" s="144"/>
      <c r="X1120" s="133"/>
      <c r="Y1120" s="133"/>
      <c r="Z1120" s="133"/>
      <c r="AA1120" s="133"/>
      <c r="AB1120" s="133"/>
      <c r="AC1120" s="133"/>
      <c r="AD1120" s="133"/>
      <c r="AE1120" s="133"/>
      <c r="AF1120" s="133"/>
      <c r="AG1120" s="133" t="s">
        <v>282</v>
      </c>
      <c r="AH1120" s="133">
        <v>0</v>
      </c>
      <c r="AI1120" s="133"/>
      <c r="AJ1120" s="133"/>
      <c r="AK1120" s="133"/>
      <c r="AL1120" s="133"/>
      <c r="AM1120" s="133"/>
      <c r="AN1120" s="133"/>
      <c r="AO1120" s="133"/>
      <c r="AP1120" s="133"/>
      <c r="AQ1120" s="133"/>
      <c r="AR1120" s="133"/>
      <c r="AS1120" s="133"/>
      <c r="AT1120" s="133"/>
      <c r="AU1120" s="133"/>
      <c r="AV1120" s="133"/>
      <c r="AW1120" s="133"/>
      <c r="AX1120" s="133"/>
      <c r="AY1120" s="133"/>
      <c r="AZ1120" s="133"/>
      <c r="BA1120" s="133"/>
      <c r="BB1120" s="133"/>
      <c r="BC1120" s="133"/>
      <c r="BD1120" s="133"/>
      <c r="BE1120" s="133"/>
      <c r="BF1120" s="133"/>
      <c r="BG1120" s="133"/>
      <c r="BH1120" s="133"/>
    </row>
    <row r="1121" spans="1:60" outlineLevel="1" x14ac:dyDescent="0.2">
      <c r="A1121" s="142"/>
      <c r="B1121" s="143"/>
      <c r="C1121" s="189" t="s">
        <v>1230</v>
      </c>
      <c r="D1121" s="175"/>
      <c r="E1121" s="176">
        <v>17.46</v>
      </c>
      <c r="F1121" s="144"/>
      <c r="G1121" s="144"/>
      <c r="H1121" s="144"/>
      <c r="I1121" s="144"/>
      <c r="J1121" s="144"/>
      <c r="K1121" s="144"/>
      <c r="L1121" s="144"/>
      <c r="M1121" s="144"/>
      <c r="N1121" s="144"/>
      <c r="O1121" s="144"/>
      <c r="P1121" s="144"/>
      <c r="Q1121" s="144"/>
      <c r="R1121" s="144"/>
      <c r="S1121" s="144"/>
      <c r="T1121" s="144"/>
      <c r="U1121" s="144"/>
      <c r="V1121" s="144"/>
      <c r="W1121" s="144"/>
      <c r="X1121" s="133"/>
      <c r="Y1121" s="133"/>
      <c r="Z1121" s="133"/>
      <c r="AA1121" s="133"/>
      <c r="AB1121" s="133"/>
      <c r="AC1121" s="133"/>
      <c r="AD1121" s="133"/>
      <c r="AE1121" s="133"/>
      <c r="AF1121" s="133"/>
      <c r="AG1121" s="133" t="s">
        <v>282</v>
      </c>
      <c r="AH1121" s="133">
        <v>0</v>
      </c>
      <c r="AI1121" s="133"/>
      <c r="AJ1121" s="133"/>
      <c r="AK1121" s="133"/>
      <c r="AL1121" s="133"/>
      <c r="AM1121" s="133"/>
      <c r="AN1121" s="133"/>
      <c r="AO1121" s="133"/>
      <c r="AP1121" s="133"/>
      <c r="AQ1121" s="133"/>
      <c r="AR1121" s="133"/>
      <c r="AS1121" s="133"/>
      <c r="AT1121" s="133"/>
      <c r="AU1121" s="133"/>
      <c r="AV1121" s="133"/>
      <c r="AW1121" s="133"/>
      <c r="AX1121" s="133"/>
      <c r="AY1121" s="133"/>
      <c r="AZ1121" s="133"/>
      <c r="BA1121" s="133"/>
      <c r="BB1121" s="133"/>
      <c r="BC1121" s="133"/>
      <c r="BD1121" s="133"/>
      <c r="BE1121" s="133"/>
      <c r="BF1121" s="133"/>
      <c r="BG1121" s="133"/>
      <c r="BH1121" s="133"/>
    </row>
    <row r="1122" spans="1:60" outlineLevel="1" x14ac:dyDescent="0.2">
      <c r="A1122" s="142"/>
      <c r="B1122" s="143"/>
      <c r="C1122" s="190" t="s">
        <v>673</v>
      </c>
      <c r="D1122" s="177"/>
      <c r="E1122" s="178">
        <v>17.46</v>
      </c>
      <c r="F1122" s="144"/>
      <c r="G1122" s="144"/>
      <c r="H1122" s="144"/>
      <c r="I1122" s="144"/>
      <c r="J1122" s="144"/>
      <c r="K1122" s="144"/>
      <c r="L1122" s="144"/>
      <c r="M1122" s="144"/>
      <c r="N1122" s="144"/>
      <c r="O1122" s="144"/>
      <c r="P1122" s="144"/>
      <c r="Q1122" s="144"/>
      <c r="R1122" s="144"/>
      <c r="S1122" s="144"/>
      <c r="T1122" s="144"/>
      <c r="U1122" s="144"/>
      <c r="V1122" s="144"/>
      <c r="W1122" s="144"/>
      <c r="X1122" s="133"/>
      <c r="Y1122" s="133"/>
      <c r="Z1122" s="133"/>
      <c r="AA1122" s="133"/>
      <c r="AB1122" s="133"/>
      <c r="AC1122" s="133"/>
      <c r="AD1122" s="133"/>
      <c r="AE1122" s="133"/>
      <c r="AF1122" s="133"/>
      <c r="AG1122" s="133" t="s">
        <v>282</v>
      </c>
      <c r="AH1122" s="133">
        <v>1</v>
      </c>
      <c r="AI1122" s="133"/>
      <c r="AJ1122" s="133"/>
      <c r="AK1122" s="133"/>
      <c r="AL1122" s="133"/>
      <c r="AM1122" s="133"/>
      <c r="AN1122" s="133"/>
      <c r="AO1122" s="133"/>
      <c r="AP1122" s="133"/>
      <c r="AQ1122" s="133"/>
      <c r="AR1122" s="133"/>
      <c r="AS1122" s="133"/>
      <c r="AT1122" s="133"/>
      <c r="AU1122" s="133"/>
      <c r="AV1122" s="133"/>
      <c r="AW1122" s="133"/>
      <c r="AX1122" s="133"/>
      <c r="AY1122" s="133"/>
      <c r="AZ1122" s="133"/>
      <c r="BA1122" s="133"/>
      <c r="BB1122" s="133"/>
      <c r="BC1122" s="133"/>
      <c r="BD1122" s="133"/>
      <c r="BE1122" s="133"/>
      <c r="BF1122" s="133"/>
      <c r="BG1122" s="133"/>
      <c r="BH1122" s="133"/>
    </row>
    <row r="1123" spans="1:60" outlineLevel="1" x14ac:dyDescent="0.2">
      <c r="A1123" s="142"/>
      <c r="B1123" s="143"/>
      <c r="C1123" s="189" t="s">
        <v>674</v>
      </c>
      <c r="D1123" s="175"/>
      <c r="E1123" s="176"/>
      <c r="F1123" s="144"/>
      <c r="G1123" s="144"/>
      <c r="H1123" s="144"/>
      <c r="I1123" s="144"/>
      <c r="J1123" s="144"/>
      <c r="K1123" s="144"/>
      <c r="L1123" s="144"/>
      <c r="M1123" s="144"/>
      <c r="N1123" s="144"/>
      <c r="O1123" s="144"/>
      <c r="P1123" s="144"/>
      <c r="Q1123" s="144"/>
      <c r="R1123" s="144"/>
      <c r="S1123" s="144"/>
      <c r="T1123" s="144"/>
      <c r="U1123" s="144"/>
      <c r="V1123" s="144"/>
      <c r="W1123" s="144"/>
      <c r="X1123" s="133"/>
      <c r="Y1123" s="133"/>
      <c r="Z1123" s="133"/>
      <c r="AA1123" s="133"/>
      <c r="AB1123" s="133"/>
      <c r="AC1123" s="133"/>
      <c r="AD1123" s="133"/>
      <c r="AE1123" s="133"/>
      <c r="AF1123" s="133"/>
      <c r="AG1123" s="133" t="s">
        <v>282</v>
      </c>
      <c r="AH1123" s="133">
        <v>0</v>
      </c>
      <c r="AI1123" s="133"/>
      <c r="AJ1123" s="133"/>
      <c r="AK1123" s="133"/>
      <c r="AL1123" s="133"/>
      <c r="AM1123" s="133"/>
      <c r="AN1123" s="133"/>
      <c r="AO1123" s="133"/>
      <c r="AP1123" s="133"/>
      <c r="AQ1123" s="133"/>
      <c r="AR1123" s="133"/>
      <c r="AS1123" s="133"/>
      <c r="AT1123" s="133"/>
      <c r="AU1123" s="133"/>
      <c r="AV1123" s="133"/>
      <c r="AW1123" s="133"/>
      <c r="AX1123" s="133"/>
      <c r="AY1123" s="133"/>
      <c r="AZ1123" s="133"/>
      <c r="BA1123" s="133"/>
      <c r="BB1123" s="133"/>
      <c r="BC1123" s="133"/>
      <c r="BD1123" s="133"/>
      <c r="BE1123" s="133"/>
      <c r="BF1123" s="133"/>
      <c r="BG1123" s="133"/>
      <c r="BH1123" s="133"/>
    </row>
    <row r="1124" spans="1:60" outlineLevel="1" x14ac:dyDescent="0.2">
      <c r="A1124" s="142"/>
      <c r="B1124" s="143"/>
      <c r="C1124" s="189" t="s">
        <v>1231</v>
      </c>
      <c r="D1124" s="175"/>
      <c r="E1124" s="176">
        <v>17.330000000000002</v>
      </c>
      <c r="F1124" s="144"/>
      <c r="G1124" s="144"/>
      <c r="H1124" s="144"/>
      <c r="I1124" s="144"/>
      <c r="J1124" s="144"/>
      <c r="K1124" s="144"/>
      <c r="L1124" s="144"/>
      <c r="M1124" s="144"/>
      <c r="N1124" s="144"/>
      <c r="O1124" s="144"/>
      <c r="P1124" s="144"/>
      <c r="Q1124" s="144"/>
      <c r="R1124" s="144"/>
      <c r="S1124" s="144"/>
      <c r="T1124" s="144"/>
      <c r="U1124" s="144"/>
      <c r="V1124" s="144"/>
      <c r="W1124" s="144"/>
      <c r="X1124" s="133"/>
      <c r="Y1124" s="133"/>
      <c r="Z1124" s="133"/>
      <c r="AA1124" s="133"/>
      <c r="AB1124" s="133"/>
      <c r="AC1124" s="133"/>
      <c r="AD1124" s="133"/>
      <c r="AE1124" s="133"/>
      <c r="AF1124" s="133"/>
      <c r="AG1124" s="133" t="s">
        <v>282</v>
      </c>
      <c r="AH1124" s="133">
        <v>0</v>
      </c>
      <c r="AI1124" s="133"/>
      <c r="AJ1124" s="133"/>
      <c r="AK1124" s="133"/>
      <c r="AL1124" s="133"/>
      <c r="AM1124" s="133"/>
      <c r="AN1124" s="133"/>
      <c r="AO1124" s="133"/>
      <c r="AP1124" s="133"/>
      <c r="AQ1124" s="133"/>
      <c r="AR1124" s="133"/>
      <c r="AS1124" s="133"/>
      <c r="AT1124" s="133"/>
      <c r="AU1124" s="133"/>
      <c r="AV1124" s="133"/>
      <c r="AW1124" s="133"/>
      <c r="AX1124" s="133"/>
      <c r="AY1124" s="133"/>
      <c r="AZ1124" s="133"/>
      <c r="BA1124" s="133"/>
      <c r="BB1124" s="133"/>
      <c r="BC1124" s="133"/>
      <c r="BD1124" s="133"/>
      <c r="BE1124" s="133"/>
      <c r="BF1124" s="133"/>
      <c r="BG1124" s="133"/>
      <c r="BH1124" s="133"/>
    </row>
    <row r="1125" spans="1:60" outlineLevel="1" x14ac:dyDescent="0.2">
      <c r="A1125" s="142"/>
      <c r="B1125" s="143"/>
      <c r="C1125" s="190" t="s">
        <v>673</v>
      </c>
      <c r="D1125" s="177"/>
      <c r="E1125" s="178">
        <v>17.330000000000002</v>
      </c>
      <c r="F1125" s="144"/>
      <c r="G1125" s="144"/>
      <c r="H1125" s="144"/>
      <c r="I1125" s="144"/>
      <c r="J1125" s="144"/>
      <c r="K1125" s="144"/>
      <c r="L1125" s="144"/>
      <c r="M1125" s="144"/>
      <c r="N1125" s="144"/>
      <c r="O1125" s="144"/>
      <c r="P1125" s="144"/>
      <c r="Q1125" s="144"/>
      <c r="R1125" s="144"/>
      <c r="S1125" s="144"/>
      <c r="T1125" s="144"/>
      <c r="U1125" s="144"/>
      <c r="V1125" s="144"/>
      <c r="W1125" s="144"/>
      <c r="X1125" s="133"/>
      <c r="Y1125" s="133"/>
      <c r="Z1125" s="133"/>
      <c r="AA1125" s="133"/>
      <c r="AB1125" s="133"/>
      <c r="AC1125" s="133"/>
      <c r="AD1125" s="133"/>
      <c r="AE1125" s="133"/>
      <c r="AF1125" s="133"/>
      <c r="AG1125" s="133" t="s">
        <v>282</v>
      </c>
      <c r="AH1125" s="133">
        <v>1</v>
      </c>
      <c r="AI1125" s="133"/>
      <c r="AJ1125" s="133"/>
      <c r="AK1125" s="133"/>
      <c r="AL1125" s="133"/>
      <c r="AM1125" s="133"/>
      <c r="AN1125" s="133"/>
      <c r="AO1125" s="133"/>
      <c r="AP1125" s="133"/>
      <c r="AQ1125" s="133"/>
      <c r="AR1125" s="133"/>
      <c r="AS1125" s="133"/>
      <c r="AT1125" s="133"/>
      <c r="AU1125" s="133"/>
      <c r="AV1125" s="133"/>
      <c r="AW1125" s="133"/>
      <c r="AX1125" s="133"/>
      <c r="AY1125" s="133"/>
      <c r="AZ1125" s="133"/>
      <c r="BA1125" s="133"/>
      <c r="BB1125" s="133"/>
      <c r="BC1125" s="133"/>
      <c r="BD1125" s="133"/>
      <c r="BE1125" s="133"/>
      <c r="BF1125" s="133"/>
      <c r="BG1125" s="133"/>
      <c r="BH1125" s="133"/>
    </row>
    <row r="1126" spans="1:60" outlineLevel="1" x14ac:dyDescent="0.2">
      <c r="A1126" s="142"/>
      <c r="B1126" s="143"/>
      <c r="C1126" s="189" t="s">
        <v>678</v>
      </c>
      <c r="D1126" s="175"/>
      <c r="E1126" s="176"/>
      <c r="F1126" s="144"/>
      <c r="G1126" s="144"/>
      <c r="H1126" s="144"/>
      <c r="I1126" s="144"/>
      <c r="J1126" s="144"/>
      <c r="K1126" s="144"/>
      <c r="L1126" s="144"/>
      <c r="M1126" s="144"/>
      <c r="N1126" s="144"/>
      <c r="O1126" s="144"/>
      <c r="P1126" s="144"/>
      <c r="Q1126" s="144"/>
      <c r="R1126" s="144"/>
      <c r="S1126" s="144"/>
      <c r="T1126" s="144"/>
      <c r="U1126" s="144"/>
      <c r="V1126" s="144"/>
      <c r="W1126" s="144"/>
      <c r="X1126" s="133"/>
      <c r="Y1126" s="133"/>
      <c r="Z1126" s="133"/>
      <c r="AA1126" s="133"/>
      <c r="AB1126" s="133"/>
      <c r="AC1126" s="133"/>
      <c r="AD1126" s="133"/>
      <c r="AE1126" s="133"/>
      <c r="AF1126" s="133"/>
      <c r="AG1126" s="133" t="s">
        <v>282</v>
      </c>
      <c r="AH1126" s="133">
        <v>0</v>
      </c>
      <c r="AI1126" s="133"/>
      <c r="AJ1126" s="133"/>
      <c r="AK1126" s="133"/>
      <c r="AL1126" s="133"/>
      <c r="AM1126" s="133"/>
      <c r="AN1126" s="133"/>
      <c r="AO1126" s="133"/>
      <c r="AP1126" s="133"/>
      <c r="AQ1126" s="133"/>
      <c r="AR1126" s="133"/>
      <c r="AS1126" s="133"/>
      <c r="AT1126" s="133"/>
      <c r="AU1126" s="133"/>
      <c r="AV1126" s="133"/>
      <c r="AW1126" s="133"/>
      <c r="AX1126" s="133"/>
      <c r="AY1126" s="133"/>
      <c r="AZ1126" s="133"/>
      <c r="BA1126" s="133"/>
      <c r="BB1126" s="133"/>
      <c r="BC1126" s="133"/>
      <c r="BD1126" s="133"/>
      <c r="BE1126" s="133"/>
      <c r="BF1126" s="133"/>
      <c r="BG1126" s="133"/>
      <c r="BH1126" s="133"/>
    </row>
    <row r="1127" spans="1:60" outlineLevel="1" x14ac:dyDescent="0.2">
      <c r="A1127" s="142"/>
      <c r="B1127" s="143"/>
      <c r="C1127" s="189" t="s">
        <v>1232</v>
      </c>
      <c r="D1127" s="175"/>
      <c r="E1127" s="176">
        <v>68.95</v>
      </c>
      <c r="F1127" s="144"/>
      <c r="G1127" s="144"/>
      <c r="H1127" s="144"/>
      <c r="I1127" s="144"/>
      <c r="J1127" s="144"/>
      <c r="K1127" s="144"/>
      <c r="L1127" s="144"/>
      <c r="M1127" s="144"/>
      <c r="N1127" s="144"/>
      <c r="O1127" s="144"/>
      <c r="P1127" s="144"/>
      <c r="Q1127" s="144"/>
      <c r="R1127" s="144"/>
      <c r="S1127" s="144"/>
      <c r="T1127" s="144"/>
      <c r="U1127" s="144"/>
      <c r="V1127" s="144"/>
      <c r="W1127" s="144"/>
      <c r="X1127" s="133"/>
      <c r="Y1127" s="133"/>
      <c r="Z1127" s="133"/>
      <c r="AA1127" s="133"/>
      <c r="AB1127" s="133"/>
      <c r="AC1127" s="133"/>
      <c r="AD1127" s="133"/>
      <c r="AE1127" s="133"/>
      <c r="AF1127" s="133"/>
      <c r="AG1127" s="133" t="s">
        <v>282</v>
      </c>
      <c r="AH1127" s="133">
        <v>0</v>
      </c>
      <c r="AI1127" s="133"/>
      <c r="AJ1127" s="133"/>
      <c r="AK1127" s="133"/>
      <c r="AL1127" s="133"/>
      <c r="AM1127" s="133"/>
      <c r="AN1127" s="133"/>
      <c r="AO1127" s="133"/>
      <c r="AP1127" s="133"/>
      <c r="AQ1127" s="133"/>
      <c r="AR1127" s="133"/>
      <c r="AS1127" s="133"/>
      <c r="AT1127" s="133"/>
      <c r="AU1127" s="133"/>
      <c r="AV1127" s="133"/>
      <c r="AW1127" s="133"/>
      <c r="AX1127" s="133"/>
      <c r="AY1127" s="133"/>
      <c r="AZ1127" s="133"/>
      <c r="BA1127" s="133"/>
      <c r="BB1127" s="133"/>
      <c r="BC1127" s="133"/>
      <c r="BD1127" s="133"/>
      <c r="BE1127" s="133"/>
      <c r="BF1127" s="133"/>
      <c r="BG1127" s="133"/>
      <c r="BH1127" s="133"/>
    </row>
    <row r="1128" spans="1:60" outlineLevel="1" x14ac:dyDescent="0.2">
      <c r="A1128" s="142"/>
      <c r="B1128" s="143"/>
      <c r="C1128" s="189" t="s">
        <v>1233</v>
      </c>
      <c r="D1128" s="175"/>
      <c r="E1128" s="176">
        <v>2.35</v>
      </c>
      <c r="F1128" s="144"/>
      <c r="G1128" s="144"/>
      <c r="H1128" s="144"/>
      <c r="I1128" s="144"/>
      <c r="J1128" s="144"/>
      <c r="K1128" s="144"/>
      <c r="L1128" s="144"/>
      <c r="M1128" s="144"/>
      <c r="N1128" s="144"/>
      <c r="O1128" s="144"/>
      <c r="P1128" s="144"/>
      <c r="Q1128" s="144"/>
      <c r="R1128" s="144"/>
      <c r="S1128" s="144"/>
      <c r="T1128" s="144"/>
      <c r="U1128" s="144"/>
      <c r="V1128" s="144"/>
      <c r="W1128" s="144"/>
      <c r="X1128" s="133"/>
      <c r="Y1128" s="133"/>
      <c r="Z1128" s="133"/>
      <c r="AA1128" s="133"/>
      <c r="AB1128" s="133"/>
      <c r="AC1128" s="133"/>
      <c r="AD1128" s="133"/>
      <c r="AE1128" s="133"/>
      <c r="AF1128" s="133"/>
      <c r="AG1128" s="133" t="s">
        <v>282</v>
      </c>
      <c r="AH1128" s="133">
        <v>0</v>
      </c>
      <c r="AI1128" s="133"/>
      <c r="AJ1128" s="133"/>
      <c r="AK1128" s="133"/>
      <c r="AL1128" s="133"/>
      <c r="AM1128" s="133"/>
      <c r="AN1128" s="133"/>
      <c r="AO1128" s="133"/>
      <c r="AP1128" s="133"/>
      <c r="AQ1128" s="133"/>
      <c r="AR1128" s="133"/>
      <c r="AS1128" s="133"/>
      <c r="AT1128" s="133"/>
      <c r="AU1128" s="133"/>
      <c r="AV1128" s="133"/>
      <c r="AW1128" s="133"/>
      <c r="AX1128" s="133"/>
      <c r="AY1128" s="133"/>
      <c r="AZ1128" s="133"/>
      <c r="BA1128" s="133"/>
      <c r="BB1128" s="133"/>
      <c r="BC1128" s="133"/>
      <c r="BD1128" s="133"/>
      <c r="BE1128" s="133"/>
      <c r="BF1128" s="133"/>
      <c r="BG1128" s="133"/>
      <c r="BH1128" s="133"/>
    </row>
    <row r="1129" spans="1:60" outlineLevel="1" x14ac:dyDescent="0.2">
      <c r="A1129" s="142"/>
      <c r="B1129" s="143"/>
      <c r="C1129" s="190" t="s">
        <v>673</v>
      </c>
      <c r="D1129" s="177"/>
      <c r="E1129" s="178">
        <v>71.300000000000011</v>
      </c>
      <c r="F1129" s="144"/>
      <c r="G1129" s="144"/>
      <c r="H1129" s="144"/>
      <c r="I1129" s="144"/>
      <c r="J1129" s="144"/>
      <c r="K1129" s="144"/>
      <c r="L1129" s="144"/>
      <c r="M1129" s="144"/>
      <c r="N1129" s="144"/>
      <c r="O1129" s="144"/>
      <c r="P1129" s="144"/>
      <c r="Q1129" s="144"/>
      <c r="R1129" s="144"/>
      <c r="S1129" s="144"/>
      <c r="T1129" s="144"/>
      <c r="U1129" s="144"/>
      <c r="V1129" s="144"/>
      <c r="W1129" s="144"/>
      <c r="X1129" s="133"/>
      <c r="Y1129" s="133"/>
      <c r="Z1129" s="133"/>
      <c r="AA1129" s="133"/>
      <c r="AB1129" s="133"/>
      <c r="AC1129" s="133"/>
      <c r="AD1129" s="133"/>
      <c r="AE1129" s="133"/>
      <c r="AF1129" s="133"/>
      <c r="AG1129" s="133" t="s">
        <v>282</v>
      </c>
      <c r="AH1129" s="133">
        <v>1</v>
      </c>
      <c r="AI1129" s="133"/>
      <c r="AJ1129" s="133"/>
      <c r="AK1129" s="133"/>
      <c r="AL1129" s="133"/>
      <c r="AM1129" s="133"/>
      <c r="AN1129" s="133"/>
      <c r="AO1129" s="133"/>
      <c r="AP1129" s="133"/>
      <c r="AQ1129" s="133"/>
      <c r="AR1129" s="133"/>
      <c r="AS1129" s="133"/>
      <c r="AT1129" s="133"/>
      <c r="AU1129" s="133"/>
      <c r="AV1129" s="133"/>
      <c r="AW1129" s="133"/>
      <c r="AX1129" s="133"/>
      <c r="AY1129" s="133"/>
      <c r="AZ1129" s="133"/>
      <c r="BA1129" s="133"/>
      <c r="BB1129" s="133"/>
      <c r="BC1129" s="133"/>
      <c r="BD1129" s="133"/>
      <c r="BE1129" s="133"/>
      <c r="BF1129" s="133"/>
      <c r="BG1129" s="133"/>
      <c r="BH1129" s="133"/>
    </row>
    <row r="1130" spans="1:60" outlineLevel="1" x14ac:dyDescent="0.2">
      <c r="A1130" s="142"/>
      <c r="B1130" s="143"/>
      <c r="C1130" s="189" t="s">
        <v>1234</v>
      </c>
      <c r="D1130" s="175"/>
      <c r="E1130" s="176"/>
      <c r="F1130" s="144"/>
      <c r="G1130" s="144"/>
      <c r="H1130" s="144"/>
      <c r="I1130" s="144"/>
      <c r="J1130" s="144"/>
      <c r="K1130" s="144"/>
      <c r="L1130" s="144"/>
      <c r="M1130" s="144"/>
      <c r="N1130" s="144"/>
      <c r="O1130" s="144"/>
      <c r="P1130" s="144"/>
      <c r="Q1130" s="144"/>
      <c r="R1130" s="144"/>
      <c r="S1130" s="144"/>
      <c r="T1130" s="144"/>
      <c r="U1130" s="144"/>
      <c r="V1130" s="144"/>
      <c r="W1130" s="144"/>
      <c r="X1130" s="133"/>
      <c r="Y1130" s="133"/>
      <c r="Z1130" s="133"/>
      <c r="AA1130" s="133"/>
      <c r="AB1130" s="133"/>
      <c r="AC1130" s="133"/>
      <c r="AD1130" s="133"/>
      <c r="AE1130" s="133"/>
      <c r="AF1130" s="133"/>
      <c r="AG1130" s="133" t="s">
        <v>282</v>
      </c>
      <c r="AH1130" s="133">
        <v>0</v>
      </c>
      <c r="AI1130" s="133"/>
      <c r="AJ1130" s="133"/>
      <c r="AK1130" s="133"/>
      <c r="AL1130" s="133"/>
      <c r="AM1130" s="133"/>
      <c r="AN1130" s="133"/>
      <c r="AO1130" s="133"/>
      <c r="AP1130" s="133"/>
      <c r="AQ1130" s="133"/>
      <c r="AR1130" s="133"/>
      <c r="AS1130" s="133"/>
      <c r="AT1130" s="133"/>
      <c r="AU1130" s="133"/>
      <c r="AV1130" s="133"/>
      <c r="AW1130" s="133"/>
      <c r="AX1130" s="133"/>
      <c r="AY1130" s="133"/>
      <c r="AZ1130" s="133"/>
      <c r="BA1130" s="133"/>
      <c r="BB1130" s="133"/>
      <c r="BC1130" s="133"/>
      <c r="BD1130" s="133"/>
      <c r="BE1130" s="133"/>
      <c r="BF1130" s="133"/>
      <c r="BG1130" s="133"/>
      <c r="BH1130" s="133"/>
    </row>
    <row r="1131" spans="1:60" outlineLevel="1" x14ac:dyDescent="0.2">
      <c r="A1131" s="142"/>
      <c r="B1131" s="143"/>
      <c r="C1131" s="189" t="s">
        <v>1235</v>
      </c>
      <c r="D1131" s="175"/>
      <c r="E1131" s="176">
        <v>221.82000000000002</v>
      </c>
      <c r="F1131" s="144"/>
      <c r="G1131" s="144"/>
      <c r="H1131" s="144"/>
      <c r="I1131" s="144"/>
      <c r="J1131" s="144"/>
      <c r="K1131" s="144"/>
      <c r="L1131" s="144"/>
      <c r="M1131" s="144"/>
      <c r="N1131" s="144"/>
      <c r="O1131" s="144"/>
      <c r="P1131" s="144"/>
      <c r="Q1131" s="144"/>
      <c r="R1131" s="144"/>
      <c r="S1131" s="144"/>
      <c r="T1131" s="144"/>
      <c r="U1131" s="144"/>
      <c r="V1131" s="144"/>
      <c r="W1131" s="144"/>
      <c r="X1131" s="133"/>
      <c r="Y1131" s="133"/>
      <c r="Z1131" s="133"/>
      <c r="AA1131" s="133"/>
      <c r="AB1131" s="133"/>
      <c r="AC1131" s="133"/>
      <c r="AD1131" s="133"/>
      <c r="AE1131" s="133"/>
      <c r="AF1131" s="133"/>
      <c r="AG1131" s="133" t="s">
        <v>282</v>
      </c>
      <c r="AH1131" s="133">
        <v>0</v>
      </c>
      <c r="AI1131" s="133"/>
      <c r="AJ1131" s="133"/>
      <c r="AK1131" s="133"/>
      <c r="AL1131" s="133"/>
      <c r="AM1131" s="133"/>
      <c r="AN1131" s="133"/>
      <c r="AO1131" s="133"/>
      <c r="AP1131" s="133"/>
      <c r="AQ1131" s="133"/>
      <c r="AR1131" s="133"/>
      <c r="AS1131" s="133"/>
      <c r="AT1131" s="133"/>
      <c r="AU1131" s="133"/>
      <c r="AV1131" s="133"/>
      <c r="AW1131" s="133"/>
      <c r="AX1131" s="133"/>
      <c r="AY1131" s="133"/>
      <c r="AZ1131" s="133"/>
      <c r="BA1131" s="133"/>
      <c r="BB1131" s="133"/>
      <c r="BC1131" s="133"/>
      <c r="BD1131" s="133"/>
      <c r="BE1131" s="133"/>
      <c r="BF1131" s="133"/>
      <c r="BG1131" s="133"/>
      <c r="BH1131" s="133"/>
    </row>
    <row r="1132" spans="1:60" outlineLevel="1" x14ac:dyDescent="0.2">
      <c r="A1132" s="142"/>
      <c r="B1132" s="143"/>
      <c r="C1132" s="190" t="s">
        <v>673</v>
      </c>
      <c r="D1132" s="177"/>
      <c r="E1132" s="178">
        <v>221.82000000000002</v>
      </c>
      <c r="F1132" s="144"/>
      <c r="G1132" s="144"/>
      <c r="H1132" s="144"/>
      <c r="I1132" s="144"/>
      <c r="J1132" s="144"/>
      <c r="K1132" s="144"/>
      <c r="L1132" s="144"/>
      <c r="M1132" s="144"/>
      <c r="N1132" s="144"/>
      <c r="O1132" s="144"/>
      <c r="P1132" s="144"/>
      <c r="Q1132" s="144"/>
      <c r="R1132" s="144"/>
      <c r="S1132" s="144"/>
      <c r="T1132" s="144"/>
      <c r="U1132" s="144"/>
      <c r="V1132" s="144"/>
      <c r="W1132" s="144"/>
      <c r="X1132" s="133"/>
      <c r="Y1132" s="133"/>
      <c r="Z1132" s="133"/>
      <c r="AA1132" s="133"/>
      <c r="AB1132" s="133"/>
      <c r="AC1132" s="133"/>
      <c r="AD1132" s="133"/>
      <c r="AE1132" s="133"/>
      <c r="AF1132" s="133"/>
      <c r="AG1132" s="133" t="s">
        <v>282</v>
      </c>
      <c r="AH1132" s="133">
        <v>1</v>
      </c>
      <c r="AI1132" s="133"/>
      <c r="AJ1132" s="133"/>
      <c r="AK1132" s="133"/>
      <c r="AL1132" s="133"/>
      <c r="AM1132" s="133"/>
      <c r="AN1132" s="133"/>
      <c r="AO1132" s="133"/>
      <c r="AP1132" s="133"/>
      <c r="AQ1132" s="133"/>
      <c r="AR1132" s="133"/>
      <c r="AS1132" s="133"/>
      <c r="AT1132" s="133"/>
      <c r="AU1132" s="133"/>
      <c r="AV1132" s="133"/>
      <c r="AW1132" s="133"/>
      <c r="AX1132" s="133"/>
      <c r="AY1132" s="133"/>
      <c r="AZ1132" s="133"/>
      <c r="BA1132" s="133"/>
      <c r="BB1132" s="133"/>
      <c r="BC1132" s="133"/>
      <c r="BD1132" s="133"/>
      <c r="BE1132" s="133"/>
      <c r="BF1132" s="133"/>
      <c r="BG1132" s="133"/>
      <c r="BH1132" s="133"/>
    </row>
    <row r="1133" spans="1:60" ht="22.5" outlineLevel="1" x14ac:dyDescent="0.2">
      <c r="A1133" s="154">
        <v>141</v>
      </c>
      <c r="B1133" s="155" t="s">
        <v>1236</v>
      </c>
      <c r="C1133" s="171" t="s">
        <v>1237</v>
      </c>
      <c r="D1133" s="156" t="s">
        <v>279</v>
      </c>
      <c r="E1133" s="157">
        <v>560.31000000000006</v>
      </c>
      <c r="F1133" s="158">
        <v>54.1</v>
      </c>
      <c r="G1133" s="159">
        <f>ROUND(E1133*F1133,2)</f>
        <v>30312.77</v>
      </c>
      <c r="H1133" s="158">
        <v>19.360000000000003</v>
      </c>
      <c r="I1133" s="159">
        <f>ROUND(E1133*H1133,2)</f>
        <v>10847.6</v>
      </c>
      <c r="J1133" s="158">
        <v>34.74</v>
      </c>
      <c r="K1133" s="159">
        <f>ROUND(E1133*J1133,2)</f>
        <v>19465.169999999998</v>
      </c>
      <c r="L1133" s="159">
        <v>21</v>
      </c>
      <c r="M1133" s="159">
        <f>G1133*(1+L1133/100)</f>
        <v>36678.451699999998</v>
      </c>
      <c r="N1133" s="159">
        <v>3.0000000000000003E-4</v>
      </c>
      <c r="O1133" s="159">
        <f>ROUND(E1133*N1133,2)</f>
        <v>0.17</v>
      </c>
      <c r="P1133" s="159">
        <v>0</v>
      </c>
      <c r="Q1133" s="159">
        <f>ROUND(E1133*P1133,2)</f>
        <v>0</v>
      </c>
      <c r="R1133" s="159" t="s">
        <v>373</v>
      </c>
      <c r="S1133" s="159" t="s">
        <v>233</v>
      </c>
      <c r="T1133" s="160" t="s">
        <v>233</v>
      </c>
      <c r="U1133" s="144">
        <v>8.900000000000001E-2</v>
      </c>
      <c r="V1133" s="144">
        <f>ROUND(E1133*U1133,2)</f>
        <v>49.87</v>
      </c>
      <c r="W1133" s="144"/>
      <c r="X1133" s="133"/>
      <c r="Y1133" s="133"/>
      <c r="Z1133" s="133"/>
      <c r="AA1133" s="133"/>
      <c r="AB1133" s="133"/>
      <c r="AC1133" s="133"/>
      <c r="AD1133" s="133"/>
      <c r="AE1133" s="133"/>
      <c r="AF1133" s="133"/>
      <c r="AG1133" s="133" t="s">
        <v>251</v>
      </c>
      <c r="AH1133" s="133"/>
      <c r="AI1133" s="133"/>
      <c r="AJ1133" s="133"/>
      <c r="AK1133" s="133"/>
      <c r="AL1133" s="133"/>
      <c r="AM1133" s="133"/>
      <c r="AN1133" s="133"/>
      <c r="AO1133" s="133"/>
      <c r="AP1133" s="133"/>
      <c r="AQ1133" s="133"/>
      <c r="AR1133" s="133"/>
      <c r="AS1133" s="133"/>
      <c r="AT1133" s="133"/>
      <c r="AU1133" s="133"/>
      <c r="AV1133" s="133"/>
      <c r="AW1133" s="133"/>
      <c r="AX1133" s="133"/>
      <c r="AY1133" s="133"/>
      <c r="AZ1133" s="133"/>
      <c r="BA1133" s="133"/>
      <c r="BB1133" s="133"/>
      <c r="BC1133" s="133"/>
      <c r="BD1133" s="133"/>
      <c r="BE1133" s="133"/>
      <c r="BF1133" s="133"/>
      <c r="BG1133" s="133"/>
      <c r="BH1133" s="133"/>
    </row>
    <row r="1134" spans="1:60" outlineLevel="1" x14ac:dyDescent="0.2">
      <c r="A1134" s="142"/>
      <c r="B1134" s="143"/>
      <c r="C1134" s="292" t="s">
        <v>1224</v>
      </c>
      <c r="D1134" s="293"/>
      <c r="E1134" s="293"/>
      <c r="F1134" s="293"/>
      <c r="G1134" s="293"/>
      <c r="H1134" s="144"/>
      <c r="I1134" s="144"/>
      <c r="J1134" s="144"/>
      <c r="K1134" s="144"/>
      <c r="L1134" s="144"/>
      <c r="M1134" s="144"/>
      <c r="N1134" s="144"/>
      <c r="O1134" s="144"/>
      <c r="P1134" s="144"/>
      <c r="Q1134" s="144"/>
      <c r="R1134" s="144"/>
      <c r="S1134" s="144"/>
      <c r="T1134" s="144"/>
      <c r="U1134" s="144"/>
      <c r="V1134" s="144"/>
      <c r="W1134" s="144"/>
      <c r="X1134" s="133"/>
      <c r="Y1134" s="133"/>
      <c r="Z1134" s="133"/>
      <c r="AA1134" s="133"/>
      <c r="AB1134" s="133"/>
      <c r="AC1134" s="133"/>
      <c r="AD1134" s="133"/>
      <c r="AE1134" s="133"/>
      <c r="AF1134" s="133"/>
      <c r="AG1134" s="133" t="s">
        <v>293</v>
      </c>
      <c r="AH1134" s="133"/>
      <c r="AI1134" s="133"/>
      <c r="AJ1134" s="133"/>
      <c r="AK1134" s="133"/>
      <c r="AL1134" s="133"/>
      <c r="AM1134" s="133"/>
      <c r="AN1134" s="133"/>
      <c r="AO1134" s="133"/>
      <c r="AP1134" s="133"/>
      <c r="AQ1134" s="133"/>
      <c r="AR1134" s="133"/>
      <c r="AS1134" s="133"/>
      <c r="AT1134" s="133"/>
      <c r="AU1134" s="133"/>
      <c r="AV1134" s="133"/>
      <c r="AW1134" s="133"/>
      <c r="AX1134" s="133"/>
      <c r="AY1134" s="133"/>
      <c r="AZ1134" s="133"/>
      <c r="BA1134" s="133"/>
      <c r="BB1134" s="133"/>
      <c r="BC1134" s="133"/>
      <c r="BD1134" s="133"/>
      <c r="BE1134" s="133"/>
      <c r="BF1134" s="133"/>
      <c r="BG1134" s="133"/>
      <c r="BH1134" s="133"/>
    </row>
    <row r="1135" spans="1:60" outlineLevel="1" x14ac:dyDescent="0.2">
      <c r="A1135" s="142"/>
      <c r="B1135" s="143"/>
      <c r="C1135" s="189" t="s">
        <v>1238</v>
      </c>
      <c r="D1135" s="175"/>
      <c r="E1135" s="176">
        <v>560.31000000000006</v>
      </c>
      <c r="F1135" s="144"/>
      <c r="G1135" s="144"/>
      <c r="H1135" s="144"/>
      <c r="I1135" s="144"/>
      <c r="J1135" s="144"/>
      <c r="K1135" s="144"/>
      <c r="L1135" s="144"/>
      <c r="M1135" s="144"/>
      <c r="N1135" s="144"/>
      <c r="O1135" s="144"/>
      <c r="P1135" s="144"/>
      <c r="Q1135" s="144"/>
      <c r="R1135" s="144"/>
      <c r="S1135" s="144"/>
      <c r="T1135" s="144"/>
      <c r="U1135" s="144"/>
      <c r="V1135" s="144"/>
      <c r="W1135" s="144"/>
      <c r="X1135" s="133"/>
      <c r="Y1135" s="133"/>
      <c r="Z1135" s="133"/>
      <c r="AA1135" s="133"/>
      <c r="AB1135" s="133"/>
      <c r="AC1135" s="133"/>
      <c r="AD1135" s="133"/>
      <c r="AE1135" s="133"/>
      <c r="AF1135" s="133"/>
      <c r="AG1135" s="133" t="s">
        <v>282</v>
      </c>
      <c r="AH1135" s="133">
        <v>5</v>
      </c>
      <c r="AI1135" s="133"/>
      <c r="AJ1135" s="133"/>
      <c r="AK1135" s="133"/>
      <c r="AL1135" s="133"/>
      <c r="AM1135" s="133"/>
      <c r="AN1135" s="133"/>
      <c r="AO1135" s="133"/>
      <c r="AP1135" s="133"/>
      <c r="AQ1135" s="133"/>
      <c r="AR1135" s="133"/>
      <c r="AS1135" s="133"/>
      <c r="AT1135" s="133"/>
      <c r="AU1135" s="133"/>
      <c r="AV1135" s="133"/>
      <c r="AW1135" s="133"/>
      <c r="AX1135" s="133"/>
      <c r="AY1135" s="133"/>
      <c r="AZ1135" s="133"/>
      <c r="BA1135" s="133"/>
      <c r="BB1135" s="133"/>
      <c r="BC1135" s="133"/>
      <c r="BD1135" s="133"/>
      <c r="BE1135" s="133"/>
      <c r="BF1135" s="133"/>
      <c r="BG1135" s="133"/>
      <c r="BH1135" s="133"/>
    </row>
    <row r="1136" spans="1:60" ht="22.5" outlineLevel="1" x14ac:dyDescent="0.2">
      <c r="A1136" s="154">
        <v>142</v>
      </c>
      <c r="B1136" s="155" t="s">
        <v>1239</v>
      </c>
      <c r="C1136" s="171" t="s">
        <v>1240</v>
      </c>
      <c r="D1136" s="156" t="s">
        <v>279</v>
      </c>
      <c r="E1136" s="157">
        <v>1454.5123500000002</v>
      </c>
      <c r="F1136" s="158">
        <v>260</v>
      </c>
      <c r="G1136" s="159">
        <f>ROUND(E1136*F1136,2)</f>
        <v>378173.21</v>
      </c>
      <c r="H1136" s="158">
        <v>114.79</v>
      </c>
      <c r="I1136" s="159">
        <f>ROUND(E1136*H1136,2)</f>
        <v>166963.47</v>
      </c>
      <c r="J1136" s="158">
        <v>145.21</v>
      </c>
      <c r="K1136" s="159">
        <f>ROUND(E1136*J1136,2)</f>
        <v>211209.74</v>
      </c>
      <c r="L1136" s="159">
        <v>21</v>
      </c>
      <c r="M1136" s="159">
        <f>G1136*(1+L1136/100)</f>
        <v>457589.58410000004</v>
      </c>
      <c r="N1136" s="159">
        <v>2.52E-2</v>
      </c>
      <c r="O1136" s="159">
        <f>ROUND(E1136*N1136,2)</f>
        <v>36.65</v>
      </c>
      <c r="P1136" s="159">
        <v>0</v>
      </c>
      <c r="Q1136" s="159">
        <f>ROUND(E1136*P1136,2)</f>
        <v>0</v>
      </c>
      <c r="R1136" s="159" t="s">
        <v>373</v>
      </c>
      <c r="S1136" s="159" t="s">
        <v>233</v>
      </c>
      <c r="T1136" s="160" t="s">
        <v>233</v>
      </c>
      <c r="U1136" s="144">
        <v>0.29000000000000004</v>
      </c>
      <c r="V1136" s="144">
        <f>ROUND(E1136*U1136,2)</f>
        <v>421.81</v>
      </c>
      <c r="W1136" s="144"/>
      <c r="X1136" s="133"/>
      <c r="Y1136" s="133"/>
      <c r="Z1136" s="133"/>
      <c r="AA1136" s="133"/>
      <c r="AB1136" s="133"/>
      <c r="AC1136" s="133"/>
      <c r="AD1136" s="133"/>
      <c r="AE1136" s="133"/>
      <c r="AF1136" s="133"/>
      <c r="AG1136" s="133" t="s">
        <v>251</v>
      </c>
      <c r="AH1136" s="133"/>
      <c r="AI1136" s="133"/>
      <c r="AJ1136" s="133"/>
      <c r="AK1136" s="133"/>
      <c r="AL1136" s="133"/>
      <c r="AM1136" s="133"/>
      <c r="AN1136" s="133"/>
      <c r="AO1136" s="133"/>
      <c r="AP1136" s="133"/>
      <c r="AQ1136" s="133"/>
      <c r="AR1136" s="133"/>
      <c r="AS1136" s="133"/>
      <c r="AT1136" s="133"/>
      <c r="AU1136" s="133"/>
      <c r="AV1136" s="133"/>
      <c r="AW1136" s="133"/>
      <c r="AX1136" s="133"/>
      <c r="AY1136" s="133"/>
      <c r="AZ1136" s="133"/>
      <c r="BA1136" s="133"/>
      <c r="BB1136" s="133"/>
      <c r="BC1136" s="133"/>
      <c r="BD1136" s="133"/>
      <c r="BE1136" s="133"/>
      <c r="BF1136" s="133"/>
      <c r="BG1136" s="133"/>
      <c r="BH1136" s="133"/>
    </row>
    <row r="1137" spans="1:60" outlineLevel="1" x14ac:dyDescent="0.2">
      <c r="A1137" s="142"/>
      <c r="B1137" s="143"/>
      <c r="C1137" s="292" t="s">
        <v>1224</v>
      </c>
      <c r="D1137" s="293"/>
      <c r="E1137" s="293"/>
      <c r="F1137" s="293"/>
      <c r="G1137" s="293"/>
      <c r="H1137" s="144"/>
      <c r="I1137" s="144"/>
      <c r="J1137" s="144"/>
      <c r="K1137" s="144"/>
      <c r="L1137" s="144"/>
      <c r="M1137" s="144"/>
      <c r="N1137" s="144"/>
      <c r="O1137" s="144"/>
      <c r="P1137" s="144"/>
      <c r="Q1137" s="144"/>
      <c r="R1137" s="144"/>
      <c r="S1137" s="144"/>
      <c r="T1137" s="144"/>
      <c r="U1137" s="144"/>
      <c r="V1137" s="144"/>
      <c r="W1137" s="144"/>
      <c r="X1137" s="133"/>
      <c r="Y1137" s="133"/>
      <c r="Z1137" s="133"/>
      <c r="AA1137" s="133"/>
      <c r="AB1137" s="133"/>
      <c r="AC1137" s="133"/>
      <c r="AD1137" s="133"/>
      <c r="AE1137" s="133"/>
      <c r="AF1137" s="133"/>
      <c r="AG1137" s="133" t="s">
        <v>293</v>
      </c>
      <c r="AH1137" s="133"/>
      <c r="AI1137" s="133"/>
      <c r="AJ1137" s="133"/>
      <c r="AK1137" s="133"/>
      <c r="AL1137" s="133"/>
      <c r="AM1137" s="133"/>
      <c r="AN1137" s="133"/>
      <c r="AO1137" s="133"/>
      <c r="AP1137" s="133"/>
      <c r="AQ1137" s="133"/>
      <c r="AR1137" s="133"/>
      <c r="AS1137" s="133"/>
      <c r="AT1137" s="133"/>
      <c r="AU1137" s="133"/>
      <c r="AV1137" s="133"/>
      <c r="AW1137" s="133"/>
      <c r="AX1137" s="133"/>
      <c r="AY1137" s="133"/>
      <c r="AZ1137" s="133"/>
      <c r="BA1137" s="133"/>
      <c r="BB1137" s="133"/>
      <c r="BC1137" s="133"/>
      <c r="BD1137" s="133"/>
      <c r="BE1137" s="133"/>
      <c r="BF1137" s="133"/>
      <c r="BG1137" s="133"/>
      <c r="BH1137" s="133"/>
    </row>
    <row r="1138" spans="1:60" outlineLevel="1" x14ac:dyDescent="0.2">
      <c r="A1138" s="142"/>
      <c r="B1138" s="143"/>
      <c r="C1138" s="189" t="s">
        <v>1241</v>
      </c>
      <c r="D1138" s="175"/>
      <c r="E1138" s="176"/>
      <c r="F1138" s="144"/>
      <c r="G1138" s="144"/>
      <c r="H1138" s="144"/>
      <c r="I1138" s="144"/>
      <c r="J1138" s="144"/>
      <c r="K1138" s="144"/>
      <c r="L1138" s="144"/>
      <c r="M1138" s="144"/>
      <c r="N1138" s="144"/>
      <c r="O1138" s="144"/>
      <c r="P1138" s="144"/>
      <c r="Q1138" s="144"/>
      <c r="R1138" s="144"/>
      <c r="S1138" s="144"/>
      <c r="T1138" s="144"/>
      <c r="U1138" s="144"/>
      <c r="V1138" s="144"/>
      <c r="W1138" s="144"/>
      <c r="X1138" s="133"/>
      <c r="Y1138" s="133"/>
      <c r="Z1138" s="133"/>
      <c r="AA1138" s="133"/>
      <c r="AB1138" s="133"/>
      <c r="AC1138" s="133"/>
      <c r="AD1138" s="133"/>
      <c r="AE1138" s="133"/>
      <c r="AF1138" s="133"/>
      <c r="AG1138" s="133" t="s">
        <v>282</v>
      </c>
      <c r="AH1138" s="133">
        <v>0</v>
      </c>
      <c r="AI1138" s="133"/>
      <c r="AJ1138" s="133"/>
      <c r="AK1138" s="133"/>
      <c r="AL1138" s="133"/>
      <c r="AM1138" s="133"/>
      <c r="AN1138" s="133"/>
      <c r="AO1138" s="133"/>
      <c r="AP1138" s="133"/>
      <c r="AQ1138" s="133"/>
      <c r="AR1138" s="133"/>
      <c r="AS1138" s="133"/>
      <c r="AT1138" s="133"/>
      <c r="AU1138" s="133"/>
      <c r="AV1138" s="133"/>
      <c r="AW1138" s="133"/>
      <c r="AX1138" s="133"/>
      <c r="AY1138" s="133"/>
      <c r="AZ1138" s="133"/>
      <c r="BA1138" s="133"/>
      <c r="BB1138" s="133"/>
      <c r="BC1138" s="133"/>
      <c r="BD1138" s="133"/>
      <c r="BE1138" s="133"/>
      <c r="BF1138" s="133"/>
      <c r="BG1138" s="133"/>
      <c r="BH1138" s="133"/>
    </row>
    <row r="1139" spans="1:60" outlineLevel="1" x14ac:dyDescent="0.2">
      <c r="A1139" s="142"/>
      <c r="B1139" s="143"/>
      <c r="C1139" s="189" t="s">
        <v>1242</v>
      </c>
      <c r="D1139" s="175"/>
      <c r="E1139" s="176"/>
      <c r="F1139" s="144"/>
      <c r="G1139" s="144"/>
      <c r="H1139" s="144"/>
      <c r="I1139" s="144"/>
      <c r="J1139" s="144"/>
      <c r="K1139" s="144"/>
      <c r="L1139" s="144"/>
      <c r="M1139" s="144"/>
      <c r="N1139" s="144"/>
      <c r="O1139" s="144"/>
      <c r="P1139" s="144"/>
      <c r="Q1139" s="144"/>
      <c r="R1139" s="144"/>
      <c r="S1139" s="144"/>
      <c r="T1139" s="144"/>
      <c r="U1139" s="144"/>
      <c r="V1139" s="144"/>
      <c r="W1139" s="144"/>
      <c r="X1139" s="133"/>
      <c r="Y1139" s="133"/>
      <c r="Z1139" s="133"/>
      <c r="AA1139" s="133"/>
      <c r="AB1139" s="133"/>
      <c r="AC1139" s="133"/>
      <c r="AD1139" s="133"/>
      <c r="AE1139" s="133"/>
      <c r="AF1139" s="133"/>
      <c r="AG1139" s="133" t="s">
        <v>282</v>
      </c>
      <c r="AH1139" s="133">
        <v>0</v>
      </c>
      <c r="AI1139" s="133"/>
      <c r="AJ1139" s="133"/>
      <c r="AK1139" s="133"/>
      <c r="AL1139" s="133"/>
      <c r="AM1139" s="133"/>
      <c r="AN1139" s="133"/>
      <c r="AO1139" s="133"/>
      <c r="AP1139" s="133"/>
      <c r="AQ1139" s="133"/>
      <c r="AR1139" s="133"/>
      <c r="AS1139" s="133"/>
      <c r="AT1139" s="133"/>
      <c r="AU1139" s="133"/>
      <c r="AV1139" s="133"/>
      <c r="AW1139" s="133"/>
      <c r="AX1139" s="133"/>
      <c r="AY1139" s="133"/>
      <c r="AZ1139" s="133"/>
      <c r="BA1139" s="133"/>
      <c r="BB1139" s="133"/>
      <c r="BC1139" s="133"/>
      <c r="BD1139" s="133"/>
      <c r="BE1139" s="133"/>
      <c r="BF1139" s="133"/>
      <c r="BG1139" s="133"/>
      <c r="BH1139" s="133"/>
    </row>
    <row r="1140" spans="1:60" outlineLevel="1" x14ac:dyDescent="0.2">
      <c r="A1140" s="142"/>
      <c r="B1140" s="143"/>
      <c r="C1140" s="189" t="s">
        <v>655</v>
      </c>
      <c r="D1140" s="175"/>
      <c r="E1140" s="176"/>
      <c r="F1140" s="144"/>
      <c r="G1140" s="144"/>
      <c r="H1140" s="144"/>
      <c r="I1140" s="144"/>
      <c r="J1140" s="144"/>
      <c r="K1140" s="144"/>
      <c r="L1140" s="144"/>
      <c r="M1140" s="144"/>
      <c r="N1140" s="144"/>
      <c r="O1140" s="144"/>
      <c r="P1140" s="144"/>
      <c r="Q1140" s="144"/>
      <c r="R1140" s="144"/>
      <c r="S1140" s="144"/>
      <c r="T1140" s="144"/>
      <c r="U1140" s="144"/>
      <c r="V1140" s="144"/>
      <c r="W1140" s="144"/>
      <c r="X1140" s="133"/>
      <c r="Y1140" s="133"/>
      <c r="Z1140" s="133"/>
      <c r="AA1140" s="133"/>
      <c r="AB1140" s="133"/>
      <c r="AC1140" s="133"/>
      <c r="AD1140" s="133"/>
      <c r="AE1140" s="133"/>
      <c r="AF1140" s="133"/>
      <c r="AG1140" s="133" t="s">
        <v>282</v>
      </c>
      <c r="AH1140" s="133">
        <v>0</v>
      </c>
      <c r="AI1140" s="133"/>
      <c r="AJ1140" s="133"/>
      <c r="AK1140" s="133"/>
      <c r="AL1140" s="133"/>
      <c r="AM1140" s="133"/>
      <c r="AN1140" s="133"/>
      <c r="AO1140" s="133"/>
      <c r="AP1140" s="133"/>
      <c r="AQ1140" s="133"/>
      <c r="AR1140" s="133"/>
      <c r="AS1140" s="133"/>
      <c r="AT1140" s="133"/>
      <c r="AU1140" s="133"/>
      <c r="AV1140" s="133"/>
      <c r="AW1140" s="133"/>
      <c r="AX1140" s="133"/>
      <c r="AY1140" s="133"/>
      <c r="AZ1140" s="133"/>
      <c r="BA1140" s="133"/>
      <c r="BB1140" s="133"/>
      <c r="BC1140" s="133"/>
      <c r="BD1140" s="133"/>
      <c r="BE1140" s="133"/>
      <c r="BF1140" s="133"/>
      <c r="BG1140" s="133"/>
      <c r="BH1140" s="133"/>
    </row>
    <row r="1141" spans="1:60" outlineLevel="1" x14ac:dyDescent="0.2">
      <c r="A1141" s="142"/>
      <c r="B1141" s="143"/>
      <c r="C1141" s="189" t="s">
        <v>1243</v>
      </c>
      <c r="D1141" s="175"/>
      <c r="E1141" s="176">
        <v>111.28060000000001</v>
      </c>
      <c r="F1141" s="144"/>
      <c r="G1141" s="144"/>
      <c r="H1141" s="144"/>
      <c r="I1141" s="144"/>
      <c r="J1141" s="144"/>
      <c r="K1141" s="144"/>
      <c r="L1141" s="144"/>
      <c r="M1141" s="144"/>
      <c r="N1141" s="144"/>
      <c r="O1141" s="144"/>
      <c r="P1141" s="144"/>
      <c r="Q1141" s="144"/>
      <c r="R1141" s="144"/>
      <c r="S1141" s="144"/>
      <c r="T1141" s="144"/>
      <c r="U1141" s="144"/>
      <c r="V1141" s="144"/>
      <c r="W1141" s="144"/>
      <c r="X1141" s="133"/>
      <c r="Y1141" s="133"/>
      <c r="Z1141" s="133"/>
      <c r="AA1141" s="133"/>
      <c r="AB1141" s="133"/>
      <c r="AC1141" s="133"/>
      <c r="AD1141" s="133"/>
      <c r="AE1141" s="133"/>
      <c r="AF1141" s="133"/>
      <c r="AG1141" s="133" t="s">
        <v>282</v>
      </c>
      <c r="AH1141" s="133">
        <v>0</v>
      </c>
      <c r="AI1141" s="133"/>
      <c r="AJ1141" s="133"/>
      <c r="AK1141" s="133"/>
      <c r="AL1141" s="133"/>
      <c r="AM1141" s="133"/>
      <c r="AN1141" s="133"/>
      <c r="AO1141" s="133"/>
      <c r="AP1141" s="133"/>
      <c r="AQ1141" s="133"/>
      <c r="AR1141" s="133"/>
      <c r="AS1141" s="133"/>
      <c r="AT1141" s="133"/>
      <c r="AU1141" s="133"/>
      <c r="AV1141" s="133"/>
      <c r="AW1141" s="133"/>
      <c r="AX1141" s="133"/>
      <c r="AY1141" s="133"/>
      <c r="AZ1141" s="133"/>
      <c r="BA1141" s="133"/>
      <c r="BB1141" s="133"/>
      <c r="BC1141" s="133"/>
      <c r="BD1141" s="133"/>
      <c r="BE1141" s="133"/>
      <c r="BF1141" s="133"/>
      <c r="BG1141" s="133"/>
      <c r="BH1141" s="133"/>
    </row>
    <row r="1142" spans="1:60" outlineLevel="1" x14ac:dyDescent="0.2">
      <c r="A1142" s="142"/>
      <c r="B1142" s="143"/>
      <c r="C1142" s="189" t="s">
        <v>671</v>
      </c>
      <c r="D1142" s="175"/>
      <c r="E1142" s="176">
        <v>-3.36</v>
      </c>
      <c r="F1142" s="144"/>
      <c r="G1142" s="144"/>
      <c r="H1142" s="144"/>
      <c r="I1142" s="144"/>
      <c r="J1142" s="144"/>
      <c r="K1142" s="144"/>
      <c r="L1142" s="144"/>
      <c r="M1142" s="144"/>
      <c r="N1142" s="144"/>
      <c r="O1142" s="144"/>
      <c r="P1142" s="144"/>
      <c r="Q1142" s="144"/>
      <c r="R1142" s="144"/>
      <c r="S1142" s="144"/>
      <c r="T1142" s="144"/>
      <c r="U1142" s="144"/>
      <c r="V1142" s="144"/>
      <c r="W1142" s="144"/>
      <c r="X1142" s="133"/>
      <c r="Y1142" s="133"/>
      <c r="Z1142" s="133"/>
      <c r="AA1142" s="133"/>
      <c r="AB1142" s="133"/>
      <c r="AC1142" s="133"/>
      <c r="AD1142" s="133"/>
      <c r="AE1142" s="133"/>
      <c r="AF1142" s="133"/>
      <c r="AG1142" s="133" t="s">
        <v>282</v>
      </c>
      <c r="AH1142" s="133">
        <v>0</v>
      </c>
      <c r="AI1142" s="133"/>
      <c r="AJ1142" s="133"/>
      <c r="AK1142" s="133"/>
      <c r="AL1142" s="133"/>
      <c r="AM1142" s="133"/>
      <c r="AN1142" s="133"/>
      <c r="AO1142" s="133"/>
      <c r="AP1142" s="133"/>
      <c r="AQ1142" s="133"/>
      <c r="AR1142" s="133"/>
      <c r="AS1142" s="133"/>
      <c r="AT1142" s="133"/>
      <c r="AU1142" s="133"/>
      <c r="AV1142" s="133"/>
      <c r="AW1142" s="133"/>
      <c r="AX1142" s="133"/>
      <c r="AY1142" s="133"/>
      <c r="AZ1142" s="133"/>
      <c r="BA1142" s="133"/>
      <c r="BB1142" s="133"/>
      <c r="BC1142" s="133"/>
      <c r="BD1142" s="133"/>
      <c r="BE1142" s="133"/>
      <c r="BF1142" s="133"/>
      <c r="BG1142" s="133"/>
      <c r="BH1142" s="133"/>
    </row>
    <row r="1143" spans="1:60" outlineLevel="1" x14ac:dyDescent="0.2">
      <c r="A1143" s="142"/>
      <c r="B1143" s="143"/>
      <c r="C1143" s="189" t="s">
        <v>1244</v>
      </c>
      <c r="D1143" s="175"/>
      <c r="E1143" s="176">
        <v>54.841000000000001</v>
      </c>
      <c r="F1143" s="144"/>
      <c r="G1143" s="144"/>
      <c r="H1143" s="144"/>
      <c r="I1143" s="144"/>
      <c r="J1143" s="144"/>
      <c r="K1143" s="144"/>
      <c r="L1143" s="144"/>
      <c r="M1143" s="144"/>
      <c r="N1143" s="144"/>
      <c r="O1143" s="144"/>
      <c r="P1143" s="144"/>
      <c r="Q1143" s="144"/>
      <c r="R1143" s="144"/>
      <c r="S1143" s="144"/>
      <c r="T1143" s="144"/>
      <c r="U1143" s="144"/>
      <c r="V1143" s="144"/>
      <c r="W1143" s="144"/>
      <c r="X1143" s="133"/>
      <c r="Y1143" s="133"/>
      <c r="Z1143" s="133"/>
      <c r="AA1143" s="133"/>
      <c r="AB1143" s="133"/>
      <c r="AC1143" s="133"/>
      <c r="AD1143" s="133"/>
      <c r="AE1143" s="133"/>
      <c r="AF1143" s="133"/>
      <c r="AG1143" s="133" t="s">
        <v>282</v>
      </c>
      <c r="AH1143" s="133">
        <v>0</v>
      </c>
      <c r="AI1143" s="133"/>
      <c r="AJ1143" s="133"/>
      <c r="AK1143" s="133"/>
      <c r="AL1143" s="133"/>
      <c r="AM1143" s="133"/>
      <c r="AN1143" s="133"/>
      <c r="AO1143" s="133"/>
      <c r="AP1143" s="133"/>
      <c r="AQ1143" s="133"/>
      <c r="AR1143" s="133"/>
      <c r="AS1143" s="133"/>
      <c r="AT1143" s="133"/>
      <c r="AU1143" s="133"/>
      <c r="AV1143" s="133"/>
      <c r="AW1143" s="133"/>
      <c r="AX1143" s="133"/>
      <c r="AY1143" s="133"/>
      <c r="AZ1143" s="133"/>
      <c r="BA1143" s="133"/>
      <c r="BB1143" s="133"/>
      <c r="BC1143" s="133"/>
      <c r="BD1143" s="133"/>
      <c r="BE1143" s="133"/>
      <c r="BF1143" s="133"/>
      <c r="BG1143" s="133"/>
      <c r="BH1143" s="133"/>
    </row>
    <row r="1144" spans="1:60" outlineLevel="1" x14ac:dyDescent="0.2">
      <c r="A1144" s="142"/>
      <c r="B1144" s="143"/>
      <c r="C1144" s="189" t="s">
        <v>677</v>
      </c>
      <c r="D1144" s="175"/>
      <c r="E1144" s="176">
        <v>-3.78</v>
      </c>
      <c r="F1144" s="144"/>
      <c r="G1144" s="144"/>
      <c r="H1144" s="144"/>
      <c r="I1144" s="144"/>
      <c r="J1144" s="144"/>
      <c r="K1144" s="144"/>
      <c r="L1144" s="144"/>
      <c r="M1144" s="144"/>
      <c r="N1144" s="144"/>
      <c r="O1144" s="144"/>
      <c r="P1144" s="144"/>
      <c r="Q1144" s="144"/>
      <c r="R1144" s="144"/>
      <c r="S1144" s="144"/>
      <c r="T1144" s="144"/>
      <c r="U1144" s="144"/>
      <c r="V1144" s="144"/>
      <c r="W1144" s="144"/>
      <c r="X1144" s="133"/>
      <c r="Y1144" s="133"/>
      <c r="Z1144" s="133"/>
      <c r="AA1144" s="133"/>
      <c r="AB1144" s="133"/>
      <c r="AC1144" s="133"/>
      <c r="AD1144" s="133"/>
      <c r="AE1144" s="133"/>
      <c r="AF1144" s="133"/>
      <c r="AG1144" s="133" t="s">
        <v>282</v>
      </c>
      <c r="AH1144" s="133">
        <v>0</v>
      </c>
      <c r="AI1144" s="133"/>
      <c r="AJ1144" s="133"/>
      <c r="AK1144" s="133"/>
      <c r="AL1144" s="133"/>
      <c r="AM1144" s="133"/>
      <c r="AN1144" s="133"/>
      <c r="AO1144" s="133"/>
      <c r="AP1144" s="133"/>
      <c r="AQ1144" s="133"/>
      <c r="AR1144" s="133"/>
      <c r="AS1144" s="133"/>
      <c r="AT1144" s="133"/>
      <c r="AU1144" s="133"/>
      <c r="AV1144" s="133"/>
      <c r="AW1144" s="133"/>
      <c r="AX1144" s="133"/>
      <c r="AY1144" s="133"/>
      <c r="AZ1144" s="133"/>
      <c r="BA1144" s="133"/>
      <c r="BB1144" s="133"/>
      <c r="BC1144" s="133"/>
      <c r="BD1144" s="133"/>
      <c r="BE1144" s="133"/>
      <c r="BF1144" s="133"/>
      <c r="BG1144" s="133"/>
      <c r="BH1144" s="133"/>
    </row>
    <row r="1145" spans="1:60" outlineLevel="1" x14ac:dyDescent="0.2">
      <c r="A1145" s="142"/>
      <c r="B1145" s="143"/>
      <c r="C1145" s="189" t="s">
        <v>676</v>
      </c>
      <c r="D1145" s="175"/>
      <c r="E1145" s="176">
        <v>-3.15</v>
      </c>
      <c r="F1145" s="144"/>
      <c r="G1145" s="144"/>
      <c r="H1145" s="144"/>
      <c r="I1145" s="144"/>
      <c r="J1145" s="144"/>
      <c r="K1145" s="144"/>
      <c r="L1145" s="144"/>
      <c r="M1145" s="144"/>
      <c r="N1145" s="144"/>
      <c r="O1145" s="144"/>
      <c r="P1145" s="144"/>
      <c r="Q1145" s="144"/>
      <c r="R1145" s="144"/>
      <c r="S1145" s="144"/>
      <c r="T1145" s="144"/>
      <c r="U1145" s="144"/>
      <c r="V1145" s="144"/>
      <c r="W1145" s="144"/>
      <c r="X1145" s="133"/>
      <c r="Y1145" s="133"/>
      <c r="Z1145" s="133"/>
      <c r="AA1145" s="133"/>
      <c r="AB1145" s="133"/>
      <c r="AC1145" s="133"/>
      <c r="AD1145" s="133"/>
      <c r="AE1145" s="133"/>
      <c r="AF1145" s="133"/>
      <c r="AG1145" s="133" t="s">
        <v>282</v>
      </c>
      <c r="AH1145" s="133">
        <v>0</v>
      </c>
      <c r="AI1145" s="133"/>
      <c r="AJ1145" s="133"/>
      <c r="AK1145" s="133"/>
      <c r="AL1145" s="133"/>
      <c r="AM1145" s="133"/>
      <c r="AN1145" s="133"/>
      <c r="AO1145" s="133"/>
      <c r="AP1145" s="133"/>
      <c r="AQ1145" s="133"/>
      <c r="AR1145" s="133"/>
      <c r="AS1145" s="133"/>
      <c r="AT1145" s="133"/>
      <c r="AU1145" s="133"/>
      <c r="AV1145" s="133"/>
      <c r="AW1145" s="133"/>
      <c r="AX1145" s="133"/>
      <c r="AY1145" s="133"/>
      <c r="AZ1145" s="133"/>
      <c r="BA1145" s="133"/>
      <c r="BB1145" s="133"/>
      <c r="BC1145" s="133"/>
      <c r="BD1145" s="133"/>
      <c r="BE1145" s="133"/>
      <c r="BF1145" s="133"/>
      <c r="BG1145" s="133"/>
      <c r="BH1145" s="133"/>
    </row>
    <row r="1146" spans="1:60" outlineLevel="1" x14ac:dyDescent="0.2">
      <c r="A1146" s="142"/>
      <c r="B1146" s="143"/>
      <c r="C1146" s="189" t="s">
        <v>1245</v>
      </c>
      <c r="D1146" s="175"/>
      <c r="E1146" s="176">
        <v>-2.0999999999999996</v>
      </c>
      <c r="F1146" s="144"/>
      <c r="G1146" s="144"/>
      <c r="H1146" s="144"/>
      <c r="I1146" s="144"/>
      <c r="J1146" s="144"/>
      <c r="K1146" s="144"/>
      <c r="L1146" s="144"/>
      <c r="M1146" s="144"/>
      <c r="N1146" s="144"/>
      <c r="O1146" s="144"/>
      <c r="P1146" s="144"/>
      <c r="Q1146" s="144"/>
      <c r="R1146" s="144"/>
      <c r="S1146" s="144"/>
      <c r="T1146" s="144"/>
      <c r="U1146" s="144"/>
      <c r="V1146" s="144"/>
      <c r="W1146" s="144"/>
      <c r="X1146" s="133"/>
      <c r="Y1146" s="133"/>
      <c r="Z1146" s="133"/>
      <c r="AA1146" s="133"/>
      <c r="AB1146" s="133"/>
      <c r="AC1146" s="133"/>
      <c r="AD1146" s="133"/>
      <c r="AE1146" s="133"/>
      <c r="AF1146" s="133"/>
      <c r="AG1146" s="133" t="s">
        <v>282</v>
      </c>
      <c r="AH1146" s="133">
        <v>0</v>
      </c>
      <c r="AI1146" s="133"/>
      <c r="AJ1146" s="133"/>
      <c r="AK1146" s="133"/>
      <c r="AL1146" s="133"/>
      <c r="AM1146" s="133"/>
      <c r="AN1146" s="133"/>
      <c r="AO1146" s="133"/>
      <c r="AP1146" s="133"/>
      <c r="AQ1146" s="133"/>
      <c r="AR1146" s="133"/>
      <c r="AS1146" s="133"/>
      <c r="AT1146" s="133"/>
      <c r="AU1146" s="133"/>
      <c r="AV1146" s="133"/>
      <c r="AW1146" s="133"/>
      <c r="AX1146" s="133"/>
      <c r="AY1146" s="133"/>
      <c r="AZ1146" s="133"/>
      <c r="BA1146" s="133"/>
      <c r="BB1146" s="133"/>
      <c r="BC1146" s="133"/>
      <c r="BD1146" s="133"/>
      <c r="BE1146" s="133"/>
      <c r="BF1146" s="133"/>
      <c r="BG1146" s="133"/>
      <c r="BH1146" s="133"/>
    </row>
    <row r="1147" spans="1:60" outlineLevel="1" x14ac:dyDescent="0.2">
      <c r="A1147" s="142"/>
      <c r="B1147" s="143"/>
      <c r="C1147" s="189" t="s">
        <v>671</v>
      </c>
      <c r="D1147" s="175"/>
      <c r="E1147" s="176">
        <v>-3.36</v>
      </c>
      <c r="F1147" s="144"/>
      <c r="G1147" s="144"/>
      <c r="H1147" s="144"/>
      <c r="I1147" s="144"/>
      <c r="J1147" s="144"/>
      <c r="K1147" s="144"/>
      <c r="L1147" s="144"/>
      <c r="M1147" s="144"/>
      <c r="N1147" s="144"/>
      <c r="O1147" s="144"/>
      <c r="P1147" s="144"/>
      <c r="Q1147" s="144"/>
      <c r="R1147" s="144"/>
      <c r="S1147" s="144"/>
      <c r="T1147" s="144"/>
      <c r="U1147" s="144"/>
      <c r="V1147" s="144"/>
      <c r="W1147" s="144"/>
      <c r="X1147" s="133"/>
      <c r="Y1147" s="133"/>
      <c r="Z1147" s="133"/>
      <c r="AA1147" s="133"/>
      <c r="AB1147" s="133"/>
      <c r="AC1147" s="133"/>
      <c r="AD1147" s="133"/>
      <c r="AE1147" s="133"/>
      <c r="AF1147" s="133"/>
      <c r="AG1147" s="133" t="s">
        <v>282</v>
      </c>
      <c r="AH1147" s="133">
        <v>0</v>
      </c>
      <c r="AI1147" s="133"/>
      <c r="AJ1147" s="133"/>
      <c r="AK1147" s="133"/>
      <c r="AL1147" s="133"/>
      <c r="AM1147" s="133"/>
      <c r="AN1147" s="133"/>
      <c r="AO1147" s="133"/>
      <c r="AP1147" s="133"/>
      <c r="AQ1147" s="133"/>
      <c r="AR1147" s="133"/>
      <c r="AS1147" s="133"/>
      <c r="AT1147" s="133"/>
      <c r="AU1147" s="133"/>
      <c r="AV1147" s="133"/>
      <c r="AW1147" s="133"/>
      <c r="AX1147" s="133"/>
      <c r="AY1147" s="133"/>
      <c r="AZ1147" s="133"/>
      <c r="BA1147" s="133"/>
      <c r="BB1147" s="133"/>
      <c r="BC1147" s="133"/>
      <c r="BD1147" s="133"/>
      <c r="BE1147" s="133"/>
      <c r="BF1147" s="133"/>
      <c r="BG1147" s="133"/>
      <c r="BH1147" s="133"/>
    </row>
    <row r="1148" spans="1:60" outlineLevel="1" x14ac:dyDescent="0.2">
      <c r="A1148" s="142"/>
      <c r="B1148" s="143"/>
      <c r="C1148" s="189" t="s">
        <v>1246</v>
      </c>
      <c r="D1148" s="175"/>
      <c r="E1148" s="176">
        <v>44.614800000000002</v>
      </c>
      <c r="F1148" s="144"/>
      <c r="G1148" s="144"/>
      <c r="H1148" s="144"/>
      <c r="I1148" s="144"/>
      <c r="J1148" s="144"/>
      <c r="K1148" s="144"/>
      <c r="L1148" s="144"/>
      <c r="M1148" s="144"/>
      <c r="N1148" s="144"/>
      <c r="O1148" s="144"/>
      <c r="P1148" s="144"/>
      <c r="Q1148" s="144"/>
      <c r="R1148" s="144"/>
      <c r="S1148" s="144"/>
      <c r="T1148" s="144"/>
      <c r="U1148" s="144"/>
      <c r="V1148" s="144"/>
      <c r="W1148" s="144"/>
      <c r="X1148" s="133"/>
      <c r="Y1148" s="133"/>
      <c r="Z1148" s="133"/>
      <c r="AA1148" s="133"/>
      <c r="AB1148" s="133"/>
      <c r="AC1148" s="133"/>
      <c r="AD1148" s="133"/>
      <c r="AE1148" s="133"/>
      <c r="AF1148" s="133"/>
      <c r="AG1148" s="133" t="s">
        <v>282</v>
      </c>
      <c r="AH1148" s="133">
        <v>0</v>
      </c>
      <c r="AI1148" s="133"/>
      <c r="AJ1148" s="133"/>
      <c r="AK1148" s="133"/>
      <c r="AL1148" s="133"/>
      <c r="AM1148" s="133"/>
      <c r="AN1148" s="133"/>
      <c r="AO1148" s="133"/>
      <c r="AP1148" s="133"/>
      <c r="AQ1148" s="133"/>
      <c r="AR1148" s="133"/>
      <c r="AS1148" s="133"/>
      <c r="AT1148" s="133"/>
      <c r="AU1148" s="133"/>
      <c r="AV1148" s="133"/>
      <c r="AW1148" s="133"/>
      <c r="AX1148" s="133"/>
      <c r="AY1148" s="133"/>
      <c r="AZ1148" s="133"/>
      <c r="BA1148" s="133"/>
      <c r="BB1148" s="133"/>
      <c r="BC1148" s="133"/>
      <c r="BD1148" s="133"/>
      <c r="BE1148" s="133"/>
      <c r="BF1148" s="133"/>
      <c r="BG1148" s="133"/>
      <c r="BH1148" s="133"/>
    </row>
    <row r="1149" spans="1:60" outlineLevel="1" x14ac:dyDescent="0.2">
      <c r="A1149" s="142"/>
      <c r="B1149" s="143"/>
      <c r="C1149" s="189" t="s">
        <v>1247</v>
      </c>
      <c r="D1149" s="175"/>
      <c r="E1149" s="176">
        <v>17.264000000000003</v>
      </c>
      <c r="F1149" s="144"/>
      <c r="G1149" s="144"/>
      <c r="H1149" s="144"/>
      <c r="I1149" s="144"/>
      <c r="J1149" s="144"/>
      <c r="K1149" s="144"/>
      <c r="L1149" s="144"/>
      <c r="M1149" s="144"/>
      <c r="N1149" s="144"/>
      <c r="O1149" s="144"/>
      <c r="P1149" s="144"/>
      <c r="Q1149" s="144"/>
      <c r="R1149" s="144"/>
      <c r="S1149" s="144"/>
      <c r="T1149" s="144"/>
      <c r="U1149" s="144"/>
      <c r="V1149" s="144"/>
      <c r="W1149" s="144"/>
      <c r="X1149" s="133"/>
      <c r="Y1149" s="133"/>
      <c r="Z1149" s="133"/>
      <c r="AA1149" s="133"/>
      <c r="AB1149" s="133"/>
      <c r="AC1149" s="133"/>
      <c r="AD1149" s="133"/>
      <c r="AE1149" s="133"/>
      <c r="AF1149" s="133"/>
      <c r="AG1149" s="133" t="s">
        <v>282</v>
      </c>
      <c r="AH1149" s="133">
        <v>0</v>
      </c>
      <c r="AI1149" s="133"/>
      <c r="AJ1149" s="133"/>
      <c r="AK1149" s="133"/>
      <c r="AL1149" s="133"/>
      <c r="AM1149" s="133"/>
      <c r="AN1149" s="133"/>
      <c r="AO1149" s="133"/>
      <c r="AP1149" s="133"/>
      <c r="AQ1149" s="133"/>
      <c r="AR1149" s="133"/>
      <c r="AS1149" s="133"/>
      <c r="AT1149" s="133"/>
      <c r="AU1149" s="133"/>
      <c r="AV1149" s="133"/>
      <c r="AW1149" s="133"/>
      <c r="AX1149" s="133"/>
      <c r="AY1149" s="133"/>
      <c r="AZ1149" s="133"/>
      <c r="BA1149" s="133"/>
      <c r="BB1149" s="133"/>
      <c r="BC1149" s="133"/>
      <c r="BD1149" s="133"/>
      <c r="BE1149" s="133"/>
      <c r="BF1149" s="133"/>
      <c r="BG1149" s="133"/>
      <c r="BH1149" s="133"/>
    </row>
    <row r="1150" spans="1:60" outlineLevel="1" x14ac:dyDescent="0.2">
      <c r="A1150" s="142"/>
      <c r="B1150" s="143"/>
      <c r="C1150" s="189" t="s">
        <v>1248</v>
      </c>
      <c r="D1150" s="175"/>
      <c r="E1150" s="176">
        <v>25.9846</v>
      </c>
      <c r="F1150" s="144"/>
      <c r="G1150" s="144"/>
      <c r="H1150" s="144"/>
      <c r="I1150" s="144"/>
      <c r="J1150" s="144"/>
      <c r="K1150" s="144"/>
      <c r="L1150" s="144"/>
      <c r="M1150" s="144"/>
      <c r="N1150" s="144"/>
      <c r="O1150" s="144"/>
      <c r="P1150" s="144"/>
      <c r="Q1150" s="144"/>
      <c r="R1150" s="144"/>
      <c r="S1150" s="144"/>
      <c r="T1150" s="144"/>
      <c r="U1150" s="144"/>
      <c r="V1150" s="144"/>
      <c r="W1150" s="144"/>
      <c r="X1150" s="133"/>
      <c r="Y1150" s="133"/>
      <c r="Z1150" s="133"/>
      <c r="AA1150" s="133"/>
      <c r="AB1150" s="133"/>
      <c r="AC1150" s="133"/>
      <c r="AD1150" s="133"/>
      <c r="AE1150" s="133"/>
      <c r="AF1150" s="133"/>
      <c r="AG1150" s="133" t="s">
        <v>282</v>
      </c>
      <c r="AH1150" s="133">
        <v>0</v>
      </c>
      <c r="AI1150" s="133"/>
      <c r="AJ1150" s="133"/>
      <c r="AK1150" s="133"/>
      <c r="AL1150" s="133"/>
      <c r="AM1150" s="133"/>
      <c r="AN1150" s="133"/>
      <c r="AO1150" s="133"/>
      <c r="AP1150" s="133"/>
      <c r="AQ1150" s="133"/>
      <c r="AR1150" s="133"/>
      <c r="AS1150" s="133"/>
      <c r="AT1150" s="133"/>
      <c r="AU1150" s="133"/>
      <c r="AV1150" s="133"/>
      <c r="AW1150" s="133"/>
      <c r="AX1150" s="133"/>
      <c r="AY1150" s="133"/>
      <c r="AZ1150" s="133"/>
      <c r="BA1150" s="133"/>
      <c r="BB1150" s="133"/>
      <c r="BC1150" s="133"/>
      <c r="BD1150" s="133"/>
      <c r="BE1150" s="133"/>
      <c r="BF1150" s="133"/>
      <c r="BG1150" s="133"/>
      <c r="BH1150" s="133"/>
    </row>
    <row r="1151" spans="1:60" outlineLevel="1" x14ac:dyDescent="0.2">
      <c r="A1151" s="142"/>
      <c r="B1151" s="143"/>
      <c r="C1151" s="189" t="s">
        <v>1249</v>
      </c>
      <c r="D1151" s="175"/>
      <c r="E1151" s="176">
        <v>-1.5999999999999999</v>
      </c>
      <c r="F1151" s="144"/>
      <c r="G1151" s="144"/>
      <c r="H1151" s="144"/>
      <c r="I1151" s="144"/>
      <c r="J1151" s="144"/>
      <c r="K1151" s="144"/>
      <c r="L1151" s="144"/>
      <c r="M1151" s="144"/>
      <c r="N1151" s="144"/>
      <c r="O1151" s="144"/>
      <c r="P1151" s="144"/>
      <c r="Q1151" s="144"/>
      <c r="R1151" s="144"/>
      <c r="S1151" s="144"/>
      <c r="T1151" s="144"/>
      <c r="U1151" s="144"/>
      <c r="V1151" s="144"/>
      <c r="W1151" s="144"/>
      <c r="X1151" s="133"/>
      <c r="Y1151" s="133"/>
      <c r="Z1151" s="133"/>
      <c r="AA1151" s="133"/>
      <c r="AB1151" s="133"/>
      <c r="AC1151" s="133"/>
      <c r="AD1151" s="133"/>
      <c r="AE1151" s="133"/>
      <c r="AF1151" s="133"/>
      <c r="AG1151" s="133" t="s">
        <v>282</v>
      </c>
      <c r="AH1151" s="133">
        <v>0</v>
      </c>
      <c r="AI1151" s="133"/>
      <c r="AJ1151" s="133"/>
      <c r="AK1151" s="133"/>
      <c r="AL1151" s="133"/>
      <c r="AM1151" s="133"/>
      <c r="AN1151" s="133"/>
      <c r="AO1151" s="133"/>
      <c r="AP1151" s="133"/>
      <c r="AQ1151" s="133"/>
      <c r="AR1151" s="133"/>
      <c r="AS1151" s="133"/>
      <c r="AT1151" s="133"/>
      <c r="AU1151" s="133"/>
      <c r="AV1151" s="133"/>
      <c r="AW1151" s="133"/>
      <c r="AX1151" s="133"/>
      <c r="AY1151" s="133"/>
      <c r="AZ1151" s="133"/>
      <c r="BA1151" s="133"/>
      <c r="BB1151" s="133"/>
      <c r="BC1151" s="133"/>
      <c r="BD1151" s="133"/>
      <c r="BE1151" s="133"/>
      <c r="BF1151" s="133"/>
      <c r="BG1151" s="133"/>
      <c r="BH1151" s="133"/>
    </row>
    <row r="1152" spans="1:60" outlineLevel="1" x14ac:dyDescent="0.2">
      <c r="A1152" s="142"/>
      <c r="B1152" s="143"/>
      <c r="C1152" s="189" t="s">
        <v>699</v>
      </c>
      <c r="D1152" s="175"/>
      <c r="E1152" s="176">
        <v>-1.89</v>
      </c>
      <c r="F1152" s="144"/>
      <c r="G1152" s="144"/>
      <c r="H1152" s="144"/>
      <c r="I1152" s="144"/>
      <c r="J1152" s="144"/>
      <c r="K1152" s="144"/>
      <c r="L1152" s="144"/>
      <c r="M1152" s="144"/>
      <c r="N1152" s="144"/>
      <c r="O1152" s="144"/>
      <c r="P1152" s="144"/>
      <c r="Q1152" s="144"/>
      <c r="R1152" s="144"/>
      <c r="S1152" s="144"/>
      <c r="T1152" s="144"/>
      <c r="U1152" s="144"/>
      <c r="V1152" s="144"/>
      <c r="W1152" s="144"/>
      <c r="X1152" s="133"/>
      <c r="Y1152" s="133"/>
      <c r="Z1152" s="133"/>
      <c r="AA1152" s="133"/>
      <c r="AB1152" s="133"/>
      <c r="AC1152" s="133"/>
      <c r="AD1152" s="133"/>
      <c r="AE1152" s="133"/>
      <c r="AF1152" s="133"/>
      <c r="AG1152" s="133" t="s">
        <v>282</v>
      </c>
      <c r="AH1152" s="133">
        <v>0</v>
      </c>
      <c r="AI1152" s="133"/>
      <c r="AJ1152" s="133"/>
      <c r="AK1152" s="133"/>
      <c r="AL1152" s="133"/>
      <c r="AM1152" s="133"/>
      <c r="AN1152" s="133"/>
      <c r="AO1152" s="133"/>
      <c r="AP1152" s="133"/>
      <c r="AQ1152" s="133"/>
      <c r="AR1152" s="133"/>
      <c r="AS1152" s="133"/>
      <c r="AT1152" s="133"/>
      <c r="AU1152" s="133"/>
      <c r="AV1152" s="133"/>
      <c r="AW1152" s="133"/>
      <c r="AX1152" s="133"/>
      <c r="AY1152" s="133"/>
      <c r="AZ1152" s="133"/>
      <c r="BA1152" s="133"/>
      <c r="BB1152" s="133"/>
      <c r="BC1152" s="133"/>
      <c r="BD1152" s="133"/>
      <c r="BE1152" s="133"/>
      <c r="BF1152" s="133"/>
      <c r="BG1152" s="133"/>
      <c r="BH1152" s="133"/>
    </row>
    <row r="1153" spans="1:60" outlineLevel="1" x14ac:dyDescent="0.2">
      <c r="A1153" s="142"/>
      <c r="B1153" s="143"/>
      <c r="C1153" s="189" t="s">
        <v>1250</v>
      </c>
      <c r="D1153" s="175"/>
      <c r="E1153" s="176">
        <v>26.558900000000001</v>
      </c>
      <c r="F1153" s="144"/>
      <c r="G1153" s="144"/>
      <c r="H1153" s="144"/>
      <c r="I1153" s="144"/>
      <c r="J1153" s="144"/>
      <c r="K1153" s="144"/>
      <c r="L1153" s="144"/>
      <c r="M1153" s="144"/>
      <c r="N1153" s="144"/>
      <c r="O1153" s="144"/>
      <c r="P1153" s="144"/>
      <c r="Q1153" s="144"/>
      <c r="R1153" s="144"/>
      <c r="S1153" s="144"/>
      <c r="T1153" s="144"/>
      <c r="U1153" s="144"/>
      <c r="V1153" s="144"/>
      <c r="W1153" s="144"/>
      <c r="X1153" s="133"/>
      <c r="Y1153" s="133"/>
      <c r="Z1153" s="133"/>
      <c r="AA1153" s="133"/>
      <c r="AB1153" s="133"/>
      <c r="AC1153" s="133"/>
      <c r="AD1153" s="133"/>
      <c r="AE1153" s="133"/>
      <c r="AF1153" s="133"/>
      <c r="AG1153" s="133" t="s">
        <v>282</v>
      </c>
      <c r="AH1153" s="133">
        <v>0</v>
      </c>
      <c r="AI1153" s="133"/>
      <c r="AJ1153" s="133"/>
      <c r="AK1153" s="133"/>
      <c r="AL1153" s="133"/>
      <c r="AM1153" s="133"/>
      <c r="AN1153" s="133"/>
      <c r="AO1153" s="133"/>
      <c r="AP1153" s="133"/>
      <c r="AQ1153" s="133"/>
      <c r="AR1153" s="133"/>
      <c r="AS1153" s="133"/>
      <c r="AT1153" s="133"/>
      <c r="AU1153" s="133"/>
      <c r="AV1153" s="133"/>
      <c r="AW1153" s="133"/>
      <c r="AX1153" s="133"/>
      <c r="AY1153" s="133"/>
      <c r="AZ1153" s="133"/>
      <c r="BA1153" s="133"/>
      <c r="BB1153" s="133"/>
      <c r="BC1153" s="133"/>
      <c r="BD1153" s="133"/>
      <c r="BE1153" s="133"/>
      <c r="BF1153" s="133"/>
      <c r="BG1153" s="133"/>
      <c r="BH1153" s="133"/>
    </row>
    <row r="1154" spans="1:60" outlineLevel="1" x14ac:dyDescent="0.2">
      <c r="A1154" s="142"/>
      <c r="B1154" s="143"/>
      <c r="C1154" s="189" t="s">
        <v>699</v>
      </c>
      <c r="D1154" s="175"/>
      <c r="E1154" s="176">
        <v>-1.89</v>
      </c>
      <c r="F1154" s="144"/>
      <c r="G1154" s="144"/>
      <c r="H1154" s="144"/>
      <c r="I1154" s="144"/>
      <c r="J1154" s="144"/>
      <c r="K1154" s="144"/>
      <c r="L1154" s="144"/>
      <c r="M1154" s="144"/>
      <c r="N1154" s="144"/>
      <c r="O1154" s="144"/>
      <c r="P1154" s="144"/>
      <c r="Q1154" s="144"/>
      <c r="R1154" s="144"/>
      <c r="S1154" s="144"/>
      <c r="T1154" s="144"/>
      <c r="U1154" s="144"/>
      <c r="V1154" s="144"/>
      <c r="W1154" s="144"/>
      <c r="X1154" s="133"/>
      <c r="Y1154" s="133"/>
      <c r="Z1154" s="133"/>
      <c r="AA1154" s="133"/>
      <c r="AB1154" s="133"/>
      <c r="AC1154" s="133"/>
      <c r="AD1154" s="133"/>
      <c r="AE1154" s="133"/>
      <c r="AF1154" s="133"/>
      <c r="AG1154" s="133" t="s">
        <v>282</v>
      </c>
      <c r="AH1154" s="133">
        <v>0</v>
      </c>
      <c r="AI1154" s="133"/>
      <c r="AJ1154" s="133"/>
      <c r="AK1154" s="133"/>
      <c r="AL1154" s="133"/>
      <c r="AM1154" s="133"/>
      <c r="AN1154" s="133"/>
      <c r="AO1154" s="133"/>
      <c r="AP1154" s="133"/>
      <c r="AQ1154" s="133"/>
      <c r="AR1154" s="133"/>
      <c r="AS1154" s="133"/>
      <c r="AT1154" s="133"/>
      <c r="AU1154" s="133"/>
      <c r="AV1154" s="133"/>
      <c r="AW1154" s="133"/>
      <c r="AX1154" s="133"/>
      <c r="AY1154" s="133"/>
      <c r="AZ1154" s="133"/>
      <c r="BA1154" s="133"/>
      <c r="BB1154" s="133"/>
      <c r="BC1154" s="133"/>
      <c r="BD1154" s="133"/>
      <c r="BE1154" s="133"/>
      <c r="BF1154" s="133"/>
      <c r="BG1154" s="133"/>
      <c r="BH1154" s="133"/>
    </row>
    <row r="1155" spans="1:60" outlineLevel="1" x14ac:dyDescent="0.2">
      <c r="A1155" s="142"/>
      <c r="B1155" s="143"/>
      <c r="C1155" s="189" t="s">
        <v>1251</v>
      </c>
      <c r="D1155" s="175"/>
      <c r="E1155" s="176">
        <v>43.734400000000001</v>
      </c>
      <c r="F1155" s="144"/>
      <c r="G1155" s="144"/>
      <c r="H1155" s="144"/>
      <c r="I1155" s="144"/>
      <c r="J1155" s="144"/>
      <c r="K1155" s="144"/>
      <c r="L1155" s="144"/>
      <c r="M1155" s="144"/>
      <c r="N1155" s="144"/>
      <c r="O1155" s="144"/>
      <c r="P1155" s="144"/>
      <c r="Q1155" s="144"/>
      <c r="R1155" s="144"/>
      <c r="S1155" s="144"/>
      <c r="T1155" s="144"/>
      <c r="U1155" s="144"/>
      <c r="V1155" s="144"/>
      <c r="W1155" s="144"/>
      <c r="X1155" s="133"/>
      <c r="Y1155" s="133"/>
      <c r="Z1155" s="133"/>
      <c r="AA1155" s="133"/>
      <c r="AB1155" s="133"/>
      <c r="AC1155" s="133"/>
      <c r="AD1155" s="133"/>
      <c r="AE1155" s="133"/>
      <c r="AF1155" s="133"/>
      <c r="AG1155" s="133" t="s">
        <v>282</v>
      </c>
      <c r="AH1155" s="133">
        <v>0</v>
      </c>
      <c r="AI1155" s="133"/>
      <c r="AJ1155" s="133"/>
      <c r="AK1155" s="133"/>
      <c r="AL1155" s="133"/>
      <c r="AM1155" s="133"/>
      <c r="AN1155" s="133"/>
      <c r="AO1155" s="133"/>
      <c r="AP1155" s="133"/>
      <c r="AQ1155" s="133"/>
      <c r="AR1155" s="133"/>
      <c r="AS1155" s="133"/>
      <c r="AT1155" s="133"/>
      <c r="AU1155" s="133"/>
      <c r="AV1155" s="133"/>
      <c r="AW1155" s="133"/>
      <c r="AX1155" s="133"/>
      <c r="AY1155" s="133"/>
      <c r="AZ1155" s="133"/>
      <c r="BA1155" s="133"/>
      <c r="BB1155" s="133"/>
      <c r="BC1155" s="133"/>
      <c r="BD1155" s="133"/>
      <c r="BE1155" s="133"/>
      <c r="BF1155" s="133"/>
      <c r="BG1155" s="133"/>
      <c r="BH1155" s="133"/>
    </row>
    <row r="1156" spans="1:60" outlineLevel="1" x14ac:dyDescent="0.2">
      <c r="A1156" s="142"/>
      <c r="B1156" s="143"/>
      <c r="C1156" s="189" t="s">
        <v>699</v>
      </c>
      <c r="D1156" s="175"/>
      <c r="E1156" s="176">
        <v>-1.89</v>
      </c>
      <c r="F1156" s="144"/>
      <c r="G1156" s="144"/>
      <c r="H1156" s="144"/>
      <c r="I1156" s="144"/>
      <c r="J1156" s="144"/>
      <c r="K1156" s="144"/>
      <c r="L1156" s="144"/>
      <c r="M1156" s="144"/>
      <c r="N1156" s="144"/>
      <c r="O1156" s="144"/>
      <c r="P1156" s="144"/>
      <c r="Q1156" s="144"/>
      <c r="R1156" s="144"/>
      <c r="S1156" s="144"/>
      <c r="T1156" s="144"/>
      <c r="U1156" s="144"/>
      <c r="V1156" s="144"/>
      <c r="W1156" s="144"/>
      <c r="X1156" s="133"/>
      <c r="Y1156" s="133"/>
      <c r="Z1156" s="133"/>
      <c r="AA1156" s="133"/>
      <c r="AB1156" s="133"/>
      <c r="AC1156" s="133"/>
      <c r="AD1156" s="133"/>
      <c r="AE1156" s="133"/>
      <c r="AF1156" s="133"/>
      <c r="AG1156" s="133" t="s">
        <v>282</v>
      </c>
      <c r="AH1156" s="133">
        <v>0</v>
      </c>
      <c r="AI1156" s="133"/>
      <c r="AJ1156" s="133"/>
      <c r="AK1156" s="133"/>
      <c r="AL1156" s="133"/>
      <c r="AM1156" s="133"/>
      <c r="AN1156" s="133"/>
      <c r="AO1156" s="133"/>
      <c r="AP1156" s="133"/>
      <c r="AQ1156" s="133"/>
      <c r="AR1156" s="133"/>
      <c r="AS1156" s="133"/>
      <c r="AT1156" s="133"/>
      <c r="AU1156" s="133"/>
      <c r="AV1156" s="133"/>
      <c r="AW1156" s="133"/>
      <c r="AX1156" s="133"/>
      <c r="AY1156" s="133"/>
      <c r="AZ1156" s="133"/>
      <c r="BA1156" s="133"/>
      <c r="BB1156" s="133"/>
      <c r="BC1156" s="133"/>
      <c r="BD1156" s="133"/>
      <c r="BE1156" s="133"/>
      <c r="BF1156" s="133"/>
      <c r="BG1156" s="133"/>
      <c r="BH1156" s="133"/>
    </row>
    <row r="1157" spans="1:60" outlineLevel="1" x14ac:dyDescent="0.2">
      <c r="A1157" s="142"/>
      <c r="B1157" s="143"/>
      <c r="C1157" s="189" t="s">
        <v>671</v>
      </c>
      <c r="D1157" s="175"/>
      <c r="E1157" s="176">
        <v>-3.36</v>
      </c>
      <c r="F1157" s="144"/>
      <c r="G1157" s="144"/>
      <c r="H1157" s="144"/>
      <c r="I1157" s="144"/>
      <c r="J1157" s="144"/>
      <c r="K1157" s="144"/>
      <c r="L1157" s="144"/>
      <c r="M1157" s="144"/>
      <c r="N1157" s="144"/>
      <c r="O1157" s="144"/>
      <c r="P1157" s="144"/>
      <c r="Q1157" s="144"/>
      <c r="R1157" s="144"/>
      <c r="S1157" s="144"/>
      <c r="T1157" s="144"/>
      <c r="U1157" s="144"/>
      <c r="V1157" s="144"/>
      <c r="W1157" s="144"/>
      <c r="X1157" s="133"/>
      <c r="Y1157" s="133"/>
      <c r="Z1157" s="133"/>
      <c r="AA1157" s="133"/>
      <c r="AB1157" s="133"/>
      <c r="AC1157" s="133"/>
      <c r="AD1157" s="133"/>
      <c r="AE1157" s="133"/>
      <c r="AF1157" s="133"/>
      <c r="AG1157" s="133" t="s">
        <v>282</v>
      </c>
      <c r="AH1157" s="133">
        <v>0</v>
      </c>
      <c r="AI1157" s="133"/>
      <c r="AJ1157" s="133"/>
      <c r="AK1157" s="133"/>
      <c r="AL1157" s="133"/>
      <c r="AM1157" s="133"/>
      <c r="AN1157" s="133"/>
      <c r="AO1157" s="133"/>
      <c r="AP1157" s="133"/>
      <c r="AQ1157" s="133"/>
      <c r="AR1157" s="133"/>
      <c r="AS1157" s="133"/>
      <c r="AT1157" s="133"/>
      <c r="AU1157" s="133"/>
      <c r="AV1157" s="133"/>
      <c r="AW1157" s="133"/>
      <c r="AX1157" s="133"/>
      <c r="AY1157" s="133"/>
      <c r="AZ1157" s="133"/>
      <c r="BA1157" s="133"/>
      <c r="BB1157" s="133"/>
      <c r="BC1157" s="133"/>
      <c r="BD1157" s="133"/>
      <c r="BE1157" s="133"/>
      <c r="BF1157" s="133"/>
      <c r="BG1157" s="133"/>
      <c r="BH1157" s="133"/>
    </row>
    <row r="1158" spans="1:60" outlineLevel="1" x14ac:dyDescent="0.2">
      <c r="A1158" s="142"/>
      <c r="B1158" s="143"/>
      <c r="C1158" s="189" t="s">
        <v>1252</v>
      </c>
      <c r="D1158" s="175"/>
      <c r="E1158" s="176">
        <v>24.995200000000001</v>
      </c>
      <c r="F1158" s="144"/>
      <c r="G1158" s="144"/>
      <c r="H1158" s="144"/>
      <c r="I1158" s="144"/>
      <c r="J1158" s="144"/>
      <c r="K1158" s="144"/>
      <c r="L1158" s="144"/>
      <c r="M1158" s="144"/>
      <c r="N1158" s="144"/>
      <c r="O1158" s="144"/>
      <c r="P1158" s="144"/>
      <c r="Q1158" s="144"/>
      <c r="R1158" s="144"/>
      <c r="S1158" s="144"/>
      <c r="T1158" s="144"/>
      <c r="U1158" s="144"/>
      <c r="V1158" s="144"/>
      <c r="W1158" s="144"/>
      <c r="X1158" s="133"/>
      <c r="Y1158" s="133"/>
      <c r="Z1158" s="133"/>
      <c r="AA1158" s="133"/>
      <c r="AB1158" s="133"/>
      <c r="AC1158" s="133"/>
      <c r="AD1158" s="133"/>
      <c r="AE1158" s="133"/>
      <c r="AF1158" s="133"/>
      <c r="AG1158" s="133" t="s">
        <v>282</v>
      </c>
      <c r="AH1158" s="133">
        <v>0</v>
      </c>
      <c r="AI1158" s="133"/>
      <c r="AJ1158" s="133"/>
      <c r="AK1158" s="133"/>
      <c r="AL1158" s="133"/>
      <c r="AM1158" s="133"/>
      <c r="AN1158" s="133"/>
      <c r="AO1158" s="133"/>
      <c r="AP1158" s="133"/>
      <c r="AQ1158" s="133"/>
      <c r="AR1158" s="133"/>
      <c r="AS1158" s="133"/>
      <c r="AT1158" s="133"/>
      <c r="AU1158" s="133"/>
      <c r="AV1158" s="133"/>
      <c r="AW1158" s="133"/>
      <c r="AX1158" s="133"/>
      <c r="AY1158" s="133"/>
      <c r="AZ1158" s="133"/>
      <c r="BA1158" s="133"/>
      <c r="BB1158" s="133"/>
      <c r="BC1158" s="133"/>
      <c r="BD1158" s="133"/>
      <c r="BE1158" s="133"/>
      <c r="BF1158" s="133"/>
      <c r="BG1158" s="133"/>
      <c r="BH1158" s="133"/>
    </row>
    <row r="1159" spans="1:60" outlineLevel="1" x14ac:dyDescent="0.2">
      <c r="A1159" s="142"/>
      <c r="B1159" s="143"/>
      <c r="C1159" s="189" t="s">
        <v>677</v>
      </c>
      <c r="D1159" s="175"/>
      <c r="E1159" s="176">
        <v>-3.78</v>
      </c>
      <c r="F1159" s="144"/>
      <c r="G1159" s="144"/>
      <c r="H1159" s="144"/>
      <c r="I1159" s="144"/>
      <c r="J1159" s="144"/>
      <c r="K1159" s="144"/>
      <c r="L1159" s="144"/>
      <c r="M1159" s="144"/>
      <c r="N1159" s="144"/>
      <c r="O1159" s="144"/>
      <c r="P1159" s="144"/>
      <c r="Q1159" s="144"/>
      <c r="R1159" s="144"/>
      <c r="S1159" s="144"/>
      <c r="T1159" s="144"/>
      <c r="U1159" s="144"/>
      <c r="V1159" s="144"/>
      <c r="W1159" s="144"/>
      <c r="X1159" s="133"/>
      <c r="Y1159" s="133"/>
      <c r="Z1159" s="133"/>
      <c r="AA1159" s="133"/>
      <c r="AB1159" s="133"/>
      <c r="AC1159" s="133"/>
      <c r="AD1159" s="133"/>
      <c r="AE1159" s="133"/>
      <c r="AF1159" s="133"/>
      <c r="AG1159" s="133" t="s">
        <v>282</v>
      </c>
      <c r="AH1159" s="133">
        <v>0</v>
      </c>
      <c r="AI1159" s="133"/>
      <c r="AJ1159" s="133"/>
      <c r="AK1159" s="133"/>
      <c r="AL1159" s="133"/>
      <c r="AM1159" s="133"/>
      <c r="AN1159" s="133"/>
      <c r="AO1159" s="133"/>
      <c r="AP1159" s="133"/>
      <c r="AQ1159" s="133"/>
      <c r="AR1159" s="133"/>
      <c r="AS1159" s="133"/>
      <c r="AT1159" s="133"/>
      <c r="AU1159" s="133"/>
      <c r="AV1159" s="133"/>
      <c r="AW1159" s="133"/>
      <c r="AX1159" s="133"/>
      <c r="AY1159" s="133"/>
      <c r="AZ1159" s="133"/>
      <c r="BA1159" s="133"/>
      <c r="BB1159" s="133"/>
      <c r="BC1159" s="133"/>
      <c r="BD1159" s="133"/>
      <c r="BE1159" s="133"/>
      <c r="BF1159" s="133"/>
      <c r="BG1159" s="133"/>
      <c r="BH1159" s="133"/>
    </row>
    <row r="1160" spans="1:60" outlineLevel="1" x14ac:dyDescent="0.2">
      <c r="A1160" s="142"/>
      <c r="B1160" s="143"/>
      <c r="C1160" s="189" t="s">
        <v>1253</v>
      </c>
      <c r="D1160" s="175"/>
      <c r="E1160" s="176">
        <v>25.604000000000003</v>
      </c>
      <c r="F1160" s="144"/>
      <c r="G1160" s="144"/>
      <c r="H1160" s="144"/>
      <c r="I1160" s="144"/>
      <c r="J1160" s="144"/>
      <c r="K1160" s="144"/>
      <c r="L1160" s="144"/>
      <c r="M1160" s="144"/>
      <c r="N1160" s="144"/>
      <c r="O1160" s="144"/>
      <c r="P1160" s="144"/>
      <c r="Q1160" s="144"/>
      <c r="R1160" s="144"/>
      <c r="S1160" s="144"/>
      <c r="T1160" s="144"/>
      <c r="U1160" s="144"/>
      <c r="V1160" s="144"/>
      <c r="W1160" s="144"/>
      <c r="X1160" s="133"/>
      <c r="Y1160" s="133"/>
      <c r="Z1160" s="133"/>
      <c r="AA1160" s="133"/>
      <c r="AB1160" s="133"/>
      <c r="AC1160" s="133"/>
      <c r="AD1160" s="133"/>
      <c r="AE1160" s="133"/>
      <c r="AF1160" s="133"/>
      <c r="AG1160" s="133" t="s">
        <v>282</v>
      </c>
      <c r="AH1160" s="133">
        <v>0</v>
      </c>
      <c r="AI1160" s="133"/>
      <c r="AJ1160" s="133"/>
      <c r="AK1160" s="133"/>
      <c r="AL1160" s="133"/>
      <c r="AM1160" s="133"/>
      <c r="AN1160" s="133"/>
      <c r="AO1160" s="133"/>
      <c r="AP1160" s="133"/>
      <c r="AQ1160" s="133"/>
      <c r="AR1160" s="133"/>
      <c r="AS1160" s="133"/>
      <c r="AT1160" s="133"/>
      <c r="AU1160" s="133"/>
      <c r="AV1160" s="133"/>
      <c r="AW1160" s="133"/>
      <c r="AX1160" s="133"/>
      <c r="AY1160" s="133"/>
      <c r="AZ1160" s="133"/>
      <c r="BA1160" s="133"/>
      <c r="BB1160" s="133"/>
      <c r="BC1160" s="133"/>
      <c r="BD1160" s="133"/>
      <c r="BE1160" s="133"/>
      <c r="BF1160" s="133"/>
      <c r="BG1160" s="133"/>
      <c r="BH1160" s="133"/>
    </row>
    <row r="1161" spans="1:60" outlineLevel="1" x14ac:dyDescent="0.2">
      <c r="A1161" s="142"/>
      <c r="B1161" s="143"/>
      <c r="C1161" s="189" t="s">
        <v>1254</v>
      </c>
      <c r="D1161" s="175"/>
      <c r="E1161" s="176">
        <v>34.357800000000005</v>
      </c>
      <c r="F1161" s="144"/>
      <c r="G1161" s="144"/>
      <c r="H1161" s="144"/>
      <c r="I1161" s="144"/>
      <c r="J1161" s="144"/>
      <c r="K1161" s="144"/>
      <c r="L1161" s="144"/>
      <c r="M1161" s="144"/>
      <c r="N1161" s="144"/>
      <c r="O1161" s="144"/>
      <c r="P1161" s="144"/>
      <c r="Q1161" s="144"/>
      <c r="R1161" s="144"/>
      <c r="S1161" s="144"/>
      <c r="T1161" s="144"/>
      <c r="U1161" s="144"/>
      <c r="V1161" s="144"/>
      <c r="W1161" s="144"/>
      <c r="X1161" s="133"/>
      <c r="Y1161" s="133"/>
      <c r="Z1161" s="133"/>
      <c r="AA1161" s="133"/>
      <c r="AB1161" s="133"/>
      <c r="AC1161" s="133"/>
      <c r="AD1161" s="133"/>
      <c r="AE1161" s="133"/>
      <c r="AF1161" s="133"/>
      <c r="AG1161" s="133" t="s">
        <v>282</v>
      </c>
      <c r="AH1161" s="133">
        <v>0</v>
      </c>
      <c r="AI1161" s="133"/>
      <c r="AJ1161" s="133"/>
      <c r="AK1161" s="133"/>
      <c r="AL1161" s="133"/>
      <c r="AM1161" s="133"/>
      <c r="AN1161" s="133"/>
      <c r="AO1161" s="133"/>
      <c r="AP1161" s="133"/>
      <c r="AQ1161" s="133"/>
      <c r="AR1161" s="133"/>
      <c r="AS1161" s="133"/>
      <c r="AT1161" s="133"/>
      <c r="AU1161" s="133"/>
      <c r="AV1161" s="133"/>
      <c r="AW1161" s="133"/>
      <c r="AX1161" s="133"/>
      <c r="AY1161" s="133"/>
      <c r="AZ1161" s="133"/>
      <c r="BA1161" s="133"/>
      <c r="BB1161" s="133"/>
      <c r="BC1161" s="133"/>
      <c r="BD1161" s="133"/>
      <c r="BE1161" s="133"/>
      <c r="BF1161" s="133"/>
      <c r="BG1161" s="133"/>
      <c r="BH1161" s="133"/>
    </row>
    <row r="1162" spans="1:60" outlineLevel="1" x14ac:dyDescent="0.2">
      <c r="A1162" s="142"/>
      <c r="B1162" s="143"/>
      <c r="C1162" s="189" t="s">
        <v>1255</v>
      </c>
      <c r="D1162" s="175"/>
      <c r="E1162" s="176">
        <v>-4.0049999999999999</v>
      </c>
      <c r="F1162" s="144"/>
      <c r="G1162" s="144"/>
      <c r="H1162" s="144"/>
      <c r="I1162" s="144"/>
      <c r="J1162" s="144"/>
      <c r="K1162" s="144"/>
      <c r="L1162" s="144"/>
      <c r="M1162" s="144"/>
      <c r="N1162" s="144"/>
      <c r="O1162" s="144"/>
      <c r="P1162" s="144"/>
      <c r="Q1162" s="144"/>
      <c r="R1162" s="144"/>
      <c r="S1162" s="144"/>
      <c r="T1162" s="144"/>
      <c r="U1162" s="144"/>
      <c r="V1162" s="144"/>
      <c r="W1162" s="144"/>
      <c r="X1162" s="133"/>
      <c r="Y1162" s="133"/>
      <c r="Z1162" s="133"/>
      <c r="AA1162" s="133"/>
      <c r="AB1162" s="133"/>
      <c r="AC1162" s="133"/>
      <c r="AD1162" s="133"/>
      <c r="AE1162" s="133"/>
      <c r="AF1162" s="133"/>
      <c r="AG1162" s="133" t="s">
        <v>282</v>
      </c>
      <c r="AH1162" s="133">
        <v>0</v>
      </c>
      <c r="AI1162" s="133"/>
      <c r="AJ1162" s="133"/>
      <c r="AK1162" s="133"/>
      <c r="AL1162" s="133"/>
      <c r="AM1162" s="133"/>
      <c r="AN1162" s="133"/>
      <c r="AO1162" s="133"/>
      <c r="AP1162" s="133"/>
      <c r="AQ1162" s="133"/>
      <c r="AR1162" s="133"/>
      <c r="AS1162" s="133"/>
      <c r="AT1162" s="133"/>
      <c r="AU1162" s="133"/>
      <c r="AV1162" s="133"/>
      <c r="AW1162" s="133"/>
      <c r="AX1162" s="133"/>
      <c r="AY1162" s="133"/>
      <c r="AZ1162" s="133"/>
      <c r="BA1162" s="133"/>
      <c r="BB1162" s="133"/>
      <c r="BC1162" s="133"/>
      <c r="BD1162" s="133"/>
      <c r="BE1162" s="133"/>
      <c r="BF1162" s="133"/>
      <c r="BG1162" s="133"/>
      <c r="BH1162" s="133"/>
    </row>
    <row r="1163" spans="1:60" outlineLevel="1" x14ac:dyDescent="0.2">
      <c r="A1163" s="142"/>
      <c r="B1163" s="143"/>
      <c r="C1163" s="189" t="s">
        <v>1256</v>
      </c>
      <c r="D1163" s="175"/>
      <c r="E1163" s="176"/>
      <c r="F1163" s="144"/>
      <c r="G1163" s="144"/>
      <c r="H1163" s="144"/>
      <c r="I1163" s="144"/>
      <c r="J1163" s="144"/>
      <c r="K1163" s="144"/>
      <c r="L1163" s="144"/>
      <c r="M1163" s="144"/>
      <c r="N1163" s="144"/>
      <c r="O1163" s="144"/>
      <c r="P1163" s="144"/>
      <c r="Q1163" s="144"/>
      <c r="R1163" s="144"/>
      <c r="S1163" s="144"/>
      <c r="T1163" s="144"/>
      <c r="U1163" s="144"/>
      <c r="V1163" s="144"/>
      <c r="W1163" s="144"/>
      <c r="X1163" s="133"/>
      <c r="Y1163" s="133"/>
      <c r="Z1163" s="133"/>
      <c r="AA1163" s="133"/>
      <c r="AB1163" s="133"/>
      <c r="AC1163" s="133"/>
      <c r="AD1163" s="133"/>
      <c r="AE1163" s="133"/>
      <c r="AF1163" s="133"/>
      <c r="AG1163" s="133" t="s">
        <v>282</v>
      </c>
      <c r="AH1163" s="133">
        <v>0</v>
      </c>
      <c r="AI1163" s="133"/>
      <c r="AJ1163" s="133"/>
      <c r="AK1163" s="133"/>
      <c r="AL1163" s="133"/>
      <c r="AM1163" s="133"/>
      <c r="AN1163" s="133"/>
      <c r="AO1163" s="133"/>
      <c r="AP1163" s="133"/>
      <c r="AQ1163" s="133"/>
      <c r="AR1163" s="133"/>
      <c r="AS1163" s="133"/>
      <c r="AT1163" s="133"/>
      <c r="AU1163" s="133"/>
      <c r="AV1163" s="133"/>
      <c r="AW1163" s="133"/>
      <c r="AX1163" s="133"/>
      <c r="AY1163" s="133"/>
      <c r="AZ1163" s="133"/>
      <c r="BA1163" s="133"/>
      <c r="BB1163" s="133"/>
      <c r="BC1163" s="133"/>
      <c r="BD1163" s="133"/>
      <c r="BE1163" s="133"/>
      <c r="BF1163" s="133"/>
      <c r="BG1163" s="133"/>
      <c r="BH1163" s="133"/>
    </row>
    <row r="1164" spans="1:60" outlineLevel="1" x14ac:dyDescent="0.2">
      <c r="A1164" s="142"/>
      <c r="B1164" s="143"/>
      <c r="C1164" s="189" t="s">
        <v>1257</v>
      </c>
      <c r="D1164" s="175"/>
      <c r="E1164" s="176">
        <v>2.7680000000000002</v>
      </c>
      <c r="F1164" s="144"/>
      <c r="G1164" s="144"/>
      <c r="H1164" s="144"/>
      <c r="I1164" s="144"/>
      <c r="J1164" s="144"/>
      <c r="K1164" s="144"/>
      <c r="L1164" s="144"/>
      <c r="M1164" s="144"/>
      <c r="N1164" s="144"/>
      <c r="O1164" s="144"/>
      <c r="P1164" s="144"/>
      <c r="Q1164" s="144"/>
      <c r="R1164" s="144"/>
      <c r="S1164" s="144"/>
      <c r="T1164" s="144"/>
      <c r="U1164" s="144"/>
      <c r="V1164" s="144"/>
      <c r="W1164" s="144"/>
      <c r="X1164" s="133"/>
      <c r="Y1164" s="133"/>
      <c r="Z1164" s="133"/>
      <c r="AA1164" s="133"/>
      <c r="AB1164" s="133"/>
      <c r="AC1164" s="133"/>
      <c r="AD1164" s="133"/>
      <c r="AE1164" s="133"/>
      <c r="AF1164" s="133"/>
      <c r="AG1164" s="133" t="s">
        <v>282</v>
      </c>
      <c r="AH1164" s="133">
        <v>0</v>
      </c>
      <c r="AI1164" s="133"/>
      <c r="AJ1164" s="133"/>
      <c r="AK1164" s="133"/>
      <c r="AL1164" s="133"/>
      <c r="AM1164" s="133"/>
      <c r="AN1164" s="133"/>
      <c r="AO1164" s="133"/>
      <c r="AP1164" s="133"/>
      <c r="AQ1164" s="133"/>
      <c r="AR1164" s="133"/>
      <c r="AS1164" s="133"/>
      <c r="AT1164" s="133"/>
      <c r="AU1164" s="133"/>
      <c r="AV1164" s="133"/>
      <c r="AW1164" s="133"/>
      <c r="AX1164" s="133"/>
      <c r="AY1164" s="133"/>
      <c r="AZ1164" s="133"/>
      <c r="BA1164" s="133"/>
      <c r="BB1164" s="133"/>
      <c r="BC1164" s="133"/>
      <c r="BD1164" s="133"/>
      <c r="BE1164" s="133"/>
      <c r="BF1164" s="133"/>
      <c r="BG1164" s="133"/>
      <c r="BH1164" s="133"/>
    </row>
    <row r="1165" spans="1:60" outlineLevel="1" x14ac:dyDescent="0.2">
      <c r="A1165" s="142"/>
      <c r="B1165" s="143"/>
      <c r="C1165" s="190" t="s">
        <v>673</v>
      </c>
      <c r="D1165" s="177"/>
      <c r="E1165" s="178">
        <v>377.8383</v>
      </c>
      <c r="F1165" s="144"/>
      <c r="G1165" s="144"/>
      <c r="H1165" s="144"/>
      <c r="I1165" s="144"/>
      <c r="J1165" s="144"/>
      <c r="K1165" s="144"/>
      <c r="L1165" s="144"/>
      <c r="M1165" s="144"/>
      <c r="N1165" s="144"/>
      <c r="O1165" s="144"/>
      <c r="P1165" s="144"/>
      <c r="Q1165" s="144"/>
      <c r="R1165" s="144"/>
      <c r="S1165" s="144"/>
      <c r="T1165" s="144"/>
      <c r="U1165" s="144"/>
      <c r="V1165" s="144"/>
      <c r="W1165" s="144"/>
      <c r="X1165" s="133"/>
      <c r="Y1165" s="133"/>
      <c r="Z1165" s="133"/>
      <c r="AA1165" s="133"/>
      <c r="AB1165" s="133"/>
      <c r="AC1165" s="133"/>
      <c r="AD1165" s="133"/>
      <c r="AE1165" s="133"/>
      <c r="AF1165" s="133"/>
      <c r="AG1165" s="133" t="s">
        <v>282</v>
      </c>
      <c r="AH1165" s="133">
        <v>1</v>
      </c>
      <c r="AI1165" s="133"/>
      <c r="AJ1165" s="133"/>
      <c r="AK1165" s="133"/>
      <c r="AL1165" s="133"/>
      <c r="AM1165" s="133"/>
      <c r="AN1165" s="133"/>
      <c r="AO1165" s="133"/>
      <c r="AP1165" s="133"/>
      <c r="AQ1165" s="133"/>
      <c r="AR1165" s="133"/>
      <c r="AS1165" s="133"/>
      <c r="AT1165" s="133"/>
      <c r="AU1165" s="133"/>
      <c r="AV1165" s="133"/>
      <c r="AW1165" s="133"/>
      <c r="AX1165" s="133"/>
      <c r="AY1165" s="133"/>
      <c r="AZ1165" s="133"/>
      <c r="BA1165" s="133"/>
      <c r="BB1165" s="133"/>
      <c r="BC1165" s="133"/>
      <c r="BD1165" s="133"/>
      <c r="BE1165" s="133"/>
      <c r="BF1165" s="133"/>
      <c r="BG1165" s="133"/>
      <c r="BH1165" s="133"/>
    </row>
    <row r="1166" spans="1:60" outlineLevel="1" x14ac:dyDescent="0.2">
      <c r="A1166" s="142"/>
      <c r="B1166" s="143"/>
      <c r="C1166" s="189" t="s">
        <v>668</v>
      </c>
      <c r="D1166" s="175"/>
      <c r="E1166" s="176"/>
      <c r="F1166" s="144"/>
      <c r="G1166" s="144"/>
      <c r="H1166" s="144"/>
      <c r="I1166" s="144"/>
      <c r="J1166" s="144"/>
      <c r="K1166" s="144"/>
      <c r="L1166" s="144"/>
      <c r="M1166" s="144"/>
      <c r="N1166" s="144"/>
      <c r="O1166" s="144"/>
      <c r="P1166" s="144"/>
      <c r="Q1166" s="144"/>
      <c r="R1166" s="144"/>
      <c r="S1166" s="144"/>
      <c r="T1166" s="144"/>
      <c r="U1166" s="144"/>
      <c r="V1166" s="144"/>
      <c r="W1166" s="144"/>
      <c r="X1166" s="133"/>
      <c r="Y1166" s="133"/>
      <c r="Z1166" s="133"/>
      <c r="AA1166" s="133"/>
      <c r="AB1166" s="133"/>
      <c r="AC1166" s="133"/>
      <c r="AD1166" s="133"/>
      <c r="AE1166" s="133"/>
      <c r="AF1166" s="133"/>
      <c r="AG1166" s="133" t="s">
        <v>282</v>
      </c>
      <c r="AH1166" s="133">
        <v>0</v>
      </c>
      <c r="AI1166" s="133"/>
      <c r="AJ1166" s="133"/>
      <c r="AK1166" s="133"/>
      <c r="AL1166" s="133"/>
      <c r="AM1166" s="133"/>
      <c r="AN1166" s="133"/>
      <c r="AO1166" s="133"/>
      <c r="AP1166" s="133"/>
      <c r="AQ1166" s="133"/>
      <c r="AR1166" s="133"/>
      <c r="AS1166" s="133"/>
      <c r="AT1166" s="133"/>
      <c r="AU1166" s="133"/>
      <c r="AV1166" s="133"/>
      <c r="AW1166" s="133"/>
      <c r="AX1166" s="133"/>
      <c r="AY1166" s="133"/>
      <c r="AZ1166" s="133"/>
      <c r="BA1166" s="133"/>
      <c r="BB1166" s="133"/>
      <c r="BC1166" s="133"/>
      <c r="BD1166" s="133"/>
      <c r="BE1166" s="133"/>
      <c r="BF1166" s="133"/>
      <c r="BG1166" s="133"/>
      <c r="BH1166" s="133"/>
    </row>
    <row r="1167" spans="1:60" outlineLevel="1" x14ac:dyDescent="0.2">
      <c r="A1167" s="142"/>
      <c r="B1167" s="143"/>
      <c r="C1167" s="189" t="s">
        <v>1258</v>
      </c>
      <c r="D1167" s="175"/>
      <c r="E1167" s="176">
        <v>34.056900000000006</v>
      </c>
      <c r="F1167" s="144"/>
      <c r="G1167" s="144"/>
      <c r="H1167" s="144"/>
      <c r="I1167" s="144"/>
      <c r="J1167" s="144"/>
      <c r="K1167" s="144"/>
      <c r="L1167" s="144"/>
      <c r="M1167" s="144"/>
      <c r="N1167" s="144"/>
      <c r="O1167" s="144"/>
      <c r="P1167" s="144"/>
      <c r="Q1167" s="144"/>
      <c r="R1167" s="144"/>
      <c r="S1167" s="144"/>
      <c r="T1167" s="144"/>
      <c r="U1167" s="144"/>
      <c r="V1167" s="144"/>
      <c r="W1167" s="144"/>
      <c r="X1167" s="133"/>
      <c r="Y1167" s="133"/>
      <c r="Z1167" s="133"/>
      <c r="AA1167" s="133"/>
      <c r="AB1167" s="133"/>
      <c r="AC1167" s="133"/>
      <c r="AD1167" s="133"/>
      <c r="AE1167" s="133"/>
      <c r="AF1167" s="133"/>
      <c r="AG1167" s="133" t="s">
        <v>282</v>
      </c>
      <c r="AH1167" s="133">
        <v>0</v>
      </c>
      <c r="AI1167" s="133"/>
      <c r="AJ1167" s="133"/>
      <c r="AK1167" s="133"/>
      <c r="AL1167" s="133"/>
      <c r="AM1167" s="133"/>
      <c r="AN1167" s="133"/>
      <c r="AO1167" s="133"/>
      <c r="AP1167" s="133"/>
      <c r="AQ1167" s="133"/>
      <c r="AR1167" s="133"/>
      <c r="AS1167" s="133"/>
      <c r="AT1167" s="133"/>
      <c r="AU1167" s="133"/>
      <c r="AV1167" s="133"/>
      <c r="AW1167" s="133"/>
      <c r="AX1167" s="133"/>
      <c r="AY1167" s="133"/>
      <c r="AZ1167" s="133"/>
      <c r="BA1167" s="133"/>
      <c r="BB1167" s="133"/>
      <c r="BC1167" s="133"/>
      <c r="BD1167" s="133"/>
      <c r="BE1167" s="133"/>
      <c r="BF1167" s="133"/>
      <c r="BG1167" s="133"/>
      <c r="BH1167" s="133"/>
    </row>
    <row r="1168" spans="1:60" outlineLevel="1" x14ac:dyDescent="0.2">
      <c r="A1168" s="142"/>
      <c r="B1168" s="143"/>
      <c r="C1168" s="189" t="s">
        <v>1259</v>
      </c>
      <c r="D1168" s="175"/>
      <c r="E1168" s="176">
        <v>-3.8149999999999999</v>
      </c>
      <c r="F1168" s="144"/>
      <c r="G1168" s="144"/>
      <c r="H1168" s="144"/>
      <c r="I1168" s="144"/>
      <c r="J1168" s="144"/>
      <c r="K1168" s="144"/>
      <c r="L1168" s="144"/>
      <c r="M1168" s="144"/>
      <c r="N1168" s="144"/>
      <c r="O1168" s="144"/>
      <c r="P1168" s="144"/>
      <c r="Q1168" s="144"/>
      <c r="R1168" s="144"/>
      <c r="S1168" s="144"/>
      <c r="T1168" s="144"/>
      <c r="U1168" s="144"/>
      <c r="V1168" s="144"/>
      <c r="W1168" s="144"/>
      <c r="X1168" s="133"/>
      <c r="Y1168" s="133"/>
      <c r="Z1168" s="133"/>
      <c r="AA1168" s="133"/>
      <c r="AB1168" s="133"/>
      <c r="AC1168" s="133"/>
      <c r="AD1168" s="133"/>
      <c r="AE1168" s="133"/>
      <c r="AF1168" s="133"/>
      <c r="AG1168" s="133" t="s">
        <v>282</v>
      </c>
      <c r="AH1168" s="133">
        <v>0</v>
      </c>
      <c r="AI1168" s="133"/>
      <c r="AJ1168" s="133"/>
      <c r="AK1168" s="133"/>
      <c r="AL1168" s="133"/>
      <c r="AM1168" s="133"/>
      <c r="AN1168" s="133"/>
      <c r="AO1168" s="133"/>
      <c r="AP1168" s="133"/>
      <c r="AQ1168" s="133"/>
      <c r="AR1168" s="133"/>
      <c r="AS1168" s="133"/>
      <c r="AT1168" s="133"/>
      <c r="AU1168" s="133"/>
      <c r="AV1168" s="133"/>
      <c r="AW1168" s="133"/>
      <c r="AX1168" s="133"/>
      <c r="AY1168" s="133"/>
      <c r="AZ1168" s="133"/>
      <c r="BA1168" s="133"/>
      <c r="BB1168" s="133"/>
      <c r="BC1168" s="133"/>
      <c r="BD1168" s="133"/>
      <c r="BE1168" s="133"/>
      <c r="BF1168" s="133"/>
      <c r="BG1168" s="133"/>
      <c r="BH1168" s="133"/>
    </row>
    <row r="1169" spans="1:60" outlineLevel="1" x14ac:dyDescent="0.2">
      <c r="A1169" s="142"/>
      <c r="B1169" s="143"/>
      <c r="C1169" s="189" t="s">
        <v>1260</v>
      </c>
      <c r="D1169" s="175"/>
      <c r="E1169" s="176">
        <v>80.436150000000012</v>
      </c>
      <c r="F1169" s="144"/>
      <c r="G1169" s="144"/>
      <c r="H1169" s="144"/>
      <c r="I1169" s="144"/>
      <c r="J1169" s="144"/>
      <c r="K1169" s="144"/>
      <c r="L1169" s="144"/>
      <c r="M1169" s="144"/>
      <c r="N1169" s="144"/>
      <c r="O1169" s="144"/>
      <c r="P1169" s="144"/>
      <c r="Q1169" s="144"/>
      <c r="R1169" s="144"/>
      <c r="S1169" s="144"/>
      <c r="T1169" s="144"/>
      <c r="U1169" s="144"/>
      <c r="V1169" s="144"/>
      <c r="W1169" s="144"/>
      <c r="X1169" s="133"/>
      <c r="Y1169" s="133"/>
      <c r="Z1169" s="133"/>
      <c r="AA1169" s="133"/>
      <c r="AB1169" s="133"/>
      <c r="AC1169" s="133"/>
      <c r="AD1169" s="133"/>
      <c r="AE1169" s="133"/>
      <c r="AF1169" s="133"/>
      <c r="AG1169" s="133" t="s">
        <v>282</v>
      </c>
      <c r="AH1169" s="133">
        <v>0</v>
      </c>
      <c r="AI1169" s="133"/>
      <c r="AJ1169" s="133"/>
      <c r="AK1169" s="133"/>
      <c r="AL1169" s="133"/>
      <c r="AM1169" s="133"/>
      <c r="AN1169" s="133"/>
      <c r="AO1169" s="133"/>
      <c r="AP1169" s="133"/>
      <c r="AQ1169" s="133"/>
      <c r="AR1169" s="133"/>
      <c r="AS1169" s="133"/>
      <c r="AT1169" s="133"/>
      <c r="AU1169" s="133"/>
      <c r="AV1169" s="133"/>
      <c r="AW1169" s="133"/>
      <c r="AX1169" s="133"/>
      <c r="AY1169" s="133"/>
      <c r="AZ1169" s="133"/>
      <c r="BA1169" s="133"/>
      <c r="BB1169" s="133"/>
      <c r="BC1169" s="133"/>
      <c r="BD1169" s="133"/>
      <c r="BE1169" s="133"/>
      <c r="BF1169" s="133"/>
      <c r="BG1169" s="133"/>
      <c r="BH1169" s="133"/>
    </row>
    <row r="1170" spans="1:60" outlineLevel="1" x14ac:dyDescent="0.2">
      <c r="A1170" s="142"/>
      <c r="B1170" s="143"/>
      <c r="C1170" s="189" t="s">
        <v>1261</v>
      </c>
      <c r="D1170" s="175"/>
      <c r="E1170" s="176">
        <v>-4.88</v>
      </c>
      <c r="F1170" s="144"/>
      <c r="G1170" s="144"/>
      <c r="H1170" s="144"/>
      <c r="I1170" s="144"/>
      <c r="J1170" s="144"/>
      <c r="K1170" s="144"/>
      <c r="L1170" s="144"/>
      <c r="M1170" s="144"/>
      <c r="N1170" s="144"/>
      <c r="O1170" s="144"/>
      <c r="P1170" s="144"/>
      <c r="Q1170" s="144"/>
      <c r="R1170" s="144"/>
      <c r="S1170" s="144"/>
      <c r="T1170" s="144"/>
      <c r="U1170" s="144"/>
      <c r="V1170" s="144"/>
      <c r="W1170" s="144"/>
      <c r="X1170" s="133"/>
      <c r="Y1170" s="133"/>
      <c r="Z1170" s="133"/>
      <c r="AA1170" s="133"/>
      <c r="AB1170" s="133"/>
      <c r="AC1170" s="133"/>
      <c r="AD1170" s="133"/>
      <c r="AE1170" s="133"/>
      <c r="AF1170" s="133"/>
      <c r="AG1170" s="133" t="s">
        <v>282</v>
      </c>
      <c r="AH1170" s="133">
        <v>0</v>
      </c>
      <c r="AI1170" s="133"/>
      <c r="AJ1170" s="133"/>
      <c r="AK1170" s="133"/>
      <c r="AL1170" s="133"/>
      <c r="AM1170" s="133"/>
      <c r="AN1170" s="133"/>
      <c r="AO1170" s="133"/>
      <c r="AP1170" s="133"/>
      <c r="AQ1170" s="133"/>
      <c r="AR1170" s="133"/>
      <c r="AS1170" s="133"/>
      <c r="AT1170" s="133"/>
      <c r="AU1170" s="133"/>
      <c r="AV1170" s="133"/>
      <c r="AW1170" s="133"/>
      <c r="AX1170" s="133"/>
      <c r="AY1170" s="133"/>
      <c r="AZ1170" s="133"/>
      <c r="BA1170" s="133"/>
      <c r="BB1170" s="133"/>
      <c r="BC1170" s="133"/>
      <c r="BD1170" s="133"/>
      <c r="BE1170" s="133"/>
      <c r="BF1170" s="133"/>
      <c r="BG1170" s="133"/>
      <c r="BH1170" s="133"/>
    </row>
    <row r="1171" spans="1:60" outlineLevel="1" x14ac:dyDescent="0.2">
      <c r="A1171" s="142"/>
      <c r="B1171" s="143"/>
      <c r="C1171" s="189" t="s">
        <v>1262</v>
      </c>
      <c r="D1171" s="175"/>
      <c r="E1171" s="176">
        <v>-9.11</v>
      </c>
      <c r="F1171" s="144"/>
      <c r="G1171" s="144"/>
      <c r="H1171" s="144"/>
      <c r="I1171" s="144"/>
      <c r="J1171" s="144"/>
      <c r="K1171" s="144"/>
      <c r="L1171" s="144"/>
      <c r="M1171" s="144"/>
      <c r="N1171" s="144"/>
      <c r="O1171" s="144"/>
      <c r="P1171" s="144"/>
      <c r="Q1171" s="144"/>
      <c r="R1171" s="144"/>
      <c r="S1171" s="144"/>
      <c r="T1171" s="144"/>
      <c r="U1171" s="144"/>
      <c r="V1171" s="144"/>
      <c r="W1171" s="144"/>
      <c r="X1171" s="133"/>
      <c r="Y1171" s="133"/>
      <c r="Z1171" s="133"/>
      <c r="AA1171" s="133"/>
      <c r="AB1171" s="133"/>
      <c r="AC1171" s="133"/>
      <c r="AD1171" s="133"/>
      <c r="AE1171" s="133"/>
      <c r="AF1171" s="133"/>
      <c r="AG1171" s="133" t="s">
        <v>282</v>
      </c>
      <c r="AH1171" s="133">
        <v>0</v>
      </c>
      <c r="AI1171" s="133"/>
      <c r="AJ1171" s="133"/>
      <c r="AK1171" s="133"/>
      <c r="AL1171" s="133"/>
      <c r="AM1171" s="133"/>
      <c r="AN1171" s="133"/>
      <c r="AO1171" s="133"/>
      <c r="AP1171" s="133"/>
      <c r="AQ1171" s="133"/>
      <c r="AR1171" s="133"/>
      <c r="AS1171" s="133"/>
      <c r="AT1171" s="133"/>
      <c r="AU1171" s="133"/>
      <c r="AV1171" s="133"/>
      <c r="AW1171" s="133"/>
      <c r="AX1171" s="133"/>
      <c r="AY1171" s="133"/>
      <c r="AZ1171" s="133"/>
      <c r="BA1171" s="133"/>
      <c r="BB1171" s="133"/>
      <c r="BC1171" s="133"/>
      <c r="BD1171" s="133"/>
      <c r="BE1171" s="133"/>
      <c r="BF1171" s="133"/>
      <c r="BG1171" s="133"/>
      <c r="BH1171" s="133"/>
    </row>
    <row r="1172" spans="1:60" outlineLevel="1" x14ac:dyDescent="0.2">
      <c r="A1172" s="142"/>
      <c r="B1172" s="143"/>
      <c r="C1172" s="189" t="s">
        <v>1263</v>
      </c>
      <c r="D1172" s="175"/>
      <c r="E1172" s="176">
        <v>-10.639999999999999</v>
      </c>
      <c r="F1172" s="144"/>
      <c r="G1172" s="144"/>
      <c r="H1172" s="144"/>
      <c r="I1172" s="144"/>
      <c r="J1172" s="144"/>
      <c r="K1172" s="144"/>
      <c r="L1172" s="144"/>
      <c r="M1172" s="144"/>
      <c r="N1172" s="144"/>
      <c r="O1172" s="144"/>
      <c r="P1172" s="144"/>
      <c r="Q1172" s="144"/>
      <c r="R1172" s="144"/>
      <c r="S1172" s="144"/>
      <c r="T1172" s="144"/>
      <c r="U1172" s="144"/>
      <c r="V1172" s="144"/>
      <c r="W1172" s="144"/>
      <c r="X1172" s="133"/>
      <c r="Y1172" s="133"/>
      <c r="Z1172" s="133"/>
      <c r="AA1172" s="133"/>
      <c r="AB1172" s="133"/>
      <c r="AC1172" s="133"/>
      <c r="AD1172" s="133"/>
      <c r="AE1172" s="133"/>
      <c r="AF1172" s="133"/>
      <c r="AG1172" s="133" t="s">
        <v>282</v>
      </c>
      <c r="AH1172" s="133">
        <v>0</v>
      </c>
      <c r="AI1172" s="133"/>
      <c r="AJ1172" s="133"/>
      <c r="AK1172" s="133"/>
      <c r="AL1172" s="133"/>
      <c r="AM1172" s="133"/>
      <c r="AN1172" s="133"/>
      <c r="AO1172" s="133"/>
      <c r="AP1172" s="133"/>
      <c r="AQ1172" s="133"/>
      <c r="AR1172" s="133"/>
      <c r="AS1172" s="133"/>
      <c r="AT1172" s="133"/>
      <c r="AU1172" s="133"/>
      <c r="AV1172" s="133"/>
      <c r="AW1172" s="133"/>
      <c r="AX1172" s="133"/>
      <c r="AY1172" s="133"/>
      <c r="AZ1172" s="133"/>
      <c r="BA1172" s="133"/>
      <c r="BB1172" s="133"/>
      <c r="BC1172" s="133"/>
      <c r="BD1172" s="133"/>
      <c r="BE1172" s="133"/>
      <c r="BF1172" s="133"/>
      <c r="BG1172" s="133"/>
      <c r="BH1172" s="133"/>
    </row>
    <row r="1173" spans="1:60" outlineLevel="1" x14ac:dyDescent="0.2">
      <c r="A1173" s="142"/>
      <c r="B1173" s="143"/>
      <c r="C1173" s="189" t="s">
        <v>1264</v>
      </c>
      <c r="D1173" s="175"/>
      <c r="E1173" s="176">
        <v>49.824000000000005</v>
      </c>
      <c r="F1173" s="144"/>
      <c r="G1173" s="144"/>
      <c r="H1173" s="144"/>
      <c r="I1173" s="144"/>
      <c r="J1173" s="144"/>
      <c r="K1173" s="144"/>
      <c r="L1173" s="144"/>
      <c r="M1173" s="144"/>
      <c r="N1173" s="144"/>
      <c r="O1173" s="144"/>
      <c r="P1173" s="144"/>
      <c r="Q1173" s="144"/>
      <c r="R1173" s="144"/>
      <c r="S1173" s="144"/>
      <c r="T1173" s="144"/>
      <c r="U1173" s="144"/>
      <c r="V1173" s="144"/>
      <c r="W1173" s="144"/>
      <c r="X1173" s="133"/>
      <c r="Y1173" s="133"/>
      <c r="Z1173" s="133"/>
      <c r="AA1173" s="133"/>
      <c r="AB1173" s="133"/>
      <c r="AC1173" s="133"/>
      <c r="AD1173" s="133"/>
      <c r="AE1173" s="133"/>
      <c r="AF1173" s="133"/>
      <c r="AG1173" s="133" t="s">
        <v>282</v>
      </c>
      <c r="AH1173" s="133">
        <v>0</v>
      </c>
      <c r="AI1173" s="133"/>
      <c r="AJ1173" s="133"/>
      <c r="AK1173" s="133"/>
      <c r="AL1173" s="133"/>
      <c r="AM1173" s="133"/>
      <c r="AN1173" s="133"/>
      <c r="AO1173" s="133"/>
      <c r="AP1173" s="133"/>
      <c r="AQ1173" s="133"/>
      <c r="AR1173" s="133"/>
      <c r="AS1173" s="133"/>
      <c r="AT1173" s="133"/>
      <c r="AU1173" s="133"/>
      <c r="AV1173" s="133"/>
      <c r="AW1173" s="133"/>
      <c r="AX1173" s="133"/>
      <c r="AY1173" s="133"/>
      <c r="AZ1173" s="133"/>
      <c r="BA1173" s="133"/>
      <c r="BB1173" s="133"/>
      <c r="BC1173" s="133"/>
      <c r="BD1173" s="133"/>
      <c r="BE1173" s="133"/>
      <c r="BF1173" s="133"/>
      <c r="BG1173" s="133"/>
      <c r="BH1173" s="133"/>
    </row>
    <row r="1174" spans="1:60" outlineLevel="1" x14ac:dyDescent="0.2">
      <c r="A1174" s="142"/>
      <c r="B1174" s="143"/>
      <c r="C1174" s="189" t="s">
        <v>1265</v>
      </c>
      <c r="D1174" s="175"/>
      <c r="E1174" s="176">
        <v>-2.69</v>
      </c>
      <c r="F1174" s="144"/>
      <c r="G1174" s="144"/>
      <c r="H1174" s="144"/>
      <c r="I1174" s="144"/>
      <c r="J1174" s="144"/>
      <c r="K1174" s="144"/>
      <c r="L1174" s="144"/>
      <c r="M1174" s="144"/>
      <c r="N1174" s="144"/>
      <c r="O1174" s="144"/>
      <c r="P1174" s="144"/>
      <c r="Q1174" s="144"/>
      <c r="R1174" s="144"/>
      <c r="S1174" s="144"/>
      <c r="T1174" s="144"/>
      <c r="U1174" s="144"/>
      <c r="V1174" s="144"/>
      <c r="W1174" s="144"/>
      <c r="X1174" s="133"/>
      <c r="Y1174" s="133"/>
      <c r="Z1174" s="133"/>
      <c r="AA1174" s="133"/>
      <c r="AB1174" s="133"/>
      <c r="AC1174" s="133"/>
      <c r="AD1174" s="133"/>
      <c r="AE1174" s="133"/>
      <c r="AF1174" s="133"/>
      <c r="AG1174" s="133" t="s">
        <v>282</v>
      </c>
      <c r="AH1174" s="133">
        <v>0</v>
      </c>
      <c r="AI1174" s="133"/>
      <c r="AJ1174" s="133"/>
      <c r="AK1174" s="133"/>
      <c r="AL1174" s="133"/>
      <c r="AM1174" s="133"/>
      <c r="AN1174" s="133"/>
      <c r="AO1174" s="133"/>
      <c r="AP1174" s="133"/>
      <c r="AQ1174" s="133"/>
      <c r="AR1174" s="133"/>
      <c r="AS1174" s="133"/>
      <c r="AT1174" s="133"/>
      <c r="AU1174" s="133"/>
      <c r="AV1174" s="133"/>
      <c r="AW1174" s="133"/>
      <c r="AX1174" s="133"/>
      <c r="AY1174" s="133"/>
      <c r="AZ1174" s="133"/>
      <c r="BA1174" s="133"/>
      <c r="BB1174" s="133"/>
      <c r="BC1174" s="133"/>
      <c r="BD1174" s="133"/>
      <c r="BE1174" s="133"/>
      <c r="BF1174" s="133"/>
      <c r="BG1174" s="133"/>
      <c r="BH1174" s="133"/>
    </row>
    <row r="1175" spans="1:60" outlineLevel="1" x14ac:dyDescent="0.2">
      <c r="A1175" s="142"/>
      <c r="B1175" s="143"/>
      <c r="C1175" s="189" t="s">
        <v>1266</v>
      </c>
      <c r="D1175" s="175"/>
      <c r="E1175" s="176">
        <v>9.1575000000000006</v>
      </c>
      <c r="F1175" s="144"/>
      <c r="G1175" s="144"/>
      <c r="H1175" s="144"/>
      <c r="I1175" s="144"/>
      <c r="J1175" s="144"/>
      <c r="K1175" s="144"/>
      <c r="L1175" s="144"/>
      <c r="M1175" s="144"/>
      <c r="N1175" s="144"/>
      <c r="O1175" s="144"/>
      <c r="P1175" s="144"/>
      <c r="Q1175" s="144"/>
      <c r="R1175" s="144"/>
      <c r="S1175" s="144"/>
      <c r="T1175" s="144"/>
      <c r="U1175" s="144"/>
      <c r="V1175" s="144"/>
      <c r="W1175" s="144"/>
      <c r="X1175" s="133"/>
      <c r="Y1175" s="133"/>
      <c r="Z1175" s="133"/>
      <c r="AA1175" s="133"/>
      <c r="AB1175" s="133"/>
      <c r="AC1175" s="133"/>
      <c r="AD1175" s="133"/>
      <c r="AE1175" s="133"/>
      <c r="AF1175" s="133"/>
      <c r="AG1175" s="133" t="s">
        <v>282</v>
      </c>
      <c r="AH1175" s="133">
        <v>0</v>
      </c>
      <c r="AI1175" s="133"/>
      <c r="AJ1175" s="133"/>
      <c r="AK1175" s="133"/>
      <c r="AL1175" s="133"/>
      <c r="AM1175" s="133"/>
      <c r="AN1175" s="133"/>
      <c r="AO1175" s="133"/>
      <c r="AP1175" s="133"/>
      <c r="AQ1175" s="133"/>
      <c r="AR1175" s="133"/>
      <c r="AS1175" s="133"/>
      <c r="AT1175" s="133"/>
      <c r="AU1175" s="133"/>
      <c r="AV1175" s="133"/>
      <c r="AW1175" s="133"/>
      <c r="AX1175" s="133"/>
      <c r="AY1175" s="133"/>
      <c r="AZ1175" s="133"/>
      <c r="BA1175" s="133"/>
      <c r="BB1175" s="133"/>
      <c r="BC1175" s="133"/>
      <c r="BD1175" s="133"/>
      <c r="BE1175" s="133"/>
      <c r="BF1175" s="133"/>
      <c r="BG1175" s="133"/>
      <c r="BH1175" s="133"/>
    </row>
    <row r="1176" spans="1:60" outlineLevel="1" x14ac:dyDescent="0.2">
      <c r="A1176" s="142"/>
      <c r="B1176" s="143"/>
      <c r="C1176" s="189" t="s">
        <v>1267</v>
      </c>
      <c r="D1176" s="175"/>
      <c r="E1176" s="176">
        <v>-3.2899999999999996</v>
      </c>
      <c r="F1176" s="144"/>
      <c r="G1176" s="144"/>
      <c r="H1176" s="144"/>
      <c r="I1176" s="144"/>
      <c r="J1176" s="144"/>
      <c r="K1176" s="144"/>
      <c r="L1176" s="144"/>
      <c r="M1176" s="144"/>
      <c r="N1176" s="144"/>
      <c r="O1176" s="144"/>
      <c r="P1176" s="144"/>
      <c r="Q1176" s="144"/>
      <c r="R1176" s="144"/>
      <c r="S1176" s="144"/>
      <c r="T1176" s="144"/>
      <c r="U1176" s="144"/>
      <c r="V1176" s="144"/>
      <c r="W1176" s="144"/>
      <c r="X1176" s="133"/>
      <c r="Y1176" s="133"/>
      <c r="Z1176" s="133"/>
      <c r="AA1176" s="133"/>
      <c r="AB1176" s="133"/>
      <c r="AC1176" s="133"/>
      <c r="AD1176" s="133"/>
      <c r="AE1176" s="133"/>
      <c r="AF1176" s="133"/>
      <c r="AG1176" s="133" t="s">
        <v>282</v>
      </c>
      <c r="AH1176" s="133">
        <v>0</v>
      </c>
      <c r="AI1176" s="133"/>
      <c r="AJ1176" s="133"/>
      <c r="AK1176" s="133"/>
      <c r="AL1176" s="133"/>
      <c r="AM1176" s="133"/>
      <c r="AN1176" s="133"/>
      <c r="AO1176" s="133"/>
      <c r="AP1176" s="133"/>
      <c r="AQ1176" s="133"/>
      <c r="AR1176" s="133"/>
      <c r="AS1176" s="133"/>
      <c r="AT1176" s="133"/>
      <c r="AU1176" s="133"/>
      <c r="AV1176" s="133"/>
      <c r="AW1176" s="133"/>
      <c r="AX1176" s="133"/>
      <c r="AY1176" s="133"/>
      <c r="AZ1176" s="133"/>
      <c r="BA1176" s="133"/>
      <c r="BB1176" s="133"/>
      <c r="BC1176" s="133"/>
      <c r="BD1176" s="133"/>
      <c r="BE1176" s="133"/>
      <c r="BF1176" s="133"/>
      <c r="BG1176" s="133"/>
      <c r="BH1176" s="133"/>
    </row>
    <row r="1177" spans="1:60" outlineLevel="1" x14ac:dyDescent="0.2">
      <c r="A1177" s="142"/>
      <c r="B1177" s="143"/>
      <c r="C1177" s="189" t="s">
        <v>1268</v>
      </c>
      <c r="D1177" s="175"/>
      <c r="E1177" s="176">
        <v>5.4945000000000004</v>
      </c>
      <c r="F1177" s="144"/>
      <c r="G1177" s="144"/>
      <c r="H1177" s="144"/>
      <c r="I1177" s="144"/>
      <c r="J1177" s="144"/>
      <c r="K1177" s="144"/>
      <c r="L1177" s="144"/>
      <c r="M1177" s="144"/>
      <c r="N1177" s="144"/>
      <c r="O1177" s="144"/>
      <c r="P1177" s="144"/>
      <c r="Q1177" s="144"/>
      <c r="R1177" s="144"/>
      <c r="S1177" s="144"/>
      <c r="T1177" s="144"/>
      <c r="U1177" s="144"/>
      <c r="V1177" s="144"/>
      <c r="W1177" s="144"/>
      <c r="X1177" s="133"/>
      <c r="Y1177" s="133"/>
      <c r="Z1177" s="133"/>
      <c r="AA1177" s="133"/>
      <c r="AB1177" s="133"/>
      <c r="AC1177" s="133"/>
      <c r="AD1177" s="133"/>
      <c r="AE1177" s="133"/>
      <c r="AF1177" s="133"/>
      <c r="AG1177" s="133" t="s">
        <v>282</v>
      </c>
      <c r="AH1177" s="133">
        <v>0</v>
      </c>
      <c r="AI1177" s="133"/>
      <c r="AJ1177" s="133"/>
      <c r="AK1177" s="133"/>
      <c r="AL1177" s="133"/>
      <c r="AM1177" s="133"/>
      <c r="AN1177" s="133"/>
      <c r="AO1177" s="133"/>
      <c r="AP1177" s="133"/>
      <c r="AQ1177" s="133"/>
      <c r="AR1177" s="133"/>
      <c r="AS1177" s="133"/>
      <c r="AT1177" s="133"/>
      <c r="AU1177" s="133"/>
      <c r="AV1177" s="133"/>
      <c r="AW1177" s="133"/>
      <c r="AX1177" s="133"/>
      <c r="AY1177" s="133"/>
      <c r="AZ1177" s="133"/>
      <c r="BA1177" s="133"/>
      <c r="BB1177" s="133"/>
      <c r="BC1177" s="133"/>
      <c r="BD1177" s="133"/>
      <c r="BE1177" s="133"/>
      <c r="BF1177" s="133"/>
      <c r="BG1177" s="133"/>
      <c r="BH1177" s="133"/>
    </row>
    <row r="1178" spans="1:60" outlineLevel="1" x14ac:dyDescent="0.2">
      <c r="A1178" s="142"/>
      <c r="B1178" s="143"/>
      <c r="C1178" s="189" t="s">
        <v>1269</v>
      </c>
      <c r="D1178" s="175"/>
      <c r="E1178" s="176">
        <v>21.16215</v>
      </c>
      <c r="F1178" s="144"/>
      <c r="G1178" s="144"/>
      <c r="H1178" s="144"/>
      <c r="I1178" s="144"/>
      <c r="J1178" s="144"/>
      <c r="K1178" s="144"/>
      <c r="L1178" s="144"/>
      <c r="M1178" s="144"/>
      <c r="N1178" s="144"/>
      <c r="O1178" s="144"/>
      <c r="P1178" s="144"/>
      <c r="Q1178" s="144"/>
      <c r="R1178" s="144"/>
      <c r="S1178" s="144"/>
      <c r="T1178" s="144"/>
      <c r="U1178" s="144"/>
      <c r="V1178" s="144"/>
      <c r="W1178" s="144"/>
      <c r="X1178" s="133"/>
      <c r="Y1178" s="133"/>
      <c r="Z1178" s="133"/>
      <c r="AA1178" s="133"/>
      <c r="AB1178" s="133"/>
      <c r="AC1178" s="133"/>
      <c r="AD1178" s="133"/>
      <c r="AE1178" s="133"/>
      <c r="AF1178" s="133"/>
      <c r="AG1178" s="133" t="s">
        <v>282</v>
      </c>
      <c r="AH1178" s="133">
        <v>0</v>
      </c>
      <c r="AI1178" s="133"/>
      <c r="AJ1178" s="133"/>
      <c r="AK1178" s="133"/>
      <c r="AL1178" s="133"/>
      <c r="AM1178" s="133"/>
      <c r="AN1178" s="133"/>
      <c r="AO1178" s="133"/>
      <c r="AP1178" s="133"/>
      <c r="AQ1178" s="133"/>
      <c r="AR1178" s="133"/>
      <c r="AS1178" s="133"/>
      <c r="AT1178" s="133"/>
      <c r="AU1178" s="133"/>
      <c r="AV1178" s="133"/>
      <c r="AW1178" s="133"/>
      <c r="AX1178" s="133"/>
      <c r="AY1178" s="133"/>
      <c r="AZ1178" s="133"/>
      <c r="BA1178" s="133"/>
      <c r="BB1178" s="133"/>
      <c r="BC1178" s="133"/>
      <c r="BD1178" s="133"/>
      <c r="BE1178" s="133"/>
      <c r="BF1178" s="133"/>
      <c r="BG1178" s="133"/>
      <c r="BH1178" s="133"/>
    </row>
    <row r="1179" spans="1:60" outlineLevel="1" x14ac:dyDescent="0.2">
      <c r="A1179" s="142"/>
      <c r="B1179" s="143"/>
      <c r="C1179" s="189" t="s">
        <v>1270</v>
      </c>
      <c r="D1179" s="175"/>
      <c r="E1179" s="176">
        <v>90.3429</v>
      </c>
      <c r="F1179" s="144"/>
      <c r="G1179" s="144"/>
      <c r="H1179" s="144"/>
      <c r="I1179" s="144"/>
      <c r="J1179" s="144"/>
      <c r="K1179" s="144"/>
      <c r="L1179" s="144"/>
      <c r="M1179" s="144"/>
      <c r="N1179" s="144"/>
      <c r="O1179" s="144"/>
      <c r="P1179" s="144"/>
      <c r="Q1179" s="144"/>
      <c r="R1179" s="144"/>
      <c r="S1179" s="144"/>
      <c r="T1179" s="144"/>
      <c r="U1179" s="144"/>
      <c r="V1179" s="144"/>
      <c r="W1179" s="144"/>
      <c r="X1179" s="133"/>
      <c r="Y1179" s="133"/>
      <c r="Z1179" s="133"/>
      <c r="AA1179" s="133"/>
      <c r="AB1179" s="133"/>
      <c r="AC1179" s="133"/>
      <c r="AD1179" s="133"/>
      <c r="AE1179" s="133"/>
      <c r="AF1179" s="133"/>
      <c r="AG1179" s="133" t="s">
        <v>282</v>
      </c>
      <c r="AH1179" s="133">
        <v>0</v>
      </c>
      <c r="AI1179" s="133"/>
      <c r="AJ1179" s="133"/>
      <c r="AK1179" s="133"/>
      <c r="AL1179" s="133"/>
      <c r="AM1179" s="133"/>
      <c r="AN1179" s="133"/>
      <c r="AO1179" s="133"/>
      <c r="AP1179" s="133"/>
      <c r="AQ1179" s="133"/>
      <c r="AR1179" s="133"/>
      <c r="AS1179" s="133"/>
      <c r="AT1179" s="133"/>
      <c r="AU1179" s="133"/>
      <c r="AV1179" s="133"/>
      <c r="AW1179" s="133"/>
      <c r="AX1179" s="133"/>
      <c r="AY1179" s="133"/>
      <c r="AZ1179" s="133"/>
      <c r="BA1179" s="133"/>
      <c r="BB1179" s="133"/>
      <c r="BC1179" s="133"/>
      <c r="BD1179" s="133"/>
      <c r="BE1179" s="133"/>
      <c r="BF1179" s="133"/>
      <c r="BG1179" s="133"/>
      <c r="BH1179" s="133"/>
    </row>
    <row r="1180" spans="1:60" outlineLevel="1" x14ac:dyDescent="0.2">
      <c r="A1180" s="142"/>
      <c r="B1180" s="143"/>
      <c r="C1180" s="189" t="s">
        <v>1271</v>
      </c>
      <c r="D1180" s="175"/>
      <c r="E1180" s="176">
        <v>-16.715</v>
      </c>
      <c r="F1180" s="144"/>
      <c r="G1180" s="144"/>
      <c r="H1180" s="144"/>
      <c r="I1180" s="144"/>
      <c r="J1180" s="144"/>
      <c r="K1180" s="144"/>
      <c r="L1180" s="144"/>
      <c r="M1180" s="144"/>
      <c r="N1180" s="144"/>
      <c r="O1180" s="144"/>
      <c r="P1180" s="144"/>
      <c r="Q1180" s="144"/>
      <c r="R1180" s="144"/>
      <c r="S1180" s="144"/>
      <c r="T1180" s="144"/>
      <c r="U1180" s="144"/>
      <c r="V1180" s="144"/>
      <c r="W1180" s="144"/>
      <c r="X1180" s="133"/>
      <c r="Y1180" s="133"/>
      <c r="Z1180" s="133"/>
      <c r="AA1180" s="133"/>
      <c r="AB1180" s="133"/>
      <c r="AC1180" s="133"/>
      <c r="AD1180" s="133"/>
      <c r="AE1180" s="133"/>
      <c r="AF1180" s="133"/>
      <c r="AG1180" s="133" t="s">
        <v>282</v>
      </c>
      <c r="AH1180" s="133">
        <v>0</v>
      </c>
      <c r="AI1180" s="133"/>
      <c r="AJ1180" s="133"/>
      <c r="AK1180" s="133"/>
      <c r="AL1180" s="133"/>
      <c r="AM1180" s="133"/>
      <c r="AN1180" s="133"/>
      <c r="AO1180" s="133"/>
      <c r="AP1180" s="133"/>
      <c r="AQ1180" s="133"/>
      <c r="AR1180" s="133"/>
      <c r="AS1180" s="133"/>
      <c r="AT1180" s="133"/>
      <c r="AU1180" s="133"/>
      <c r="AV1180" s="133"/>
      <c r="AW1180" s="133"/>
      <c r="AX1180" s="133"/>
      <c r="AY1180" s="133"/>
      <c r="AZ1180" s="133"/>
      <c r="BA1180" s="133"/>
      <c r="BB1180" s="133"/>
      <c r="BC1180" s="133"/>
      <c r="BD1180" s="133"/>
      <c r="BE1180" s="133"/>
      <c r="BF1180" s="133"/>
      <c r="BG1180" s="133"/>
      <c r="BH1180" s="133"/>
    </row>
    <row r="1181" spans="1:60" outlineLevel="1" x14ac:dyDescent="0.2">
      <c r="A1181" s="142"/>
      <c r="B1181" s="143"/>
      <c r="C1181" s="189" t="s">
        <v>1272</v>
      </c>
      <c r="D1181" s="175"/>
      <c r="E1181" s="176">
        <v>-5.4499999999999993</v>
      </c>
      <c r="F1181" s="144"/>
      <c r="G1181" s="144"/>
      <c r="H1181" s="144"/>
      <c r="I1181" s="144"/>
      <c r="J1181" s="144"/>
      <c r="K1181" s="144"/>
      <c r="L1181" s="144"/>
      <c r="M1181" s="144"/>
      <c r="N1181" s="144"/>
      <c r="O1181" s="144"/>
      <c r="P1181" s="144"/>
      <c r="Q1181" s="144"/>
      <c r="R1181" s="144"/>
      <c r="S1181" s="144"/>
      <c r="T1181" s="144"/>
      <c r="U1181" s="144"/>
      <c r="V1181" s="144"/>
      <c r="W1181" s="144"/>
      <c r="X1181" s="133"/>
      <c r="Y1181" s="133"/>
      <c r="Z1181" s="133"/>
      <c r="AA1181" s="133"/>
      <c r="AB1181" s="133"/>
      <c r="AC1181" s="133"/>
      <c r="AD1181" s="133"/>
      <c r="AE1181" s="133"/>
      <c r="AF1181" s="133"/>
      <c r="AG1181" s="133" t="s">
        <v>282</v>
      </c>
      <c r="AH1181" s="133">
        <v>0</v>
      </c>
      <c r="AI1181" s="133"/>
      <c r="AJ1181" s="133"/>
      <c r="AK1181" s="133"/>
      <c r="AL1181" s="133"/>
      <c r="AM1181" s="133"/>
      <c r="AN1181" s="133"/>
      <c r="AO1181" s="133"/>
      <c r="AP1181" s="133"/>
      <c r="AQ1181" s="133"/>
      <c r="AR1181" s="133"/>
      <c r="AS1181" s="133"/>
      <c r="AT1181" s="133"/>
      <c r="AU1181" s="133"/>
      <c r="AV1181" s="133"/>
      <c r="AW1181" s="133"/>
      <c r="AX1181" s="133"/>
      <c r="AY1181" s="133"/>
      <c r="AZ1181" s="133"/>
      <c r="BA1181" s="133"/>
      <c r="BB1181" s="133"/>
      <c r="BC1181" s="133"/>
      <c r="BD1181" s="133"/>
      <c r="BE1181" s="133"/>
      <c r="BF1181" s="133"/>
      <c r="BG1181" s="133"/>
      <c r="BH1181" s="133"/>
    </row>
    <row r="1182" spans="1:60" outlineLevel="1" x14ac:dyDescent="0.2">
      <c r="A1182" s="142"/>
      <c r="B1182" s="143"/>
      <c r="C1182" s="189" t="s">
        <v>1273</v>
      </c>
      <c r="D1182" s="175"/>
      <c r="E1182" s="176">
        <v>20.6127</v>
      </c>
      <c r="F1182" s="144"/>
      <c r="G1182" s="144"/>
      <c r="H1182" s="144"/>
      <c r="I1182" s="144"/>
      <c r="J1182" s="144"/>
      <c r="K1182" s="144"/>
      <c r="L1182" s="144"/>
      <c r="M1182" s="144"/>
      <c r="N1182" s="144"/>
      <c r="O1182" s="144"/>
      <c r="P1182" s="144"/>
      <c r="Q1182" s="144"/>
      <c r="R1182" s="144"/>
      <c r="S1182" s="144"/>
      <c r="T1182" s="144"/>
      <c r="U1182" s="144"/>
      <c r="V1182" s="144"/>
      <c r="W1182" s="144"/>
      <c r="X1182" s="133"/>
      <c r="Y1182" s="133"/>
      <c r="Z1182" s="133"/>
      <c r="AA1182" s="133"/>
      <c r="AB1182" s="133"/>
      <c r="AC1182" s="133"/>
      <c r="AD1182" s="133"/>
      <c r="AE1182" s="133"/>
      <c r="AF1182" s="133"/>
      <c r="AG1182" s="133" t="s">
        <v>282</v>
      </c>
      <c r="AH1182" s="133">
        <v>0</v>
      </c>
      <c r="AI1182" s="133"/>
      <c r="AJ1182" s="133"/>
      <c r="AK1182" s="133"/>
      <c r="AL1182" s="133"/>
      <c r="AM1182" s="133"/>
      <c r="AN1182" s="133"/>
      <c r="AO1182" s="133"/>
      <c r="AP1182" s="133"/>
      <c r="AQ1182" s="133"/>
      <c r="AR1182" s="133"/>
      <c r="AS1182" s="133"/>
      <c r="AT1182" s="133"/>
      <c r="AU1182" s="133"/>
      <c r="AV1182" s="133"/>
      <c r="AW1182" s="133"/>
      <c r="AX1182" s="133"/>
      <c r="AY1182" s="133"/>
      <c r="AZ1182" s="133"/>
      <c r="BA1182" s="133"/>
      <c r="BB1182" s="133"/>
      <c r="BC1182" s="133"/>
      <c r="BD1182" s="133"/>
      <c r="BE1182" s="133"/>
      <c r="BF1182" s="133"/>
      <c r="BG1182" s="133"/>
      <c r="BH1182" s="133"/>
    </row>
    <row r="1183" spans="1:60" outlineLevel="1" x14ac:dyDescent="0.2">
      <c r="A1183" s="142"/>
      <c r="B1183" s="143"/>
      <c r="C1183" s="189" t="s">
        <v>1274</v>
      </c>
      <c r="D1183" s="175"/>
      <c r="E1183" s="176">
        <v>-1.835</v>
      </c>
      <c r="F1183" s="144"/>
      <c r="G1183" s="144"/>
      <c r="H1183" s="144"/>
      <c r="I1183" s="144"/>
      <c r="J1183" s="144"/>
      <c r="K1183" s="144"/>
      <c r="L1183" s="144"/>
      <c r="M1183" s="144"/>
      <c r="N1183" s="144"/>
      <c r="O1183" s="144"/>
      <c r="P1183" s="144"/>
      <c r="Q1183" s="144"/>
      <c r="R1183" s="144"/>
      <c r="S1183" s="144"/>
      <c r="T1183" s="144"/>
      <c r="U1183" s="144"/>
      <c r="V1183" s="144"/>
      <c r="W1183" s="144"/>
      <c r="X1183" s="133"/>
      <c r="Y1183" s="133"/>
      <c r="Z1183" s="133"/>
      <c r="AA1183" s="133"/>
      <c r="AB1183" s="133"/>
      <c r="AC1183" s="133"/>
      <c r="AD1183" s="133"/>
      <c r="AE1183" s="133"/>
      <c r="AF1183" s="133"/>
      <c r="AG1183" s="133" t="s">
        <v>282</v>
      </c>
      <c r="AH1183" s="133">
        <v>0</v>
      </c>
      <c r="AI1183" s="133"/>
      <c r="AJ1183" s="133"/>
      <c r="AK1183" s="133"/>
      <c r="AL1183" s="133"/>
      <c r="AM1183" s="133"/>
      <c r="AN1183" s="133"/>
      <c r="AO1183" s="133"/>
      <c r="AP1183" s="133"/>
      <c r="AQ1183" s="133"/>
      <c r="AR1183" s="133"/>
      <c r="AS1183" s="133"/>
      <c r="AT1183" s="133"/>
      <c r="AU1183" s="133"/>
      <c r="AV1183" s="133"/>
      <c r="AW1183" s="133"/>
      <c r="AX1183" s="133"/>
      <c r="AY1183" s="133"/>
      <c r="AZ1183" s="133"/>
      <c r="BA1183" s="133"/>
      <c r="BB1183" s="133"/>
      <c r="BC1183" s="133"/>
      <c r="BD1183" s="133"/>
      <c r="BE1183" s="133"/>
      <c r="BF1183" s="133"/>
      <c r="BG1183" s="133"/>
      <c r="BH1183" s="133"/>
    </row>
    <row r="1184" spans="1:60" outlineLevel="1" x14ac:dyDescent="0.2">
      <c r="A1184" s="142"/>
      <c r="B1184" s="143"/>
      <c r="C1184" s="189" t="s">
        <v>1275</v>
      </c>
      <c r="D1184" s="175"/>
      <c r="E1184" s="176">
        <v>13.32</v>
      </c>
      <c r="F1184" s="144"/>
      <c r="G1184" s="144"/>
      <c r="H1184" s="144"/>
      <c r="I1184" s="144"/>
      <c r="J1184" s="144"/>
      <c r="K1184" s="144"/>
      <c r="L1184" s="144"/>
      <c r="M1184" s="144"/>
      <c r="N1184" s="144"/>
      <c r="O1184" s="144"/>
      <c r="P1184" s="144"/>
      <c r="Q1184" s="144"/>
      <c r="R1184" s="144"/>
      <c r="S1184" s="144"/>
      <c r="T1184" s="144"/>
      <c r="U1184" s="144"/>
      <c r="V1184" s="144"/>
      <c r="W1184" s="144"/>
      <c r="X1184" s="133"/>
      <c r="Y1184" s="133"/>
      <c r="Z1184" s="133"/>
      <c r="AA1184" s="133"/>
      <c r="AB1184" s="133"/>
      <c r="AC1184" s="133"/>
      <c r="AD1184" s="133"/>
      <c r="AE1184" s="133"/>
      <c r="AF1184" s="133"/>
      <c r="AG1184" s="133" t="s">
        <v>282</v>
      </c>
      <c r="AH1184" s="133">
        <v>0</v>
      </c>
      <c r="AI1184" s="133"/>
      <c r="AJ1184" s="133"/>
      <c r="AK1184" s="133"/>
      <c r="AL1184" s="133"/>
      <c r="AM1184" s="133"/>
      <c r="AN1184" s="133"/>
      <c r="AO1184" s="133"/>
      <c r="AP1184" s="133"/>
      <c r="AQ1184" s="133"/>
      <c r="AR1184" s="133"/>
      <c r="AS1184" s="133"/>
      <c r="AT1184" s="133"/>
      <c r="AU1184" s="133"/>
      <c r="AV1184" s="133"/>
      <c r="AW1184" s="133"/>
      <c r="AX1184" s="133"/>
      <c r="AY1184" s="133"/>
      <c r="AZ1184" s="133"/>
      <c r="BA1184" s="133"/>
      <c r="BB1184" s="133"/>
      <c r="BC1184" s="133"/>
      <c r="BD1184" s="133"/>
      <c r="BE1184" s="133"/>
      <c r="BF1184" s="133"/>
      <c r="BG1184" s="133"/>
      <c r="BH1184" s="133"/>
    </row>
    <row r="1185" spans="1:60" outlineLevel="1" x14ac:dyDescent="0.2">
      <c r="A1185" s="142"/>
      <c r="B1185" s="143"/>
      <c r="C1185" s="189" t="s">
        <v>1276</v>
      </c>
      <c r="D1185" s="175"/>
      <c r="E1185" s="176">
        <v>-4.46</v>
      </c>
      <c r="F1185" s="144"/>
      <c r="G1185" s="144"/>
      <c r="H1185" s="144"/>
      <c r="I1185" s="144"/>
      <c r="J1185" s="144"/>
      <c r="K1185" s="144"/>
      <c r="L1185" s="144"/>
      <c r="M1185" s="144"/>
      <c r="N1185" s="144"/>
      <c r="O1185" s="144"/>
      <c r="P1185" s="144"/>
      <c r="Q1185" s="144"/>
      <c r="R1185" s="144"/>
      <c r="S1185" s="144"/>
      <c r="T1185" s="144"/>
      <c r="U1185" s="144"/>
      <c r="V1185" s="144"/>
      <c r="W1185" s="144"/>
      <c r="X1185" s="133"/>
      <c r="Y1185" s="133"/>
      <c r="Z1185" s="133"/>
      <c r="AA1185" s="133"/>
      <c r="AB1185" s="133"/>
      <c r="AC1185" s="133"/>
      <c r="AD1185" s="133"/>
      <c r="AE1185" s="133"/>
      <c r="AF1185" s="133"/>
      <c r="AG1185" s="133" t="s">
        <v>282</v>
      </c>
      <c r="AH1185" s="133">
        <v>0</v>
      </c>
      <c r="AI1185" s="133"/>
      <c r="AJ1185" s="133"/>
      <c r="AK1185" s="133"/>
      <c r="AL1185" s="133"/>
      <c r="AM1185" s="133"/>
      <c r="AN1185" s="133"/>
      <c r="AO1185" s="133"/>
      <c r="AP1185" s="133"/>
      <c r="AQ1185" s="133"/>
      <c r="AR1185" s="133"/>
      <c r="AS1185" s="133"/>
      <c r="AT1185" s="133"/>
      <c r="AU1185" s="133"/>
      <c r="AV1185" s="133"/>
      <c r="AW1185" s="133"/>
      <c r="AX1185" s="133"/>
      <c r="AY1185" s="133"/>
      <c r="AZ1185" s="133"/>
      <c r="BA1185" s="133"/>
      <c r="BB1185" s="133"/>
      <c r="BC1185" s="133"/>
      <c r="BD1185" s="133"/>
      <c r="BE1185" s="133"/>
      <c r="BF1185" s="133"/>
      <c r="BG1185" s="133"/>
      <c r="BH1185" s="133"/>
    </row>
    <row r="1186" spans="1:60" outlineLevel="1" x14ac:dyDescent="0.2">
      <c r="A1186" s="142"/>
      <c r="B1186" s="143"/>
      <c r="C1186" s="189" t="s">
        <v>1277</v>
      </c>
      <c r="D1186" s="175"/>
      <c r="E1186" s="176">
        <v>33.533100000000005</v>
      </c>
      <c r="F1186" s="144"/>
      <c r="G1186" s="144"/>
      <c r="H1186" s="144"/>
      <c r="I1186" s="144"/>
      <c r="J1186" s="144"/>
      <c r="K1186" s="144"/>
      <c r="L1186" s="144"/>
      <c r="M1186" s="144"/>
      <c r="N1186" s="144"/>
      <c r="O1186" s="144"/>
      <c r="P1186" s="144"/>
      <c r="Q1186" s="144"/>
      <c r="R1186" s="144"/>
      <c r="S1186" s="144"/>
      <c r="T1186" s="144"/>
      <c r="U1186" s="144"/>
      <c r="V1186" s="144"/>
      <c r="W1186" s="144"/>
      <c r="X1186" s="133"/>
      <c r="Y1186" s="133"/>
      <c r="Z1186" s="133"/>
      <c r="AA1186" s="133"/>
      <c r="AB1186" s="133"/>
      <c r="AC1186" s="133"/>
      <c r="AD1186" s="133"/>
      <c r="AE1186" s="133"/>
      <c r="AF1186" s="133"/>
      <c r="AG1186" s="133" t="s">
        <v>282</v>
      </c>
      <c r="AH1186" s="133">
        <v>0</v>
      </c>
      <c r="AI1186" s="133"/>
      <c r="AJ1186" s="133"/>
      <c r="AK1186" s="133"/>
      <c r="AL1186" s="133"/>
      <c r="AM1186" s="133"/>
      <c r="AN1186" s="133"/>
      <c r="AO1186" s="133"/>
      <c r="AP1186" s="133"/>
      <c r="AQ1186" s="133"/>
      <c r="AR1186" s="133"/>
      <c r="AS1186" s="133"/>
      <c r="AT1186" s="133"/>
      <c r="AU1186" s="133"/>
      <c r="AV1186" s="133"/>
      <c r="AW1186" s="133"/>
      <c r="AX1186" s="133"/>
      <c r="AY1186" s="133"/>
      <c r="AZ1186" s="133"/>
      <c r="BA1186" s="133"/>
      <c r="BB1186" s="133"/>
      <c r="BC1186" s="133"/>
      <c r="BD1186" s="133"/>
      <c r="BE1186" s="133"/>
      <c r="BF1186" s="133"/>
      <c r="BG1186" s="133"/>
      <c r="BH1186" s="133"/>
    </row>
    <row r="1187" spans="1:60" outlineLevel="1" x14ac:dyDescent="0.2">
      <c r="A1187" s="142"/>
      <c r="B1187" s="143"/>
      <c r="C1187" s="189" t="s">
        <v>1278</v>
      </c>
      <c r="D1187" s="175"/>
      <c r="E1187" s="176">
        <v>-8</v>
      </c>
      <c r="F1187" s="144"/>
      <c r="G1187" s="144"/>
      <c r="H1187" s="144"/>
      <c r="I1187" s="144"/>
      <c r="J1187" s="144"/>
      <c r="K1187" s="144"/>
      <c r="L1187" s="144"/>
      <c r="M1187" s="144"/>
      <c r="N1187" s="144"/>
      <c r="O1187" s="144"/>
      <c r="P1187" s="144"/>
      <c r="Q1187" s="144"/>
      <c r="R1187" s="144"/>
      <c r="S1187" s="144"/>
      <c r="T1187" s="144"/>
      <c r="U1187" s="144"/>
      <c r="V1187" s="144"/>
      <c r="W1187" s="144"/>
      <c r="X1187" s="133"/>
      <c r="Y1187" s="133"/>
      <c r="Z1187" s="133"/>
      <c r="AA1187" s="133"/>
      <c r="AB1187" s="133"/>
      <c r="AC1187" s="133"/>
      <c r="AD1187" s="133"/>
      <c r="AE1187" s="133"/>
      <c r="AF1187" s="133"/>
      <c r="AG1187" s="133" t="s">
        <v>282</v>
      </c>
      <c r="AH1187" s="133">
        <v>0</v>
      </c>
      <c r="AI1187" s="133"/>
      <c r="AJ1187" s="133"/>
      <c r="AK1187" s="133"/>
      <c r="AL1187" s="133"/>
      <c r="AM1187" s="133"/>
      <c r="AN1187" s="133"/>
      <c r="AO1187" s="133"/>
      <c r="AP1187" s="133"/>
      <c r="AQ1187" s="133"/>
      <c r="AR1187" s="133"/>
      <c r="AS1187" s="133"/>
      <c r="AT1187" s="133"/>
      <c r="AU1187" s="133"/>
      <c r="AV1187" s="133"/>
      <c r="AW1187" s="133"/>
      <c r="AX1187" s="133"/>
      <c r="AY1187" s="133"/>
      <c r="AZ1187" s="133"/>
      <c r="BA1187" s="133"/>
      <c r="BB1187" s="133"/>
      <c r="BC1187" s="133"/>
      <c r="BD1187" s="133"/>
      <c r="BE1187" s="133"/>
      <c r="BF1187" s="133"/>
      <c r="BG1187" s="133"/>
      <c r="BH1187" s="133"/>
    </row>
    <row r="1188" spans="1:60" outlineLevel="1" x14ac:dyDescent="0.2">
      <c r="A1188" s="142"/>
      <c r="B1188" s="143"/>
      <c r="C1188" s="189" t="s">
        <v>1279</v>
      </c>
      <c r="D1188" s="175"/>
      <c r="E1188" s="176">
        <v>-1.3399999999999999</v>
      </c>
      <c r="F1188" s="144"/>
      <c r="G1188" s="144"/>
      <c r="H1188" s="144"/>
      <c r="I1188" s="144"/>
      <c r="J1188" s="144"/>
      <c r="K1188" s="144"/>
      <c r="L1188" s="144"/>
      <c r="M1188" s="144"/>
      <c r="N1188" s="144"/>
      <c r="O1188" s="144"/>
      <c r="P1188" s="144"/>
      <c r="Q1188" s="144"/>
      <c r="R1188" s="144"/>
      <c r="S1188" s="144"/>
      <c r="T1188" s="144"/>
      <c r="U1188" s="144"/>
      <c r="V1188" s="144"/>
      <c r="W1188" s="144"/>
      <c r="X1188" s="133"/>
      <c r="Y1188" s="133"/>
      <c r="Z1188" s="133"/>
      <c r="AA1188" s="133"/>
      <c r="AB1188" s="133"/>
      <c r="AC1188" s="133"/>
      <c r="AD1188" s="133"/>
      <c r="AE1188" s="133"/>
      <c r="AF1188" s="133"/>
      <c r="AG1188" s="133" t="s">
        <v>282</v>
      </c>
      <c r="AH1188" s="133">
        <v>0</v>
      </c>
      <c r="AI1188" s="133"/>
      <c r="AJ1188" s="133"/>
      <c r="AK1188" s="133"/>
      <c r="AL1188" s="133"/>
      <c r="AM1188" s="133"/>
      <c r="AN1188" s="133"/>
      <c r="AO1188" s="133"/>
      <c r="AP1188" s="133"/>
      <c r="AQ1188" s="133"/>
      <c r="AR1188" s="133"/>
      <c r="AS1188" s="133"/>
      <c r="AT1188" s="133"/>
      <c r="AU1188" s="133"/>
      <c r="AV1188" s="133"/>
      <c r="AW1188" s="133"/>
      <c r="AX1188" s="133"/>
      <c r="AY1188" s="133"/>
      <c r="AZ1188" s="133"/>
      <c r="BA1188" s="133"/>
      <c r="BB1188" s="133"/>
      <c r="BC1188" s="133"/>
      <c r="BD1188" s="133"/>
      <c r="BE1188" s="133"/>
      <c r="BF1188" s="133"/>
      <c r="BG1188" s="133"/>
      <c r="BH1188" s="133"/>
    </row>
    <row r="1189" spans="1:60" outlineLevel="1" x14ac:dyDescent="0.2">
      <c r="A1189" s="142"/>
      <c r="B1189" s="143"/>
      <c r="C1189" s="189" t="s">
        <v>1256</v>
      </c>
      <c r="D1189" s="175"/>
      <c r="E1189" s="176"/>
      <c r="F1189" s="144"/>
      <c r="G1189" s="144"/>
      <c r="H1189" s="144"/>
      <c r="I1189" s="144"/>
      <c r="J1189" s="144"/>
      <c r="K1189" s="144"/>
      <c r="L1189" s="144"/>
      <c r="M1189" s="144"/>
      <c r="N1189" s="144"/>
      <c r="O1189" s="144"/>
      <c r="P1189" s="144"/>
      <c r="Q1189" s="144"/>
      <c r="R1189" s="144"/>
      <c r="S1189" s="144"/>
      <c r="T1189" s="144"/>
      <c r="U1189" s="144"/>
      <c r="V1189" s="144"/>
      <c r="W1189" s="144"/>
      <c r="X1189" s="133"/>
      <c r="Y1189" s="133"/>
      <c r="Z1189" s="133"/>
      <c r="AA1189" s="133"/>
      <c r="AB1189" s="133"/>
      <c r="AC1189" s="133"/>
      <c r="AD1189" s="133"/>
      <c r="AE1189" s="133"/>
      <c r="AF1189" s="133"/>
      <c r="AG1189" s="133" t="s">
        <v>282</v>
      </c>
      <c r="AH1189" s="133">
        <v>0</v>
      </c>
      <c r="AI1189" s="133"/>
      <c r="AJ1189" s="133"/>
      <c r="AK1189" s="133"/>
      <c r="AL1189" s="133"/>
      <c r="AM1189" s="133"/>
      <c r="AN1189" s="133"/>
      <c r="AO1189" s="133"/>
      <c r="AP1189" s="133"/>
      <c r="AQ1189" s="133"/>
      <c r="AR1189" s="133"/>
      <c r="AS1189" s="133"/>
      <c r="AT1189" s="133"/>
      <c r="AU1189" s="133"/>
      <c r="AV1189" s="133"/>
      <c r="AW1189" s="133"/>
      <c r="AX1189" s="133"/>
      <c r="AY1189" s="133"/>
      <c r="AZ1189" s="133"/>
      <c r="BA1189" s="133"/>
      <c r="BB1189" s="133"/>
      <c r="BC1189" s="133"/>
      <c r="BD1189" s="133"/>
      <c r="BE1189" s="133"/>
      <c r="BF1189" s="133"/>
      <c r="BG1189" s="133"/>
      <c r="BH1189" s="133"/>
    </row>
    <row r="1190" spans="1:60" outlineLevel="1" x14ac:dyDescent="0.2">
      <c r="A1190" s="142"/>
      <c r="B1190" s="143"/>
      <c r="C1190" s="189" t="s">
        <v>1280</v>
      </c>
      <c r="D1190" s="175"/>
      <c r="E1190" s="176">
        <v>17.565750000000001</v>
      </c>
      <c r="F1190" s="144"/>
      <c r="G1190" s="144"/>
      <c r="H1190" s="144"/>
      <c r="I1190" s="144"/>
      <c r="J1190" s="144"/>
      <c r="K1190" s="144"/>
      <c r="L1190" s="144"/>
      <c r="M1190" s="144"/>
      <c r="N1190" s="144"/>
      <c r="O1190" s="144"/>
      <c r="P1190" s="144"/>
      <c r="Q1190" s="144"/>
      <c r="R1190" s="144"/>
      <c r="S1190" s="144"/>
      <c r="T1190" s="144"/>
      <c r="U1190" s="144"/>
      <c r="V1190" s="144"/>
      <c r="W1190" s="144"/>
      <c r="X1190" s="133"/>
      <c r="Y1190" s="133"/>
      <c r="Z1190" s="133"/>
      <c r="AA1190" s="133"/>
      <c r="AB1190" s="133"/>
      <c r="AC1190" s="133"/>
      <c r="AD1190" s="133"/>
      <c r="AE1190" s="133"/>
      <c r="AF1190" s="133"/>
      <c r="AG1190" s="133" t="s">
        <v>282</v>
      </c>
      <c r="AH1190" s="133">
        <v>0</v>
      </c>
      <c r="AI1190" s="133"/>
      <c r="AJ1190" s="133"/>
      <c r="AK1190" s="133"/>
      <c r="AL1190" s="133"/>
      <c r="AM1190" s="133"/>
      <c r="AN1190" s="133"/>
      <c r="AO1190" s="133"/>
      <c r="AP1190" s="133"/>
      <c r="AQ1190" s="133"/>
      <c r="AR1190" s="133"/>
      <c r="AS1190" s="133"/>
      <c r="AT1190" s="133"/>
      <c r="AU1190" s="133"/>
      <c r="AV1190" s="133"/>
      <c r="AW1190" s="133"/>
      <c r="AX1190" s="133"/>
      <c r="AY1190" s="133"/>
      <c r="AZ1190" s="133"/>
      <c r="BA1190" s="133"/>
      <c r="BB1190" s="133"/>
      <c r="BC1190" s="133"/>
      <c r="BD1190" s="133"/>
      <c r="BE1190" s="133"/>
      <c r="BF1190" s="133"/>
      <c r="BG1190" s="133"/>
      <c r="BH1190" s="133"/>
    </row>
    <row r="1191" spans="1:60" outlineLevel="1" x14ac:dyDescent="0.2">
      <c r="A1191" s="142"/>
      <c r="B1191" s="143"/>
      <c r="C1191" s="190" t="s">
        <v>673</v>
      </c>
      <c r="D1191" s="177"/>
      <c r="E1191" s="178">
        <v>303.28065000000004</v>
      </c>
      <c r="F1191" s="144"/>
      <c r="G1191" s="144"/>
      <c r="H1191" s="144"/>
      <c r="I1191" s="144"/>
      <c r="J1191" s="144"/>
      <c r="K1191" s="144"/>
      <c r="L1191" s="144"/>
      <c r="M1191" s="144"/>
      <c r="N1191" s="144"/>
      <c r="O1191" s="144"/>
      <c r="P1191" s="144"/>
      <c r="Q1191" s="144"/>
      <c r="R1191" s="144"/>
      <c r="S1191" s="144"/>
      <c r="T1191" s="144"/>
      <c r="U1191" s="144"/>
      <c r="V1191" s="144"/>
      <c r="W1191" s="144"/>
      <c r="X1191" s="133"/>
      <c r="Y1191" s="133"/>
      <c r="Z1191" s="133"/>
      <c r="AA1191" s="133"/>
      <c r="AB1191" s="133"/>
      <c r="AC1191" s="133"/>
      <c r="AD1191" s="133"/>
      <c r="AE1191" s="133"/>
      <c r="AF1191" s="133"/>
      <c r="AG1191" s="133" t="s">
        <v>282</v>
      </c>
      <c r="AH1191" s="133">
        <v>1</v>
      </c>
      <c r="AI1191" s="133"/>
      <c r="AJ1191" s="133"/>
      <c r="AK1191" s="133"/>
      <c r="AL1191" s="133"/>
      <c r="AM1191" s="133"/>
      <c r="AN1191" s="133"/>
      <c r="AO1191" s="133"/>
      <c r="AP1191" s="133"/>
      <c r="AQ1191" s="133"/>
      <c r="AR1191" s="133"/>
      <c r="AS1191" s="133"/>
      <c r="AT1191" s="133"/>
      <c r="AU1191" s="133"/>
      <c r="AV1191" s="133"/>
      <c r="AW1191" s="133"/>
      <c r="AX1191" s="133"/>
      <c r="AY1191" s="133"/>
      <c r="AZ1191" s="133"/>
      <c r="BA1191" s="133"/>
      <c r="BB1191" s="133"/>
      <c r="BC1191" s="133"/>
      <c r="BD1191" s="133"/>
      <c r="BE1191" s="133"/>
      <c r="BF1191" s="133"/>
      <c r="BG1191" s="133"/>
      <c r="BH1191" s="133"/>
    </row>
    <row r="1192" spans="1:60" outlineLevel="1" x14ac:dyDescent="0.2">
      <c r="A1192" s="142"/>
      <c r="B1192" s="143"/>
      <c r="C1192" s="189" t="s">
        <v>674</v>
      </c>
      <c r="D1192" s="175"/>
      <c r="E1192" s="176"/>
      <c r="F1192" s="144"/>
      <c r="G1192" s="144"/>
      <c r="H1192" s="144"/>
      <c r="I1192" s="144"/>
      <c r="J1192" s="144"/>
      <c r="K1192" s="144"/>
      <c r="L1192" s="144"/>
      <c r="M1192" s="144"/>
      <c r="N1192" s="144"/>
      <c r="O1192" s="144"/>
      <c r="P1192" s="144"/>
      <c r="Q1192" s="144"/>
      <c r="R1192" s="144"/>
      <c r="S1192" s="144"/>
      <c r="T1192" s="144"/>
      <c r="U1192" s="144"/>
      <c r="V1192" s="144"/>
      <c r="W1192" s="144"/>
      <c r="X1192" s="133"/>
      <c r="Y1192" s="133"/>
      <c r="Z1192" s="133"/>
      <c r="AA1192" s="133"/>
      <c r="AB1192" s="133"/>
      <c r="AC1192" s="133"/>
      <c r="AD1192" s="133"/>
      <c r="AE1192" s="133"/>
      <c r="AF1192" s="133"/>
      <c r="AG1192" s="133" t="s">
        <v>282</v>
      </c>
      <c r="AH1192" s="133">
        <v>0</v>
      </c>
      <c r="AI1192" s="133"/>
      <c r="AJ1192" s="133"/>
      <c r="AK1192" s="133"/>
      <c r="AL1192" s="133"/>
      <c r="AM1192" s="133"/>
      <c r="AN1192" s="133"/>
      <c r="AO1192" s="133"/>
      <c r="AP1192" s="133"/>
      <c r="AQ1192" s="133"/>
      <c r="AR1192" s="133"/>
      <c r="AS1192" s="133"/>
      <c r="AT1192" s="133"/>
      <c r="AU1192" s="133"/>
      <c r="AV1192" s="133"/>
      <c r="AW1192" s="133"/>
      <c r="AX1192" s="133"/>
      <c r="AY1192" s="133"/>
      <c r="AZ1192" s="133"/>
      <c r="BA1192" s="133"/>
      <c r="BB1192" s="133"/>
      <c r="BC1192" s="133"/>
      <c r="BD1192" s="133"/>
      <c r="BE1192" s="133"/>
      <c r="BF1192" s="133"/>
      <c r="BG1192" s="133"/>
      <c r="BH1192" s="133"/>
    </row>
    <row r="1193" spans="1:60" outlineLevel="1" x14ac:dyDescent="0.2">
      <c r="A1193" s="142"/>
      <c r="B1193" s="143"/>
      <c r="C1193" s="189" t="s">
        <v>1281</v>
      </c>
      <c r="D1193" s="175"/>
      <c r="E1193" s="176">
        <v>23.643000000000001</v>
      </c>
      <c r="F1193" s="144"/>
      <c r="G1193" s="144"/>
      <c r="H1193" s="144"/>
      <c r="I1193" s="144"/>
      <c r="J1193" s="144"/>
      <c r="K1193" s="144"/>
      <c r="L1193" s="144"/>
      <c r="M1193" s="144"/>
      <c r="N1193" s="144"/>
      <c r="O1193" s="144"/>
      <c r="P1193" s="144"/>
      <c r="Q1193" s="144"/>
      <c r="R1193" s="144"/>
      <c r="S1193" s="144"/>
      <c r="T1193" s="144"/>
      <c r="U1193" s="144"/>
      <c r="V1193" s="144"/>
      <c r="W1193" s="144"/>
      <c r="X1193" s="133"/>
      <c r="Y1193" s="133"/>
      <c r="Z1193" s="133"/>
      <c r="AA1193" s="133"/>
      <c r="AB1193" s="133"/>
      <c r="AC1193" s="133"/>
      <c r="AD1193" s="133"/>
      <c r="AE1193" s="133"/>
      <c r="AF1193" s="133"/>
      <c r="AG1193" s="133" t="s">
        <v>282</v>
      </c>
      <c r="AH1193" s="133">
        <v>0</v>
      </c>
      <c r="AI1193" s="133"/>
      <c r="AJ1193" s="133"/>
      <c r="AK1193" s="133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133"/>
      <c r="AW1193" s="133"/>
      <c r="AX1193" s="133"/>
      <c r="AY1193" s="133"/>
      <c r="AZ1193" s="133"/>
      <c r="BA1193" s="133"/>
      <c r="BB1193" s="133"/>
      <c r="BC1193" s="133"/>
      <c r="BD1193" s="133"/>
      <c r="BE1193" s="133"/>
      <c r="BF1193" s="133"/>
      <c r="BG1193" s="133"/>
      <c r="BH1193" s="133"/>
    </row>
    <row r="1194" spans="1:60" outlineLevel="1" x14ac:dyDescent="0.2">
      <c r="A1194" s="142"/>
      <c r="B1194" s="143"/>
      <c r="C1194" s="189" t="s">
        <v>1282</v>
      </c>
      <c r="D1194" s="175"/>
      <c r="E1194" s="176">
        <v>-0.28999999999999998</v>
      </c>
      <c r="F1194" s="144"/>
      <c r="G1194" s="144"/>
      <c r="H1194" s="144"/>
      <c r="I1194" s="144"/>
      <c r="J1194" s="144"/>
      <c r="K1194" s="144"/>
      <c r="L1194" s="144"/>
      <c r="M1194" s="144"/>
      <c r="N1194" s="144"/>
      <c r="O1194" s="144"/>
      <c r="P1194" s="144"/>
      <c r="Q1194" s="144"/>
      <c r="R1194" s="144"/>
      <c r="S1194" s="144"/>
      <c r="T1194" s="144"/>
      <c r="U1194" s="144"/>
      <c r="V1194" s="144"/>
      <c r="W1194" s="144"/>
      <c r="X1194" s="133"/>
      <c r="Y1194" s="133"/>
      <c r="Z1194" s="133"/>
      <c r="AA1194" s="133"/>
      <c r="AB1194" s="133"/>
      <c r="AC1194" s="133"/>
      <c r="AD1194" s="133"/>
      <c r="AE1194" s="133"/>
      <c r="AF1194" s="133"/>
      <c r="AG1194" s="133" t="s">
        <v>282</v>
      </c>
      <c r="AH1194" s="133">
        <v>0</v>
      </c>
      <c r="AI1194" s="133"/>
      <c r="AJ1194" s="133"/>
      <c r="AK1194" s="133"/>
      <c r="AL1194" s="133"/>
      <c r="AM1194" s="133"/>
      <c r="AN1194" s="133"/>
      <c r="AO1194" s="133"/>
      <c r="AP1194" s="133"/>
      <c r="AQ1194" s="133"/>
      <c r="AR1194" s="133"/>
      <c r="AS1194" s="133"/>
      <c r="AT1194" s="133"/>
      <c r="AU1194" s="133"/>
      <c r="AV1194" s="133"/>
      <c r="AW1194" s="133"/>
      <c r="AX1194" s="133"/>
      <c r="AY1194" s="133"/>
      <c r="AZ1194" s="133"/>
      <c r="BA1194" s="133"/>
      <c r="BB1194" s="133"/>
      <c r="BC1194" s="133"/>
      <c r="BD1194" s="133"/>
      <c r="BE1194" s="133"/>
      <c r="BF1194" s="133"/>
      <c r="BG1194" s="133"/>
      <c r="BH1194" s="133"/>
    </row>
    <row r="1195" spans="1:60" outlineLevel="1" x14ac:dyDescent="0.2">
      <c r="A1195" s="142"/>
      <c r="B1195" s="143"/>
      <c r="C1195" s="189" t="s">
        <v>1283</v>
      </c>
      <c r="D1195" s="175"/>
      <c r="E1195" s="176">
        <v>67.765500000000003</v>
      </c>
      <c r="F1195" s="144"/>
      <c r="G1195" s="144"/>
      <c r="H1195" s="144"/>
      <c r="I1195" s="144"/>
      <c r="J1195" s="144"/>
      <c r="K1195" s="144"/>
      <c r="L1195" s="144"/>
      <c r="M1195" s="144"/>
      <c r="N1195" s="144"/>
      <c r="O1195" s="144"/>
      <c r="P1195" s="144"/>
      <c r="Q1195" s="144"/>
      <c r="R1195" s="144"/>
      <c r="S1195" s="144"/>
      <c r="T1195" s="144"/>
      <c r="U1195" s="144"/>
      <c r="V1195" s="144"/>
      <c r="W1195" s="144"/>
      <c r="X1195" s="133"/>
      <c r="Y1195" s="133"/>
      <c r="Z1195" s="133"/>
      <c r="AA1195" s="133"/>
      <c r="AB1195" s="133"/>
      <c r="AC1195" s="133"/>
      <c r="AD1195" s="133"/>
      <c r="AE1195" s="133"/>
      <c r="AF1195" s="133"/>
      <c r="AG1195" s="133" t="s">
        <v>282</v>
      </c>
      <c r="AH1195" s="133">
        <v>0</v>
      </c>
      <c r="AI1195" s="133"/>
      <c r="AJ1195" s="133"/>
      <c r="AK1195" s="133"/>
      <c r="AL1195" s="133"/>
      <c r="AM1195" s="133"/>
      <c r="AN1195" s="133"/>
      <c r="AO1195" s="133"/>
      <c r="AP1195" s="133"/>
      <c r="AQ1195" s="133"/>
      <c r="AR1195" s="133"/>
      <c r="AS1195" s="133"/>
      <c r="AT1195" s="133"/>
      <c r="AU1195" s="133"/>
      <c r="AV1195" s="133"/>
      <c r="AW1195" s="133"/>
      <c r="AX1195" s="133"/>
      <c r="AY1195" s="133"/>
      <c r="AZ1195" s="133"/>
      <c r="BA1195" s="133"/>
      <c r="BB1195" s="133"/>
      <c r="BC1195" s="133"/>
      <c r="BD1195" s="133"/>
      <c r="BE1195" s="133"/>
      <c r="BF1195" s="133"/>
      <c r="BG1195" s="133"/>
      <c r="BH1195" s="133"/>
    </row>
    <row r="1196" spans="1:60" outlineLevel="1" x14ac:dyDescent="0.2">
      <c r="A1196" s="142"/>
      <c r="B1196" s="143"/>
      <c r="C1196" s="189" t="s">
        <v>1284</v>
      </c>
      <c r="D1196" s="175"/>
      <c r="E1196" s="176">
        <v>-4.88</v>
      </c>
      <c r="F1196" s="144"/>
      <c r="G1196" s="144"/>
      <c r="H1196" s="144"/>
      <c r="I1196" s="144"/>
      <c r="J1196" s="144"/>
      <c r="K1196" s="144"/>
      <c r="L1196" s="144"/>
      <c r="M1196" s="144"/>
      <c r="N1196" s="144"/>
      <c r="O1196" s="144"/>
      <c r="P1196" s="144"/>
      <c r="Q1196" s="144"/>
      <c r="R1196" s="144"/>
      <c r="S1196" s="144"/>
      <c r="T1196" s="144"/>
      <c r="U1196" s="144"/>
      <c r="V1196" s="144"/>
      <c r="W1196" s="144"/>
      <c r="X1196" s="133"/>
      <c r="Y1196" s="133"/>
      <c r="Z1196" s="133"/>
      <c r="AA1196" s="133"/>
      <c r="AB1196" s="133"/>
      <c r="AC1196" s="133"/>
      <c r="AD1196" s="133"/>
      <c r="AE1196" s="133"/>
      <c r="AF1196" s="133"/>
      <c r="AG1196" s="133" t="s">
        <v>282</v>
      </c>
      <c r="AH1196" s="133">
        <v>0</v>
      </c>
      <c r="AI1196" s="133"/>
      <c r="AJ1196" s="133"/>
      <c r="AK1196" s="133"/>
      <c r="AL1196" s="133"/>
      <c r="AM1196" s="133"/>
      <c r="AN1196" s="133"/>
      <c r="AO1196" s="133"/>
      <c r="AP1196" s="133"/>
      <c r="AQ1196" s="133"/>
      <c r="AR1196" s="133"/>
      <c r="AS1196" s="133"/>
      <c r="AT1196" s="133"/>
      <c r="AU1196" s="133"/>
      <c r="AV1196" s="133"/>
      <c r="AW1196" s="133"/>
      <c r="AX1196" s="133"/>
      <c r="AY1196" s="133"/>
      <c r="AZ1196" s="133"/>
      <c r="BA1196" s="133"/>
      <c r="BB1196" s="133"/>
      <c r="BC1196" s="133"/>
      <c r="BD1196" s="133"/>
      <c r="BE1196" s="133"/>
      <c r="BF1196" s="133"/>
      <c r="BG1196" s="133"/>
      <c r="BH1196" s="133"/>
    </row>
    <row r="1197" spans="1:60" outlineLevel="1" x14ac:dyDescent="0.2">
      <c r="A1197" s="142"/>
      <c r="B1197" s="143"/>
      <c r="C1197" s="189" t="s">
        <v>1285</v>
      </c>
      <c r="D1197" s="175"/>
      <c r="E1197" s="176">
        <v>-8.0449999999999999</v>
      </c>
      <c r="F1197" s="144"/>
      <c r="G1197" s="144"/>
      <c r="H1197" s="144"/>
      <c r="I1197" s="144"/>
      <c r="J1197" s="144"/>
      <c r="K1197" s="144"/>
      <c r="L1197" s="144"/>
      <c r="M1197" s="144"/>
      <c r="N1197" s="144"/>
      <c r="O1197" s="144"/>
      <c r="P1197" s="144"/>
      <c r="Q1197" s="144"/>
      <c r="R1197" s="144"/>
      <c r="S1197" s="144"/>
      <c r="T1197" s="144"/>
      <c r="U1197" s="144"/>
      <c r="V1197" s="144"/>
      <c r="W1197" s="144"/>
      <c r="X1197" s="133"/>
      <c r="Y1197" s="133"/>
      <c r="Z1197" s="133"/>
      <c r="AA1197" s="133"/>
      <c r="AB1197" s="133"/>
      <c r="AC1197" s="133"/>
      <c r="AD1197" s="133"/>
      <c r="AE1197" s="133"/>
      <c r="AF1197" s="133"/>
      <c r="AG1197" s="133" t="s">
        <v>282</v>
      </c>
      <c r="AH1197" s="133">
        <v>0</v>
      </c>
      <c r="AI1197" s="133"/>
      <c r="AJ1197" s="133"/>
      <c r="AK1197" s="133"/>
      <c r="AL1197" s="133"/>
      <c r="AM1197" s="133"/>
      <c r="AN1197" s="133"/>
      <c r="AO1197" s="133"/>
      <c r="AP1197" s="133"/>
      <c r="AQ1197" s="133"/>
      <c r="AR1197" s="133"/>
      <c r="AS1197" s="133"/>
      <c r="AT1197" s="133"/>
      <c r="AU1197" s="133"/>
      <c r="AV1197" s="133"/>
      <c r="AW1197" s="133"/>
      <c r="AX1197" s="133"/>
      <c r="AY1197" s="133"/>
      <c r="AZ1197" s="133"/>
      <c r="BA1197" s="133"/>
      <c r="BB1197" s="133"/>
      <c r="BC1197" s="133"/>
      <c r="BD1197" s="133"/>
      <c r="BE1197" s="133"/>
      <c r="BF1197" s="133"/>
      <c r="BG1197" s="133"/>
      <c r="BH1197" s="133"/>
    </row>
    <row r="1198" spans="1:60" outlineLevel="1" x14ac:dyDescent="0.2">
      <c r="A1198" s="142"/>
      <c r="B1198" s="143"/>
      <c r="C1198" s="189" t="s">
        <v>1286</v>
      </c>
      <c r="D1198" s="175"/>
      <c r="E1198" s="176">
        <v>49.824000000000005</v>
      </c>
      <c r="F1198" s="144"/>
      <c r="G1198" s="144"/>
      <c r="H1198" s="144"/>
      <c r="I1198" s="144"/>
      <c r="J1198" s="144"/>
      <c r="K1198" s="144"/>
      <c r="L1198" s="144"/>
      <c r="M1198" s="144"/>
      <c r="N1198" s="144"/>
      <c r="O1198" s="144"/>
      <c r="P1198" s="144"/>
      <c r="Q1198" s="144"/>
      <c r="R1198" s="144"/>
      <c r="S1198" s="144"/>
      <c r="T1198" s="144"/>
      <c r="U1198" s="144"/>
      <c r="V1198" s="144"/>
      <c r="W1198" s="144"/>
      <c r="X1198" s="133"/>
      <c r="Y1198" s="133"/>
      <c r="Z1198" s="133"/>
      <c r="AA1198" s="133"/>
      <c r="AB1198" s="133"/>
      <c r="AC1198" s="133"/>
      <c r="AD1198" s="133"/>
      <c r="AE1198" s="133"/>
      <c r="AF1198" s="133"/>
      <c r="AG1198" s="133" t="s">
        <v>282</v>
      </c>
      <c r="AH1198" s="133">
        <v>0</v>
      </c>
      <c r="AI1198" s="133"/>
      <c r="AJ1198" s="133"/>
      <c r="AK1198" s="133"/>
      <c r="AL1198" s="133"/>
      <c r="AM1198" s="133"/>
      <c r="AN1198" s="133"/>
      <c r="AO1198" s="133"/>
      <c r="AP1198" s="133"/>
      <c r="AQ1198" s="133"/>
      <c r="AR1198" s="133"/>
      <c r="AS1198" s="133"/>
      <c r="AT1198" s="133"/>
      <c r="AU1198" s="133"/>
      <c r="AV1198" s="133"/>
      <c r="AW1198" s="133"/>
      <c r="AX1198" s="133"/>
      <c r="AY1198" s="133"/>
      <c r="AZ1198" s="133"/>
      <c r="BA1198" s="133"/>
      <c r="BB1198" s="133"/>
      <c r="BC1198" s="133"/>
      <c r="BD1198" s="133"/>
      <c r="BE1198" s="133"/>
      <c r="BF1198" s="133"/>
      <c r="BG1198" s="133"/>
      <c r="BH1198" s="133"/>
    </row>
    <row r="1199" spans="1:60" outlineLevel="1" x14ac:dyDescent="0.2">
      <c r="A1199" s="142"/>
      <c r="B1199" s="143"/>
      <c r="C1199" s="189" t="s">
        <v>1287</v>
      </c>
      <c r="D1199" s="175"/>
      <c r="E1199" s="176">
        <v>-4.34</v>
      </c>
      <c r="F1199" s="144"/>
      <c r="G1199" s="144"/>
      <c r="H1199" s="144"/>
      <c r="I1199" s="144"/>
      <c r="J1199" s="144"/>
      <c r="K1199" s="144"/>
      <c r="L1199" s="144"/>
      <c r="M1199" s="144"/>
      <c r="N1199" s="144"/>
      <c r="O1199" s="144"/>
      <c r="P1199" s="144"/>
      <c r="Q1199" s="144"/>
      <c r="R1199" s="144"/>
      <c r="S1199" s="144"/>
      <c r="T1199" s="144"/>
      <c r="U1199" s="144"/>
      <c r="V1199" s="144"/>
      <c r="W1199" s="144"/>
      <c r="X1199" s="133"/>
      <c r="Y1199" s="133"/>
      <c r="Z1199" s="133"/>
      <c r="AA1199" s="133"/>
      <c r="AB1199" s="133"/>
      <c r="AC1199" s="133"/>
      <c r="AD1199" s="133"/>
      <c r="AE1199" s="133"/>
      <c r="AF1199" s="133"/>
      <c r="AG1199" s="133" t="s">
        <v>282</v>
      </c>
      <c r="AH1199" s="133">
        <v>0</v>
      </c>
      <c r="AI1199" s="133"/>
      <c r="AJ1199" s="133"/>
      <c r="AK1199" s="133"/>
      <c r="AL1199" s="133"/>
      <c r="AM1199" s="133"/>
      <c r="AN1199" s="133"/>
      <c r="AO1199" s="133"/>
      <c r="AP1199" s="133"/>
      <c r="AQ1199" s="133"/>
      <c r="AR1199" s="133"/>
      <c r="AS1199" s="133"/>
      <c r="AT1199" s="133"/>
      <c r="AU1199" s="133"/>
      <c r="AV1199" s="133"/>
      <c r="AW1199" s="133"/>
      <c r="AX1199" s="133"/>
      <c r="AY1199" s="133"/>
      <c r="AZ1199" s="133"/>
      <c r="BA1199" s="133"/>
      <c r="BB1199" s="133"/>
      <c r="BC1199" s="133"/>
      <c r="BD1199" s="133"/>
      <c r="BE1199" s="133"/>
      <c r="BF1199" s="133"/>
      <c r="BG1199" s="133"/>
      <c r="BH1199" s="133"/>
    </row>
    <row r="1200" spans="1:60" outlineLevel="1" x14ac:dyDescent="0.2">
      <c r="A1200" s="142"/>
      <c r="B1200" s="143"/>
      <c r="C1200" s="189" t="s">
        <v>1288</v>
      </c>
      <c r="D1200" s="175"/>
      <c r="E1200" s="176">
        <v>41.924700000000001</v>
      </c>
      <c r="F1200" s="144"/>
      <c r="G1200" s="144"/>
      <c r="H1200" s="144"/>
      <c r="I1200" s="144"/>
      <c r="J1200" s="144"/>
      <c r="K1200" s="144"/>
      <c r="L1200" s="144"/>
      <c r="M1200" s="144"/>
      <c r="N1200" s="144"/>
      <c r="O1200" s="144"/>
      <c r="P1200" s="144"/>
      <c r="Q1200" s="144"/>
      <c r="R1200" s="144"/>
      <c r="S1200" s="144"/>
      <c r="T1200" s="144"/>
      <c r="U1200" s="144"/>
      <c r="V1200" s="144"/>
      <c r="W1200" s="144"/>
      <c r="X1200" s="133"/>
      <c r="Y1200" s="133"/>
      <c r="Z1200" s="133"/>
      <c r="AA1200" s="133"/>
      <c r="AB1200" s="133"/>
      <c r="AC1200" s="133"/>
      <c r="AD1200" s="133"/>
      <c r="AE1200" s="133"/>
      <c r="AF1200" s="133"/>
      <c r="AG1200" s="133" t="s">
        <v>282</v>
      </c>
      <c r="AH1200" s="133">
        <v>0</v>
      </c>
      <c r="AI1200" s="133"/>
      <c r="AJ1200" s="133"/>
      <c r="AK1200" s="133"/>
      <c r="AL1200" s="133"/>
      <c r="AM1200" s="133"/>
      <c r="AN1200" s="133"/>
      <c r="AO1200" s="133"/>
      <c r="AP1200" s="133"/>
      <c r="AQ1200" s="133"/>
      <c r="AR1200" s="133"/>
      <c r="AS1200" s="133"/>
      <c r="AT1200" s="133"/>
      <c r="AU1200" s="133"/>
      <c r="AV1200" s="133"/>
      <c r="AW1200" s="133"/>
      <c r="AX1200" s="133"/>
      <c r="AY1200" s="133"/>
      <c r="AZ1200" s="133"/>
      <c r="BA1200" s="133"/>
      <c r="BB1200" s="133"/>
      <c r="BC1200" s="133"/>
      <c r="BD1200" s="133"/>
      <c r="BE1200" s="133"/>
      <c r="BF1200" s="133"/>
      <c r="BG1200" s="133"/>
      <c r="BH1200" s="133"/>
    </row>
    <row r="1201" spans="1:60" outlineLevel="1" x14ac:dyDescent="0.2">
      <c r="A1201" s="142"/>
      <c r="B1201" s="143"/>
      <c r="C1201" s="189" t="s">
        <v>1289</v>
      </c>
      <c r="D1201" s="175"/>
      <c r="E1201" s="176">
        <v>-13.324999999999999</v>
      </c>
      <c r="F1201" s="144"/>
      <c r="G1201" s="144"/>
      <c r="H1201" s="144"/>
      <c r="I1201" s="144"/>
      <c r="J1201" s="144"/>
      <c r="K1201" s="144"/>
      <c r="L1201" s="144"/>
      <c r="M1201" s="144"/>
      <c r="N1201" s="144"/>
      <c r="O1201" s="144"/>
      <c r="P1201" s="144"/>
      <c r="Q1201" s="144"/>
      <c r="R1201" s="144"/>
      <c r="S1201" s="144"/>
      <c r="T1201" s="144"/>
      <c r="U1201" s="144"/>
      <c r="V1201" s="144"/>
      <c r="W1201" s="144"/>
      <c r="X1201" s="133"/>
      <c r="Y1201" s="133"/>
      <c r="Z1201" s="133"/>
      <c r="AA1201" s="133"/>
      <c r="AB1201" s="133"/>
      <c r="AC1201" s="133"/>
      <c r="AD1201" s="133"/>
      <c r="AE1201" s="133"/>
      <c r="AF1201" s="133"/>
      <c r="AG1201" s="133" t="s">
        <v>282</v>
      </c>
      <c r="AH1201" s="133">
        <v>0</v>
      </c>
      <c r="AI1201" s="133"/>
      <c r="AJ1201" s="133"/>
      <c r="AK1201" s="133"/>
      <c r="AL1201" s="133"/>
      <c r="AM1201" s="133"/>
      <c r="AN1201" s="133"/>
      <c r="AO1201" s="133"/>
      <c r="AP1201" s="133"/>
      <c r="AQ1201" s="133"/>
      <c r="AR1201" s="133"/>
      <c r="AS1201" s="133"/>
      <c r="AT1201" s="133"/>
      <c r="AU1201" s="133"/>
      <c r="AV1201" s="133"/>
      <c r="AW1201" s="133"/>
      <c r="AX1201" s="133"/>
      <c r="AY1201" s="133"/>
      <c r="AZ1201" s="133"/>
      <c r="BA1201" s="133"/>
      <c r="BB1201" s="133"/>
      <c r="BC1201" s="133"/>
      <c r="BD1201" s="133"/>
      <c r="BE1201" s="133"/>
      <c r="BF1201" s="133"/>
      <c r="BG1201" s="133"/>
      <c r="BH1201" s="133"/>
    </row>
    <row r="1202" spans="1:60" outlineLevel="1" x14ac:dyDescent="0.2">
      <c r="A1202" s="142"/>
      <c r="B1202" s="143"/>
      <c r="C1202" s="189" t="s">
        <v>1290</v>
      </c>
      <c r="D1202" s="175"/>
      <c r="E1202" s="176">
        <v>23.076900000000002</v>
      </c>
      <c r="F1202" s="144"/>
      <c r="G1202" s="144"/>
      <c r="H1202" s="144"/>
      <c r="I1202" s="144"/>
      <c r="J1202" s="144"/>
      <c r="K1202" s="144"/>
      <c r="L1202" s="144"/>
      <c r="M1202" s="144"/>
      <c r="N1202" s="144"/>
      <c r="O1202" s="144"/>
      <c r="P1202" s="144"/>
      <c r="Q1202" s="144"/>
      <c r="R1202" s="144"/>
      <c r="S1202" s="144"/>
      <c r="T1202" s="144"/>
      <c r="U1202" s="144"/>
      <c r="V1202" s="144"/>
      <c r="W1202" s="144"/>
      <c r="X1202" s="133"/>
      <c r="Y1202" s="133"/>
      <c r="Z1202" s="133"/>
      <c r="AA1202" s="133"/>
      <c r="AB1202" s="133"/>
      <c r="AC1202" s="133"/>
      <c r="AD1202" s="133"/>
      <c r="AE1202" s="133"/>
      <c r="AF1202" s="133"/>
      <c r="AG1202" s="133" t="s">
        <v>282</v>
      </c>
      <c r="AH1202" s="133">
        <v>0</v>
      </c>
      <c r="AI1202" s="133"/>
      <c r="AJ1202" s="133"/>
      <c r="AK1202" s="133"/>
      <c r="AL1202" s="133"/>
      <c r="AM1202" s="133"/>
      <c r="AN1202" s="133"/>
      <c r="AO1202" s="133"/>
      <c r="AP1202" s="133"/>
      <c r="AQ1202" s="133"/>
      <c r="AR1202" s="133"/>
      <c r="AS1202" s="133"/>
      <c r="AT1202" s="133"/>
      <c r="AU1202" s="133"/>
      <c r="AV1202" s="133"/>
      <c r="AW1202" s="133"/>
      <c r="AX1202" s="133"/>
      <c r="AY1202" s="133"/>
      <c r="AZ1202" s="133"/>
      <c r="BA1202" s="133"/>
      <c r="BB1202" s="133"/>
      <c r="BC1202" s="133"/>
      <c r="BD1202" s="133"/>
      <c r="BE1202" s="133"/>
      <c r="BF1202" s="133"/>
      <c r="BG1202" s="133"/>
      <c r="BH1202" s="133"/>
    </row>
    <row r="1203" spans="1:60" outlineLevel="1" x14ac:dyDescent="0.2">
      <c r="A1203" s="142"/>
      <c r="B1203" s="143"/>
      <c r="C1203" s="189" t="s">
        <v>1291</v>
      </c>
      <c r="D1203" s="175"/>
      <c r="E1203" s="176">
        <v>7.8255000000000008</v>
      </c>
      <c r="F1203" s="144"/>
      <c r="G1203" s="144"/>
      <c r="H1203" s="144"/>
      <c r="I1203" s="144"/>
      <c r="J1203" s="144"/>
      <c r="K1203" s="144"/>
      <c r="L1203" s="144"/>
      <c r="M1203" s="144"/>
      <c r="N1203" s="144"/>
      <c r="O1203" s="144"/>
      <c r="P1203" s="144"/>
      <c r="Q1203" s="144"/>
      <c r="R1203" s="144"/>
      <c r="S1203" s="144"/>
      <c r="T1203" s="144"/>
      <c r="U1203" s="144"/>
      <c r="V1203" s="144"/>
      <c r="W1203" s="144"/>
      <c r="X1203" s="133"/>
      <c r="Y1203" s="133"/>
      <c r="Z1203" s="133"/>
      <c r="AA1203" s="133"/>
      <c r="AB1203" s="133"/>
      <c r="AC1203" s="133"/>
      <c r="AD1203" s="133"/>
      <c r="AE1203" s="133"/>
      <c r="AF1203" s="133"/>
      <c r="AG1203" s="133" t="s">
        <v>282</v>
      </c>
      <c r="AH1203" s="133">
        <v>0</v>
      </c>
      <c r="AI1203" s="133"/>
      <c r="AJ1203" s="133"/>
      <c r="AK1203" s="133"/>
      <c r="AL1203" s="133"/>
      <c r="AM1203" s="133"/>
      <c r="AN1203" s="133"/>
      <c r="AO1203" s="133"/>
      <c r="AP1203" s="133"/>
      <c r="AQ1203" s="133"/>
      <c r="AR1203" s="133"/>
      <c r="AS1203" s="133"/>
      <c r="AT1203" s="133"/>
      <c r="AU1203" s="133"/>
      <c r="AV1203" s="133"/>
      <c r="AW1203" s="133"/>
      <c r="AX1203" s="133"/>
      <c r="AY1203" s="133"/>
      <c r="AZ1203" s="133"/>
      <c r="BA1203" s="133"/>
      <c r="BB1203" s="133"/>
      <c r="BC1203" s="133"/>
      <c r="BD1203" s="133"/>
      <c r="BE1203" s="133"/>
      <c r="BF1203" s="133"/>
      <c r="BG1203" s="133"/>
      <c r="BH1203" s="133"/>
    </row>
    <row r="1204" spans="1:60" outlineLevel="1" x14ac:dyDescent="0.2">
      <c r="A1204" s="142"/>
      <c r="B1204" s="143"/>
      <c r="C1204" s="189" t="s">
        <v>1292</v>
      </c>
      <c r="D1204" s="175"/>
      <c r="E1204" s="176">
        <v>-4.4649999999999999</v>
      </c>
      <c r="F1204" s="144"/>
      <c r="G1204" s="144"/>
      <c r="H1204" s="144"/>
      <c r="I1204" s="144"/>
      <c r="J1204" s="144"/>
      <c r="K1204" s="144"/>
      <c r="L1204" s="144"/>
      <c r="M1204" s="144"/>
      <c r="N1204" s="144"/>
      <c r="O1204" s="144"/>
      <c r="P1204" s="144"/>
      <c r="Q1204" s="144"/>
      <c r="R1204" s="144"/>
      <c r="S1204" s="144"/>
      <c r="T1204" s="144"/>
      <c r="U1204" s="144"/>
      <c r="V1204" s="144"/>
      <c r="W1204" s="144"/>
      <c r="X1204" s="133"/>
      <c r="Y1204" s="133"/>
      <c r="Z1204" s="133"/>
      <c r="AA1204" s="133"/>
      <c r="AB1204" s="133"/>
      <c r="AC1204" s="133"/>
      <c r="AD1204" s="133"/>
      <c r="AE1204" s="133"/>
      <c r="AF1204" s="133"/>
      <c r="AG1204" s="133" t="s">
        <v>282</v>
      </c>
      <c r="AH1204" s="133">
        <v>0</v>
      </c>
      <c r="AI1204" s="133"/>
      <c r="AJ1204" s="133"/>
      <c r="AK1204" s="133"/>
      <c r="AL1204" s="133"/>
      <c r="AM1204" s="133"/>
      <c r="AN1204" s="133"/>
      <c r="AO1204" s="133"/>
      <c r="AP1204" s="133"/>
      <c r="AQ1204" s="133"/>
      <c r="AR1204" s="133"/>
      <c r="AS1204" s="133"/>
      <c r="AT1204" s="133"/>
      <c r="AU1204" s="133"/>
      <c r="AV1204" s="133"/>
      <c r="AW1204" s="133"/>
      <c r="AX1204" s="133"/>
      <c r="AY1204" s="133"/>
      <c r="AZ1204" s="133"/>
      <c r="BA1204" s="133"/>
      <c r="BB1204" s="133"/>
      <c r="BC1204" s="133"/>
      <c r="BD1204" s="133"/>
      <c r="BE1204" s="133"/>
      <c r="BF1204" s="133"/>
      <c r="BG1204" s="133"/>
      <c r="BH1204" s="133"/>
    </row>
    <row r="1205" spans="1:60" outlineLevel="1" x14ac:dyDescent="0.2">
      <c r="A1205" s="142"/>
      <c r="B1205" s="143"/>
      <c r="C1205" s="189" t="s">
        <v>1293</v>
      </c>
      <c r="D1205" s="175"/>
      <c r="E1205" s="176">
        <v>53.846100000000007</v>
      </c>
      <c r="F1205" s="144"/>
      <c r="G1205" s="144"/>
      <c r="H1205" s="144"/>
      <c r="I1205" s="144"/>
      <c r="J1205" s="144"/>
      <c r="K1205" s="144"/>
      <c r="L1205" s="144"/>
      <c r="M1205" s="144"/>
      <c r="N1205" s="144"/>
      <c r="O1205" s="144"/>
      <c r="P1205" s="144"/>
      <c r="Q1205" s="144"/>
      <c r="R1205" s="144"/>
      <c r="S1205" s="144"/>
      <c r="T1205" s="144"/>
      <c r="U1205" s="144"/>
      <c r="V1205" s="144"/>
      <c r="W1205" s="144"/>
      <c r="X1205" s="133"/>
      <c r="Y1205" s="133"/>
      <c r="Z1205" s="133"/>
      <c r="AA1205" s="133"/>
      <c r="AB1205" s="133"/>
      <c r="AC1205" s="133"/>
      <c r="AD1205" s="133"/>
      <c r="AE1205" s="133"/>
      <c r="AF1205" s="133"/>
      <c r="AG1205" s="133" t="s">
        <v>282</v>
      </c>
      <c r="AH1205" s="133">
        <v>0</v>
      </c>
      <c r="AI1205" s="133"/>
      <c r="AJ1205" s="133"/>
      <c r="AK1205" s="133"/>
      <c r="AL1205" s="133"/>
      <c r="AM1205" s="133"/>
      <c r="AN1205" s="133"/>
      <c r="AO1205" s="133"/>
      <c r="AP1205" s="133"/>
      <c r="AQ1205" s="133"/>
      <c r="AR1205" s="133"/>
      <c r="AS1205" s="133"/>
      <c r="AT1205" s="133"/>
      <c r="AU1205" s="133"/>
      <c r="AV1205" s="133"/>
      <c r="AW1205" s="133"/>
      <c r="AX1205" s="133"/>
      <c r="AY1205" s="133"/>
      <c r="AZ1205" s="133"/>
      <c r="BA1205" s="133"/>
      <c r="BB1205" s="133"/>
      <c r="BC1205" s="133"/>
      <c r="BD1205" s="133"/>
      <c r="BE1205" s="133"/>
      <c r="BF1205" s="133"/>
      <c r="BG1205" s="133"/>
      <c r="BH1205" s="133"/>
    </row>
    <row r="1206" spans="1:60" outlineLevel="1" x14ac:dyDescent="0.2">
      <c r="A1206" s="142"/>
      <c r="B1206" s="143"/>
      <c r="C1206" s="189" t="s">
        <v>1294</v>
      </c>
      <c r="D1206" s="175"/>
      <c r="E1206" s="176">
        <v>-4.3449999999999998</v>
      </c>
      <c r="F1206" s="144"/>
      <c r="G1206" s="144"/>
      <c r="H1206" s="144"/>
      <c r="I1206" s="144"/>
      <c r="J1206" s="144"/>
      <c r="K1206" s="144"/>
      <c r="L1206" s="144"/>
      <c r="M1206" s="144"/>
      <c r="N1206" s="144"/>
      <c r="O1206" s="144"/>
      <c r="P1206" s="144"/>
      <c r="Q1206" s="144"/>
      <c r="R1206" s="144"/>
      <c r="S1206" s="144"/>
      <c r="T1206" s="144"/>
      <c r="U1206" s="144"/>
      <c r="V1206" s="144"/>
      <c r="W1206" s="144"/>
      <c r="X1206" s="133"/>
      <c r="Y1206" s="133"/>
      <c r="Z1206" s="133"/>
      <c r="AA1206" s="133"/>
      <c r="AB1206" s="133"/>
      <c r="AC1206" s="133"/>
      <c r="AD1206" s="133"/>
      <c r="AE1206" s="133"/>
      <c r="AF1206" s="133"/>
      <c r="AG1206" s="133" t="s">
        <v>282</v>
      </c>
      <c r="AH1206" s="133">
        <v>0</v>
      </c>
      <c r="AI1206" s="133"/>
      <c r="AJ1206" s="133"/>
      <c r="AK1206" s="133"/>
      <c r="AL1206" s="133"/>
      <c r="AM1206" s="133"/>
      <c r="AN1206" s="133"/>
      <c r="AO1206" s="133"/>
      <c r="AP1206" s="133"/>
      <c r="AQ1206" s="133"/>
      <c r="AR1206" s="133"/>
      <c r="AS1206" s="133"/>
      <c r="AT1206" s="133"/>
      <c r="AU1206" s="133"/>
      <c r="AV1206" s="133"/>
      <c r="AW1206" s="133"/>
      <c r="AX1206" s="133"/>
      <c r="AY1206" s="133"/>
      <c r="AZ1206" s="133"/>
      <c r="BA1206" s="133"/>
      <c r="BB1206" s="133"/>
      <c r="BC1206" s="133"/>
      <c r="BD1206" s="133"/>
      <c r="BE1206" s="133"/>
      <c r="BF1206" s="133"/>
      <c r="BG1206" s="133"/>
      <c r="BH1206" s="133"/>
    </row>
    <row r="1207" spans="1:60" outlineLevel="1" x14ac:dyDescent="0.2">
      <c r="A1207" s="142"/>
      <c r="B1207" s="143"/>
      <c r="C1207" s="189" t="s">
        <v>1295</v>
      </c>
      <c r="D1207" s="175"/>
      <c r="E1207" s="176">
        <v>-7.7149999999999999</v>
      </c>
      <c r="F1207" s="144"/>
      <c r="G1207" s="144"/>
      <c r="H1207" s="144"/>
      <c r="I1207" s="144"/>
      <c r="J1207" s="144"/>
      <c r="K1207" s="144"/>
      <c r="L1207" s="144"/>
      <c r="M1207" s="144"/>
      <c r="N1207" s="144"/>
      <c r="O1207" s="144"/>
      <c r="P1207" s="144"/>
      <c r="Q1207" s="144"/>
      <c r="R1207" s="144"/>
      <c r="S1207" s="144"/>
      <c r="T1207" s="144"/>
      <c r="U1207" s="144"/>
      <c r="V1207" s="144"/>
      <c r="W1207" s="144"/>
      <c r="X1207" s="133"/>
      <c r="Y1207" s="133"/>
      <c r="Z1207" s="133"/>
      <c r="AA1207" s="133"/>
      <c r="AB1207" s="133"/>
      <c r="AC1207" s="133"/>
      <c r="AD1207" s="133"/>
      <c r="AE1207" s="133"/>
      <c r="AF1207" s="133"/>
      <c r="AG1207" s="133" t="s">
        <v>282</v>
      </c>
      <c r="AH1207" s="133">
        <v>0</v>
      </c>
      <c r="AI1207" s="133"/>
      <c r="AJ1207" s="133"/>
      <c r="AK1207" s="133"/>
      <c r="AL1207" s="133"/>
      <c r="AM1207" s="133"/>
      <c r="AN1207" s="133"/>
      <c r="AO1207" s="133"/>
      <c r="AP1207" s="133"/>
      <c r="AQ1207" s="133"/>
      <c r="AR1207" s="133"/>
      <c r="AS1207" s="133"/>
      <c r="AT1207" s="133"/>
      <c r="AU1207" s="133"/>
      <c r="AV1207" s="133"/>
      <c r="AW1207" s="133"/>
      <c r="AX1207" s="133"/>
      <c r="AY1207" s="133"/>
      <c r="AZ1207" s="133"/>
      <c r="BA1207" s="133"/>
      <c r="BB1207" s="133"/>
      <c r="BC1207" s="133"/>
      <c r="BD1207" s="133"/>
      <c r="BE1207" s="133"/>
      <c r="BF1207" s="133"/>
      <c r="BG1207" s="133"/>
      <c r="BH1207" s="133"/>
    </row>
    <row r="1208" spans="1:60" outlineLevel="1" x14ac:dyDescent="0.2">
      <c r="A1208" s="142"/>
      <c r="B1208" s="143"/>
      <c r="C1208" s="189" t="s">
        <v>1296</v>
      </c>
      <c r="D1208" s="175"/>
      <c r="E1208" s="176">
        <v>17.982000000000003</v>
      </c>
      <c r="F1208" s="144"/>
      <c r="G1208" s="144"/>
      <c r="H1208" s="144"/>
      <c r="I1208" s="144"/>
      <c r="J1208" s="144"/>
      <c r="K1208" s="144"/>
      <c r="L1208" s="144"/>
      <c r="M1208" s="144"/>
      <c r="N1208" s="144"/>
      <c r="O1208" s="144"/>
      <c r="P1208" s="144"/>
      <c r="Q1208" s="144"/>
      <c r="R1208" s="144"/>
      <c r="S1208" s="144"/>
      <c r="T1208" s="144"/>
      <c r="U1208" s="144"/>
      <c r="V1208" s="144"/>
      <c r="W1208" s="144"/>
      <c r="X1208" s="133"/>
      <c r="Y1208" s="133"/>
      <c r="Z1208" s="133"/>
      <c r="AA1208" s="133"/>
      <c r="AB1208" s="133"/>
      <c r="AC1208" s="133"/>
      <c r="AD1208" s="133"/>
      <c r="AE1208" s="133"/>
      <c r="AF1208" s="133"/>
      <c r="AG1208" s="133" t="s">
        <v>282</v>
      </c>
      <c r="AH1208" s="133">
        <v>0</v>
      </c>
      <c r="AI1208" s="133"/>
      <c r="AJ1208" s="133"/>
      <c r="AK1208" s="133"/>
      <c r="AL1208" s="133"/>
      <c r="AM1208" s="133"/>
      <c r="AN1208" s="133"/>
      <c r="AO1208" s="133"/>
      <c r="AP1208" s="133"/>
      <c r="AQ1208" s="133"/>
      <c r="AR1208" s="133"/>
      <c r="AS1208" s="133"/>
      <c r="AT1208" s="133"/>
      <c r="AU1208" s="133"/>
      <c r="AV1208" s="133"/>
      <c r="AW1208" s="133"/>
      <c r="AX1208" s="133"/>
      <c r="AY1208" s="133"/>
      <c r="AZ1208" s="133"/>
      <c r="BA1208" s="133"/>
      <c r="BB1208" s="133"/>
      <c r="BC1208" s="133"/>
      <c r="BD1208" s="133"/>
      <c r="BE1208" s="133"/>
      <c r="BF1208" s="133"/>
      <c r="BG1208" s="133"/>
      <c r="BH1208" s="133"/>
    </row>
    <row r="1209" spans="1:60" outlineLevel="1" x14ac:dyDescent="0.2">
      <c r="A1209" s="142"/>
      <c r="B1209" s="143"/>
      <c r="C1209" s="189" t="s">
        <v>1297</v>
      </c>
      <c r="D1209" s="175"/>
      <c r="E1209" s="176">
        <v>-7.3249999999999993</v>
      </c>
      <c r="F1209" s="144"/>
      <c r="G1209" s="144"/>
      <c r="H1209" s="144"/>
      <c r="I1209" s="144"/>
      <c r="J1209" s="144"/>
      <c r="K1209" s="144"/>
      <c r="L1209" s="144"/>
      <c r="M1209" s="144"/>
      <c r="N1209" s="144"/>
      <c r="O1209" s="144"/>
      <c r="P1209" s="144"/>
      <c r="Q1209" s="144"/>
      <c r="R1209" s="144"/>
      <c r="S1209" s="144"/>
      <c r="T1209" s="144"/>
      <c r="U1209" s="144"/>
      <c r="V1209" s="144"/>
      <c r="W1209" s="144"/>
      <c r="X1209" s="133"/>
      <c r="Y1209" s="133"/>
      <c r="Z1209" s="133"/>
      <c r="AA1209" s="133"/>
      <c r="AB1209" s="133"/>
      <c r="AC1209" s="133"/>
      <c r="AD1209" s="133"/>
      <c r="AE1209" s="133"/>
      <c r="AF1209" s="133"/>
      <c r="AG1209" s="133" t="s">
        <v>282</v>
      </c>
      <c r="AH1209" s="133">
        <v>0</v>
      </c>
      <c r="AI1209" s="133"/>
      <c r="AJ1209" s="133"/>
      <c r="AK1209" s="133"/>
      <c r="AL1209" s="133"/>
      <c r="AM1209" s="133"/>
      <c r="AN1209" s="133"/>
      <c r="AO1209" s="133"/>
      <c r="AP1209" s="133"/>
      <c r="AQ1209" s="133"/>
      <c r="AR1209" s="133"/>
      <c r="AS1209" s="133"/>
      <c r="AT1209" s="133"/>
      <c r="AU1209" s="133"/>
      <c r="AV1209" s="133"/>
      <c r="AW1209" s="133"/>
      <c r="AX1209" s="133"/>
      <c r="AY1209" s="133"/>
      <c r="AZ1209" s="133"/>
      <c r="BA1209" s="133"/>
      <c r="BB1209" s="133"/>
      <c r="BC1209" s="133"/>
      <c r="BD1209" s="133"/>
      <c r="BE1209" s="133"/>
      <c r="BF1209" s="133"/>
      <c r="BG1209" s="133"/>
      <c r="BH1209" s="133"/>
    </row>
    <row r="1210" spans="1:60" outlineLevel="1" x14ac:dyDescent="0.2">
      <c r="A1210" s="142"/>
      <c r="B1210" s="143"/>
      <c r="C1210" s="189" t="s">
        <v>1298</v>
      </c>
      <c r="D1210" s="175"/>
      <c r="E1210" s="176">
        <v>73.226700000000008</v>
      </c>
      <c r="F1210" s="144"/>
      <c r="G1210" s="144"/>
      <c r="H1210" s="144"/>
      <c r="I1210" s="144"/>
      <c r="J1210" s="144"/>
      <c r="K1210" s="144"/>
      <c r="L1210" s="144"/>
      <c r="M1210" s="144"/>
      <c r="N1210" s="144"/>
      <c r="O1210" s="144"/>
      <c r="P1210" s="144"/>
      <c r="Q1210" s="144"/>
      <c r="R1210" s="144"/>
      <c r="S1210" s="144"/>
      <c r="T1210" s="144"/>
      <c r="U1210" s="144"/>
      <c r="V1210" s="144"/>
      <c r="W1210" s="144"/>
      <c r="X1210" s="133"/>
      <c r="Y1210" s="133"/>
      <c r="Z1210" s="133"/>
      <c r="AA1210" s="133"/>
      <c r="AB1210" s="133"/>
      <c r="AC1210" s="133"/>
      <c r="AD1210" s="133"/>
      <c r="AE1210" s="133"/>
      <c r="AF1210" s="133"/>
      <c r="AG1210" s="133" t="s">
        <v>282</v>
      </c>
      <c r="AH1210" s="133">
        <v>0</v>
      </c>
      <c r="AI1210" s="133"/>
      <c r="AJ1210" s="133"/>
      <c r="AK1210" s="133"/>
      <c r="AL1210" s="133"/>
      <c r="AM1210" s="133"/>
      <c r="AN1210" s="133"/>
      <c r="AO1210" s="133"/>
      <c r="AP1210" s="133"/>
      <c r="AQ1210" s="133"/>
      <c r="AR1210" s="133"/>
      <c r="AS1210" s="133"/>
      <c r="AT1210" s="133"/>
      <c r="AU1210" s="133"/>
      <c r="AV1210" s="133"/>
      <c r="AW1210" s="133"/>
      <c r="AX1210" s="133"/>
      <c r="AY1210" s="133"/>
      <c r="AZ1210" s="133"/>
      <c r="BA1210" s="133"/>
      <c r="BB1210" s="133"/>
      <c r="BC1210" s="133"/>
      <c r="BD1210" s="133"/>
      <c r="BE1210" s="133"/>
      <c r="BF1210" s="133"/>
      <c r="BG1210" s="133"/>
      <c r="BH1210" s="133"/>
    </row>
    <row r="1211" spans="1:60" outlineLevel="1" x14ac:dyDescent="0.2">
      <c r="A1211" s="142"/>
      <c r="B1211" s="143"/>
      <c r="C1211" s="189" t="s">
        <v>1299</v>
      </c>
      <c r="D1211" s="175"/>
      <c r="E1211" s="176">
        <v>-25.308</v>
      </c>
      <c r="F1211" s="144"/>
      <c r="G1211" s="144"/>
      <c r="H1211" s="144"/>
      <c r="I1211" s="144"/>
      <c r="J1211" s="144"/>
      <c r="K1211" s="144"/>
      <c r="L1211" s="144"/>
      <c r="M1211" s="144"/>
      <c r="N1211" s="144"/>
      <c r="O1211" s="144"/>
      <c r="P1211" s="144"/>
      <c r="Q1211" s="144"/>
      <c r="R1211" s="144"/>
      <c r="S1211" s="144"/>
      <c r="T1211" s="144"/>
      <c r="U1211" s="144"/>
      <c r="V1211" s="144"/>
      <c r="W1211" s="144"/>
      <c r="X1211" s="133"/>
      <c r="Y1211" s="133"/>
      <c r="Z1211" s="133"/>
      <c r="AA1211" s="133"/>
      <c r="AB1211" s="133"/>
      <c r="AC1211" s="133"/>
      <c r="AD1211" s="133"/>
      <c r="AE1211" s="133"/>
      <c r="AF1211" s="133"/>
      <c r="AG1211" s="133" t="s">
        <v>282</v>
      </c>
      <c r="AH1211" s="133">
        <v>0</v>
      </c>
      <c r="AI1211" s="133"/>
      <c r="AJ1211" s="133"/>
      <c r="AK1211" s="133"/>
      <c r="AL1211" s="133"/>
      <c r="AM1211" s="133"/>
      <c r="AN1211" s="133"/>
      <c r="AO1211" s="133"/>
      <c r="AP1211" s="133"/>
      <c r="AQ1211" s="133"/>
      <c r="AR1211" s="133"/>
      <c r="AS1211" s="133"/>
      <c r="AT1211" s="133"/>
      <c r="AU1211" s="133"/>
      <c r="AV1211" s="133"/>
      <c r="AW1211" s="133"/>
      <c r="AX1211" s="133"/>
      <c r="AY1211" s="133"/>
      <c r="AZ1211" s="133"/>
      <c r="BA1211" s="133"/>
      <c r="BB1211" s="133"/>
      <c r="BC1211" s="133"/>
      <c r="BD1211" s="133"/>
      <c r="BE1211" s="133"/>
      <c r="BF1211" s="133"/>
      <c r="BG1211" s="133"/>
      <c r="BH1211" s="133"/>
    </row>
    <row r="1212" spans="1:60" outlineLevel="1" x14ac:dyDescent="0.2">
      <c r="A1212" s="142"/>
      <c r="B1212" s="143"/>
      <c r="C1212" s="189" t="s">
        <v>1300</v>
      </c>
      <c r="D1212" s="175"/>
      <c r="E1212" s="176">
        <v>-7.9224999999999994</v>
      </c>
      <c r="F1212" s="144"/>
      <c r="G1212" s="144"/>
      <c r="H1212" s="144"/>
      <c r="I1212" s="144"/>
      <c r="J1212" s="144"/>
      <c r="K1212" s="144"/>
      <c r="L1212" s="144"/>
      <c r="M1212" s="144"/>
      <c r="N1212" s="144"/>
      <c r="O1212" s="144"/>
      <c r="P1212" s="144"/>
      <c r="Q1212" s="144"/>
      <c r="R1212" s="144"/>
      <c r="S1212" s="144"/>
      <c r="T1212" s="144"/>
      <c r="U1212" s="144"/>
      <c r="V1212" s="144"/>
      <c r="W1212" s="144"/>
      <c r="X1212" s="133"/>
      <c r="Y1212" s="133"/>
      <c r="Z1212" s="133"/>
      <c r="AA1212" s="133"/>
      <c r="AB1212" s="133"/>
      <c r="AC1212" s="133"/>
      <c r="AD1212" s="133"/>
      <c r="AE1212" s="133"/>
      <c r="AF1212" s="133"/>
      <c r="AG1212" s="133" t="s">
        <v>282</v>
      </c>
      <c r="AH1212" s="133">
        <v>0</v>
      </c>
      <c r="AI1212" s="133"/>
      <c r="AJ1212" s="133"/>
      <c r="AK1212" s="133"/>
      <c r="AL1212" s="133"/>
      <c r="AM1212" s="133"/>
      <c r="AN1212" s="133"/>
      <c r="AO1212" s="133"/>
      <c r="AP1212" s="133"/>
      <c r="AQ1212" s="133"/>
      <c r="AR1212" s="133"/>
      <c r="AS1212" s="133"/>
      <c r="AT1212" s="133"/>
      <c r="AU1212" s="133"/>
      <c r="AV1212" s="133"/>
      <c r="AW1212" s="133"/>
      <c r="AX1212" s="133"/>
      <c r="AY1212" s="133"/>
      <c r="AZ1212" s="133"/>
      <c r="BA1212" s="133"/>
      <c r="BB1212" s="133"/>
      <c r="BC1212" s="133"/>
      <c r="BD1212" s="133"/>
      <c r="BE1212" s="133"/>
      <c r="BF1212" s="133"/>
      <c r="BG1212" s="133"/>
      <c r="BH1212" s="133"/>
    </row>
    <row r="1213" spans="1:60" outlineLevel="1" x14ac:dyDescent="0.2">
      <c r="A1213" s="142"/>
      <c r="B1213" s="143"/>
      <c r="C1213" s="189" t="s">
        <v>1301</v>
      </c>
      <c r="D1213" s="175"/>
      <c r="E1213" s="176">
        <v>3.9960000000000004</v>
      </c>
      <c r="F1213" s="144"/>
      <c r="G1213" s="144"/>
      <c r="H1213" s="144"/>
      <c r="I1213" s="144"/>
      <c r="J1213" s="144"/>
      <c r="K1213" s="144"/>
      <c r="L1213" s="144"/>
      <c r="M1213" s="144"/>
      <c r="N1213" s="144"/>
      <c r="O1213" s="144"/>
      <c r="P1213" s="144"/>
      <c r="Q1213" s="144"/>
      <c r="R1213" s="144"/>
      <c r="S1213" s="144"/>
      <c r="T1213" s="144"/>
      <c r="U1213" s="144"/>
      <c r="V1213" s="144"/>
      <c r="W1213" s="144"/>
      <c r="X1213" s="133"/>
      <c r="Y1213" s="133"/>
      <c r="Z1213" s="133"/>
      <c r="AA1213" s="133"/>
      <c r="AB1213" s="133"/>
      <c r="AC1213" s="133"/>
      <c r="AD1213" s="133"/>
      <c r="AE1213" s="133"/>
      <c r="AF1213" s="133"/>
      <c r="AG1213" s="133" t="s">
        <v>282</v>
      </c>
      <c r="AH1213" s="133">
        <v>0</v>
      </c>
      <c r="AI1213" s="133"/>
      <c r="AJ1213" s="133"/>
      <c r="AK1213" s="133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133"/>
      <c r="AW1213" s="133"/>
      <c r="AX1213" s="133"/>
      <c r="AY1213" s="133"/>
      <c r="AZ1213" s="133"/>
      <c r="BA1213" s="133"/>
      <c r="BB1213" s="133"/>
      <c r="BC1213" s="133"/>
      <c r="BD1213" s="133"/>
      <c r="BE1213" s="133"/>
      <c r="BF1213" s="133"/>
      <c r="BG1213" s="133"/>
      <c r="BH1213" s="133"/>
    </row>
    <row r="1214" spans="1:60" outlineLevel="1" x14ac:dyDescent="0.2">
      <c r="A1214" s="142"/>
      <c r="B1214" s="143"/>
      <c r="C1214" s="189" t="s">
        <v>1256</v>
      </c>
      <c r="D1214" s="175"/>
      <c r="E1214" s="176"/>
      <c r="F1214" s="144"/>
      <c r="G1214" s="144"/>
      <c r="H1214" s="144"/>
      <c r="I1214" s="144"/>
      <c r="J1214" s="144"/>
      <c r="K1214" s="144"/>
      <c r="L1214" s="144"/>
      <c r="M1214" s="144"/>
      <c r="N1214" s="144"/>
      <c r="O1214" s="144"/>
      <c r="P1214" s="144"/>
      <c r="Q1214" s="144"/>
      <c r="R1214" s="144"/>
      <c r="S1214" s="144"/>
      <c r="T1214" s="144"/>
      <c r="U1214" s="144"/>
      <c r="V1214" s="144"/>
      <c r="W1214" s="144"/>
      <c r="X1214" s="133"/>
      <c r="Y1214" s="133"/>
      <c r="Z1214" s="133"/>
      <c r="AA1214" s="133"/>
      <c r="AB1214" s="133"/>
      <c r="AC1214" s="133"/>
      <c r="AD1214" s="133"/>
      <c r="AE1214" s="133"/>
      <c r="AF1214" s="133"/>
      <c r="AG1214" s="133" t="s">
        <v>282</v>
      </c>
      <c r="AH1214" s="133">
        <v>0</v>
      </c>
      <c r="AI1214" s="133"/>
      <c r="AJ1214" s="133"/>
      <c r="AK1214" s="133"/>
      <c r="AL1214" s="133"/>
      <c r="AM1214" s="133"/>
      <c r="AN1214" s="133"/>
      <c r="AO1214" s="133"/>
      <c r="AP1214" s="133"/>
      <c r="AQ1214" s="133"/>
      <c r="AR1214" s="133"/>
      <c r="AS1214" s="133"/>
      <c r="AT1214" s="133"/>
      <c r="AU1214" s="133"/>
      <c r="AV1214" s="133"/>
      <c r="AW1214" s="133"/>
      <c r="AX1214" s="133"/>
      <c r="AY1214" s="133"/>
      <c r="AZ1214" s="133"/>
      <c r="BA1214" s="133"/>
      <c r="BB1214" s="133"/>
      <c r="BC1214" s="133"/>
      <c r="BD1214" s="133"/>
      <c r="BE1214" s="133"/>
      <c r="BF1214" s="133"/>
      <c r="BG1214" s="133"/>
      <c r="BH1214" s="133"/>
    </row>
    <row r="1215" spans="1:60" outlineLevel="1" x14ac:dyDescent="0.2">
      <c r="A1215" s="142"/>
      <c r="B1215" s="143"/>
      <c r="C1215" s="189" t="s">
        <v>1302</v>
      </c>
      <c r="D1215" s="175"/>
      <c r="E1215" s="176">
        <v>14.901750000000002</v>
      </c>
      <c r="F1215" s="144"/>
      <c r="G1215" s="144"/>
      <c r="H1215" s="144"/>
      <c r="I1215" s="144"/>
      <c r="J1215" s="144"/>
      <c r="K1215" s="144"/>
      <c r="L1215" s="144"/>
      <c r="M1215" s="144"/>
      <c r="N1215" s="144"/>
      <c r="O1215" s="144"/>
      <c r="P1215" s="144"/>
      <c r="Q1215" s="144"/>
      <c r="R1215" s="144"/>
      <c r="S1215" s="144"/>
      <c r="T1215" s="144"/>
      <c r="U1215" s="144"/>
      <c r="V1215" s="144"/>
      <c r="W1215" s="144"/>
      <c r="X1215" s="133"/>
      <c r="Y1215" s="133"/>
      <c r="Z1215" s="133"/>
      <c r="AA1215" s="133"/>
      <c r="AB1215" s="133"/>
      <c r="AC1215" s="133"/>
      <c r="AD1215" s="133"/>
      <c r="AE1215" s="133"/>
      <c r="AF1215" s="133"/>
      <c r="AG1215" s="133" t="s">
        <v>282</v>
      </c>
      <c r="AH1215" s="133">
        <v>0</v>
      </c>
      <c r="AI1215" s="133"/>
      <c r="AJ1215" s="133"/>
      <c r="AK1215" s="133"/>
      <c r="AL1215" s="133"/>
      <c r="AM1215" s="133"/>
      <c r="AN1215" s="133"/>
      <c r="AO1215" s="133"/>
      <c r="AP1215" s="133"/>
      <c r="AQ1215" s="133"/>
      <c r="AR1215" s="133"/>
      <c r="AS1215" s="133"/>
      <c r="AT1215" s="133"/>
      <c r="AU1215" s="133"/>
      <c r="AV1215" s="133"/>
      <c r="AW1215" s="133"/>
      <c r="AX1215" s="133"/>
      <c r="AY1215" s="133"/>
      <c r="AZ1215" s="133"/>
      <c r="BA1215" s="133"/>
      <c r="BB1215" s="133"/>
      <c r="BC1215" s="133"/>
      <c r="BD1215" s="133"/>
      <c r="BE1215" s="133"/>
      <c r="BF1215" s="133"/>
      <c r="BG1215" s="133"/>
      <c r="BH1215" s="133"/>
    </row>
    <row r="1216" spans="1:60" outlineLevel="1" x14ac:dyDescent="0.2">
      <c r="A1216" s="142"/>
      <c r="B1216" s="143"/>
      <c r="C1216" s="190" t="s">
        <v>673</v>
      </c>
      <c r="D1216" s="177"/>
      <c r="E1216" s="178">
        <v>290.05165000000005</v>
      </c>
      <c r="F1216" s="144"/>
      <c r="G1216" s="144"/>
      <c r="H1216" s="144"/>
      <c r="I1216" s="144"/>
      <c r="J1216" s="144"/>
      <c r="K1216" s="144"/>
      <c r="L1216" s="144"/>
      <c r="M1216" s="144"/>
      <c r="N1216" s="144"/>
      <c r="O1216" s="144"/>
      <c r="P1216" s="144"/>
      <c r="Q1216" s="144"/>
      <c r="R1216" s="144"/>
      <c r="S1216" s="144"/>
      <c r="T1216" s="144"/>
      <c r="U1216" s="144"/>
      <c r="V1216" s="144"/>
      <c r="W1216" s="144"/>
      <c r="X1216" s="133"/>
      <c r="Y1216" s="133"/>
      <c r="Z1216" s="133"/>
      <c r="AA1216" s="133"/>
      <c r="AB1216" s="133"/>
      <c r="AC1216" s="133"/>
      <c r="AD1216" s="133"/>
      <c r="AE1216" s="133"/>
      <c r="AF1216" s="133"/>
      <c r="AG1216" s="133" t="s">
        <v>282</v>
      </c>
      <c r="AH1216" s="133">
        <v>1</v>
      </c>
      <c r="AI1216" s="133"/>
      <c r="AJ1216" s="133"/>
      <c r="AK1216" s="133"/>
      <c r="AL1216" s="133"/>
      <c r="AM1216" s="133"/>
      <c r="AN1216" s="133"/>
      <c r="AO1216" s="133"/>
      <c r="AP1216" s="133"/>
      <c r="AQ1216" s="133"/>
      <c r="AR1216" s="133"/>
      <c r="AS1216" s="133"/>
      <c r="AT1216" s="133"/>
      <c r="AU1216" s="133"/>
      <c r="AV1216" s="133"/>
      <c r="AW1216" s="133"/>
      <c r="AX1216" s="133"/>
      <c r="AY1216" s="133"/>
      <c r="AZ1216" s="133"/>
      <c r="BA1216" s="133"/>
      <c r="BB1216" s="133"/>
      <c r="BC1216" s="133"/>
      <c r="BD1216" s="133"/>
      <c r="BE1216" s="133"/>
      <c r="BF1216" s="133"/>
      <c r="BG1216" s="133"/>
      <c r="BH1216" s="133"/>
    </row>
    <row r="1217" spans="1:60" outlineLevel="1" x14ac:dyDescent="0.2">
      <c r="A1217" s="142"/>
      <c r="B1217" s="143"/>
      <c r="C1217" s="189" t="s">
        <v>678</v>
      </c>
      <c r="D1217" s="175"/>
      <c r="E1217" s="176"/>
      <c r="F1217" s="144"/>
      <c r="G1217" s="144"/>
      <c r="H1217" s="144"/>
      <c r="I1217" s="144"/>
      <c r="J1217" s="144"/>
      <c r="K1217" s="144"/>
      <c r="L1217" s="144"/>
      <c r="M1217" s="144"/>
      <c r="N1217" s="144"/>
      <c r="O1217" s="144"/>
      <c r="P1217" s="144"/>
      <c r="Q1217" s="144"/>
      <c r="R1217" s="144"/>
      <c r="S1217" s="144"/>
      <c r="T1217" s="144"/>
      <c r="U1217" s="144"/>
      <c r="V1217" s="144"/>
      <c r="W1217" s="144"/>
      <c r="X1217" s="133"/>
      <c r="Y1217" s="133"/>
      <c r="Z1217" s="133"/>
      <c r="AA1217" s="133"/>
      <c r="AB1217" s="133"/>
      <c r="AC1217" s="133"/>
      <c r="AD1217" s="133"/>
      <c r="AE1217" s="133"/>
      <c r="AF1217" s="133"/>
      <c r="AG1217" s="133" t="s">
        <v>282</v>
      </c>
      <c r="AH1217" s="133">
        <v>0</v>
      </c>
      <c r="AI1217" s="133"/>
      <c r="AJ1217" s="133"/>
      <c r="AK1217" s="133"/>
      <c r="AL1217" s="133"/>
      <c r="AM1217" s="133"/>
      <c r="AN1217" s="133"/>
      <c r="AO1217" s="133"/>
      <c r="AP1217" s="133"/>
      <c r="AQ1217" s="133"/>
      <c r="AR1217" s="133"/>
      <c r="AS1217" s="133"/>
      <c r="AT1217" s="133"/>
      <c r="AU1217" s="133"/>
      <c r="AV1217" s="133"/>
      <c r="AW1217" s="133"/>
      <c r="AX1217" s="133"/>
      <c r="AY1217" s="133"/>
      <c r="AZ1217" s="133"/>
      <c r="BA1217" s="133"/>
      <c r="BB1217" s="133"/>
      <c r="BC1217" s="133"/>
      <c r="BD1217" s="133"/>
      <c r="BE1217" s="133"/>
      <c r="BF1217" s="133"/>
      <c r="BG1217" s="133"/>
      <c r="BH1217" s="133"/>
    </row>
    <row r="1218" spans="1:60" outlineLevel="1" x14ac:dyDescent="0.2">
      <c r="A1218" s="142"/>
      <c r="B1218" s="143"/>
      <c r="C1218" s="189" t="s">
        <v>1303</v>
      </c>
      <c r="D1218" s="175"/>
      <c r="E1218" s="176">
        <v>31.189200000000003</v>
      </c>
      <c r="F1218" s="144"/>
      <c r="G1218" s="144"/>
      <c r="H1218" s="144"/>
      <c r="I1218" s="144"/>
      <c r="J1218" s="144"/>
      <c r="K1218" s="144"/>
      <c r="L1218" s="144"/>
      <c r="M1218" s="144"/>
      <c r="N1218" s="144"/>
      <c r="O1218" s="144"/>
      <c r="P1218" s="144"/>
      <c r="Q1218" s="144"/>
      <c r="R1218" s="144"/>
      <c r="S1218" s="144"/>
      <c r="T1218" s="144"/>
      <c r="U1218" s="144"/>
      <c r="V1218" s="144"/>
      <c r="W1218" s="144"/>
      <c r="X1218" s="133"/>
      <c r="Y1218" s="133"/>
      <c r="Z1218" s="133"/>
      <c r="AA1218" s="133"/>
      <c r="AB1218" s="133"/>
      <c r="AC1218" s="133"/>
      <c r="AD1218" s="133"/>
      <c r="AE1218" s="133"/>
      <c r="AF1218" s="133"/>
      <c r="AG1218" s="133" t="s">
        <v>282</v>
      </c>
      <c r="AH1218" s="133">
        <v>0</v>
      </c>
      <c r="AI1218" s="133"/>
      <c r="AJ1218" s="133"/>
      <c r="AK1218" s="133"/>
      <c r="AL1218" s="133"/>
      <c r="AM1218" s="133"/>
      <c r="AN1218" s="133"/>
      <c r="AO1218" s="133"/>
      <c r="AP1218" s="133"/>
      <c r="AQ1218" s="133"/>
      <c r="AR1218" s="133"/>
      <c r="AS1218" s="133"/>
      <c r="AT1218" s="133"/>
      <c r="AU1218" s="133"/>
      <c r="AV1218" s="133"/>
      <c r="AW1218" s="133"/>
      <c r="AX1218" s="133"/>
      <c r="AY1218" s="133"/>
      <c r="AZ1218" s="133"/>
      <c r="BA1218" s="133"/>
      <c r="BB1218" s="133"/>
      <c r="BC1218" s="133"/>
      <c r="BD1218" s="133"/>
      <c r="BE1218" s="133"/>
      <c r="BF1218" s="133"/>
      <c r="BG1218" s="133"/>
      <c r="BH1218" s="133"/>
    </row>
    <row r="1219" spans="1:60" outlineLevel="1" x14ac:dyDescent="0.2">
      <c r="A1219" s="142"/>
      <c r="B1219" s="143"/>
      <c r="C1219" s="189" t="s">
        <v>1304</v>
      </c>
      <c r="D1219" s="175"/>
      <c r="E1219" s="176">
        <v>-3.5199999999999996</v>
      </c>
      <c r="F1219" s="144"/>
      <c r="G1219" s="144"/>
      <c r="H1219" s="144"/>
      <c r="I1219" s="144"/>
      <c r="J1219" s="144"/>
      <c r="K1219" s="144"/>
      <c r="L1219" s="144"/>
      <c r="M1219" s="144"/>
      <c r="N1219" s="144"/>
      <c r="O1219" s="144"/>
      <c r="P1219" s="144"/>
      <c r="Q1219" s="144"/>
      <c r="R1219" s="144"/>
      <c r="S1219" s="144"/>
      <c r="T1219" s="144"/>
      <c r="U1219" s="144"/>
      <c r="V1219" s="144"/>
      <c r="W1219" s="144"/>
      <c r="X1219" s="133"/>
      <c r="Y1219" s="133"/>
      <c r="Z1219" s="133"/>
      <c r="AA1219" s="133"/>
      <c r="AB1219" s="133"/>
      <c r="AC1219" s="133"/>
      <c r="AD1219" s="133"/>
      <c r="AE1219" s="133"/>
      <c r="AF1219" s="133"/>
      <c r="AG1219" s="133" t="s">
        <v>282</v>
      </c>
      <c r="AH1219" s="133">
        <v>0</v>
      </c>
      <c r="AI1219" s="133"/>
      <c r="AJ1219" s="133"/>
      <c r="AK1219" s="133"/>
      <c r="AL1219" s="133"/>
      <c r="AM1219" s="133"/>
      <c r="AN1219" s="133"/>
      <c r="AO1219" s="133"/>
      <c r="AP1219" s="133"/>
      <c r="AQ1219" s="133"/>
      <c r="AR1219" s="133"/>
      <c r="AS1219" s="133"/>
      <c r="AT1219" s="133"/>
      <c r="AU1219" s="133"/>
      <c r="AV1219" s="133"/>
      <c r="AW1219" s="133"/>
      <c r="AX1219" s="133"/>
      <c r="AY1219" s="133"/>
      <c r="AZ1219" s="133"/>
      <c r="BA1219" s="133"/>
      <c r="BB1219" s="133"/>
      <c r="BC1219" s="133"/>
      <c r="BD1219" s="133"/>
      <c r="BE1219" s="133"/>
      <c r="BF1219" s="133"/>
      <c r="BG1219" s="133"/>
      <c r="BH1219" s="133"/>
    </row>
    <row r="1220" spans="1:60" outlineLevel="1" x14ac:dyDescent="0.2">
      <c r="A1220" s="142"/>
      <c r="B1220" s="143"/>
      <c r="C1220" s="189" t="s">
        <v>1305</v>
      </c>
      <c r="D1220" s="175"/>
      <c r="E1220" s="176">
        <v>21.056000000000001</v>
      </c>
      <c r="F1220" s="144"/>
      <c r="G1220" s="144"/>
      <c r="H1220" s="144"/>
      <c r="I1220" s="144"/>
      <c r="J1220" s="144"/>
      <c r="K1220" s="144"/>
      <c r="L1220" s="144"/>
      <c r="M1220" s="144"/>
      <c r="N1220" s="144"/>
      <c r="O1220" s="144"/>
      <c r="P1220" s="144"/>
      <c r="Q1220" s="144"/>
      <c r="R1220" s="144"/>
      <c r="S1220" s="144"/>
      <c r="T1220" s="144"/>
      <c r="U1220" s="144"/>
      <c r="V1220" s="144"/>
      <c r="W1220" s="144"/>
      <c r="X1220" s="133"/>
      <c r="Y1220" s="133"/>
      <c r="Z1220" s="133"/>
      <c r="AA1220" s="133"/>
      <c r="AB1220" s="133"/>
      <c r="AC1220" s="133"/>
      <c r="AD1220" s="133"/>
      <c r="AE1220" s="133"/>
      <c r="AF1220" s="133"/>
      <c r="AG1220" s="133" t="s">
        <v>282</v>
      </c>
      <c r="AH1220" s="133">
        <v>0</v>
      </c>
      <c r="AI1220" s="133"/>
      <c r="AJ1220" s="133"/>
      <c r="AK1220" s="133"/>
      <c r="AL1220" s="133"/>
      <c r="AM1220" s="133"/>
      <c r="AN1220" s="133"/>
      <c r="AO1220" s="133"/>
      <c r="AP1220" s="133"/>
      <c r="AQ1220" s="133"/>
      <c r="AR1220" s="133"/>
      <c r="AS1220" s="133"/>
      <c r="AT1220" s="133"/>
      <c r="AU1220" s="133"/>
      <c r="AV1220" s="133"/>
      <c r="AW1220" s="133"/>
      <c r="AX1220" s="133"/>
      <c r="AY1220" s="133"/>
      <c r="AZ1220" s="133"/>
      <c r="BA1220" s="133"/>
      <c r="BB1220" s="133"/>
      <c r="BC1220" s="133"/>
      <c r="BD1220" s="133"/>
      <c r="BE1220" s="133"/>
      <c r="BF1220" s="133"/>
      <c r="BG1220" s="133"/>
      <c r="BH1220" s="133"/>
    </row>
    <row r="1221" spans="1:60" outlineLevel="1" x14ac:dyDescent="0.2">
      <c r="A1221" s="142"/>
      <c r="B1221" s="143"/>
      <c r="C1221" s="189" t="s">
        <v>1306</v>
      </c>
      <c r="D1221" s="175"/>
      <c r="E1221" s="176">
        <v>-4.88</v>
      </c>
      <c r="F1221" s="144"/>
      <c r="G1221" s="144"/>
      <c r="H1221" s="144"/>
      <c r="I1221" s="144"/>
      <c r="J1221" s="144"/>
      <c r="K1221" s="144"/>
      <c r="L1221" s="144"/>
      <c r="M1221" s="144"/>
      <c r="N1221" s="144"/>
      <c r="O1221" s="144"/>
      <c r="P1221" s="144"/>
      <c r="Q1221" s="144"/>
      <c r="R1221" s="144"/>
      <c r="S1221" s="144"/>
      <c r="T1221" s="144"/>
      <c r="U1221" s="144"/>
      <c r="V1221" s="144"/>
      <c r="W1221" s="144"/>
      <c r="X1221" s="133"/>
      <c r="Y1221" s="133"/>
      <c r="Z1221" s="133"/>
      <c r="AA1221" s="133"/>
      <c r="AB1221" s="133"/>
      <c r="AC1221" s="133"/>
      <c r="AD1221" s="133"/>
      <c r="AE1221" s="133"/>
      <c r="AF1221" s="133"/>
      <c r="AG1221" s="133" t="s">
        <v>282</v>
      </c>
      <c r="AH1221" s="133">
        <v>0</v>
      </c>
      <c r="AI1221" s="133"/>
      <c r="AJ1221" s="133"/>
      <c r="AK1221" s="133"/>
      <c r="AL1221" s="133"/>
      <c r="AM1221" s="133"/>
      <c r="AN1221" s="133"/>
      <c r="AO1221" s="133"/>
      <c r="AP1221" s="133"/>
      <c r="AQ1221" s="133"/>
      <c r="AR1221" s="133"/>
      <c r="AS1221" s="133"/>
      <c r="AT1221" s="133"/>
      <c r="AU1221" s="133"/>
      <c r="AV1221" s="133"/>
      <c r="AW1221" s="133"/>
      <c r="AX1221" s="133"/>
      <c r="AY1221" s="133"/>
      <c r="AZ1221" s="133"/>
      <c r="BA1221" s="133"/>
      <c r="BB1221" s="133"/>
      <c r="BC1221" s="133"/>
      <c r="BD1221" s="133"/>
      <c r="BE1221" s="133"/>
      <c r="BF1221" s="133"/>
      <c r="BG1221" s="133"/>
      <c r="BH1221" s="133"/>
    </row>
    <row r="1222" spans="1:60" outlineLevel="1" x14ac:dyDescent="0.2">
      <c r="A1222" s="142"/>
      <c r="B1222" s="143"/>
      <c r="C1222" s="189" t="s">
        <v>1307</v>
      </c>
      <c r="D1222" s="175"/>
      <c r="E1222" s="176">
        <v>-5.09</v>
      </c>
      <c r="F1222" s="144"/>
      <c r="G1222" s="144"/>
      <c r="H1222" s="144"/>
      <c r="I1222" s="144"/>
      <c r="J1222" s="144"/>
      <c r="K1222" s="144"/>
      <c r="L1222" s="144"/>
      <c r="M1222" s="144"/>
      <c r="N1222" s="144"/>
      <c r="O1222" s="144"/>
      <c r="P1222" s="144"/>
      <c r="Q1222" s="144"/>
      <c r="R1222" s="144"/>
      <c r="S1222" s="144"/>
      <c r="T1222" s="144"/>
      <c r="U1222" s="144"/>
      <c r="V1222" s="144"/>
      <c r="W1222" s="144"/>
      <c r="X1222" s="133"/>
      <c r="Y1222" s="133"/>
      <c r="Z1222" s="133"/>
      <c r="AA1222" s="133"/>
      <c r="AB1222" s="133"/>
      <c r="AC1222" s="133"/>
      <c r="AD1222" s="133"/>
      <c r="AE1222" s="133"/>
      <c r="AF1222" s="133"/>
      <c r="AG1222" s="133" t="s">
        <v>282</v>
      </c>
      <c r="AH1222" s="133">
        <v>0</v>
      </c>
      <c r="AI1222" s="133"/>
      <c r="AJ1222" s="133"/>
      <c r="AK1222" s="133"/>
      <c r="AL1222" s="133"/>
      <c r="AM1222" s="133"/>
      <c r="AN1222" s="133"/>
      <c r="AO1222" s="133"/>
      <c r="AP1222" s="133"/>
      <c r="AQ1222" s="133"/>
      <c r="AR1222" s="133"/>
      <c r="AS1222" s="133"/>
      <c r="AT1222" s="133"/>
      <c r="AU1222" s="133"/>
      <c r="AV1222" s="133"/>
      <c r="AW1222" s="133"/>
      <c r="AX1222" s="133"/>
      <c r="AY1222" s="133"/>
      <c r="AZ1222" s="133"/>
      <c r="BA1222" s="133"/>
      <c r="BB1222" s="133"/>
      <c r="BC1222" s="133"/>
      <c r="BD1222" s="133"/>
      <c r="BE1222" s="133"/>
      <c r="BF1222" s="133"/>
      <c r="BG1222" s="133"/>
      <c r="BH1222" s="133"/>
    </row>
    <row r="1223" spans="1:60" outlineLevel="1" x14ac:dyDescent="0.2">
      <c r="A1223" s="142"/>
      <c r="B1223" s="143"/>
      <c r="C1223" s="189" t="s">
        <v>1308</v>
      </c>
      <c r="D1223" s="175"/>
      <c r="E1223" s="176">
        <v>45.928400000000003</v>
      </c>
      <c r="F1223" s="144"/>
      <c r="G1223" s="144"/>
      <c r="H1223" s="144"/>
      <c r="I1223" s="144"/>
      <c r="J1223" s="144"/>
      <c r="K1223" s="144"/>
      <c r="L1223" s="144"/>
      <c r="M1223" s="144"/>
      <c r="N1223" s="144"/>
      <c r="O1223" s="144"/>
      <c r="P1223" s="144"/>
      <c r="Q1223" s="144"/>
      <c r="R1223" s="144"/>
      <c r="S1223" s="144"/>
      <c r="T1223" s="144"/>
      <c r="U1223" s="144"/>
      <c r="V1223" s="144"/>
      <c r="W1223" s="144"/>
      <c r="X1223" s="133"/>
      <c r="Y1223" s="133"/>
      <c r="Z1223" s="133"/>
      <c r="AA1223" s="133"/>
      <c r="AB1223" s="133"/>
      <c r="AC1223" s="133"/>
      <c r="AD1223" s="133"/>
      <c r="AE1223" s="133"/>
      <c r="AF1223" s="133"/>
      <c r="AG1223" s="133" t="s">
        <v>282</v>
      </c>
      <c r="AH1223" s="133">
        <v>0</v>
      </c>
      <c r="AI1223" s="133"/>
      <c r="AJ1223" s="133"/>
      <c r="AK1223" s="133"/>
      <c r="AL1223" s="133"/>
      <c r="AM1223" s="133"/>
      <c r="AN1223" s="133"/>
      <c r="AO1223" s="133"/>
      <c r="AP1223" s="133"/>
      <c r="AQ1223" s="133"/>
      <c r="AR1223" s="133"/>
      <c r="AS1223" s="133"/>
      <c r="AT1223" s="133"/>
      <c r="AU1223" s="133"/>
      <c r="AV1223" s="133"/>
      <c r="AW1223" s="133"/>
      <c r="AX1223" s="133"/>
      <c r="AY1223" s="133"/>
      <c r="AZ1223" s="133"/>
      <c r="BA1223" s="133"/>
      <c r="BB1223" s="133"/>
      <c r="BC1223" s="133"/>
      <c r="BD1223" s="133"/>
      <c r="BE1223" s="133"/>
      <c r="BF1223" s="133"/>
      <c r="BG1223" s="133"/>
      <c r="BH1223" s="133"/>
    </row>
    <row r="1224" spans="1:60" outlineLevel="1" x14ac:dyDescent="0.2">
      <c r="A1224" s="142"/>
      <c r="B1224" s="143"/>
      <c r="C1224" s="189" t="s">
        <v>1309</v>
      </c>
      <c r="D1224" s="175"/>
      <c r="E1224" s="176">
        <v>-3.1399999999999997</v>
      </c>
      <c r="F1224" s="144"/>
      <c r="G1224" s="144"/>
      <c r="H1224" s="144"/>
      <c r="I1224" s="144"/>
      <c r="J1224" s="144"/>
      <c r="K1224" s="144"/>
      <c r="L1224" s="144"/>
      <c r="M1224" s="144"/>
      <c r="N1224" s="144"/>
      <c r="O1224" s="144"/>
      <c r="P1224" s="144"/>
      <c r="Q1224" s="144"/>
      <c r="R1224" s="144"/>
      <c r="S1224" s="144"/>
      <c r="T1224" s="144"/>
      <c r="U1224" s="144"/>
      <c r="V1224" s="144"/>
      <c r="W1224" s="144"/>
      <c r="X1224" s="133"/>
      <c r="Y1224" s="133"/>
      <c r="Z1224" s="133"/>
      <c r="AA1224" s="133"/>
      <c r="AB1224" s="133"/>
      <c r="AC1224" s="133"/>
      <c r="AD1224" s="133"/>
      <c r="AE1224" s="133"/>
      <c r="AF1224" s="133"/>
      <c r="AG1224" s="133" t="s">
        <v>282</v>
      </c>
      <c r="AH1224" s="133">
        <v>0</v>
      </c>
      <c r="AI1224" s="133"/>
      <c r="AJ1224" s="133"/>
      <c r="AK1224" s="133"/>
      <c r="AL1224" s="133"/>
      <c r="AM1224" s="133"/>
      <c r="AN1224" s="133"/>
      <c r="AO1224" s="133"/>
      <c r="AP1224" s="133"/>
      <c r="AQ1224" s="133"/>
      <c r="AR1224" s="133"/>
      <c r="AS1224" s="133"/>
      <c r="AT1224" s="133"/>
      <c r="AU1224" s="133"/>
      <c r="AV1224" s="133"/>
      <c r="AW1224" s="133"/>
      <c r="AX1224" s="133"/>
      <c r="AY1224" s="133"/>
      <c r="AZ1224" s="133"/>
      <c r="BA1224" s="133"/>
      <c r="BB1224" s="133"/>
      <c r="BC1224" s="133"/>
      <c r="BD1224" s="133"/>
      <c r="BE1224" s="133"/>
      <c r="BF1224" s="133"/>
      <c r="BG1224" s="133"/>
      <c r="BH1224" s="133"/>
    </row>
    <row r="1225" spans="1:60" outlineLevel="1" x14ac:dyDescent="0.2">
      <c r="A1225" s="142"/>
      <c r="B1225" s="143"/>
      <c r="C1225" s="189" t="s">
        <v>1310</v>
      </c>
      <c r="D1225" s="175"/>
      <c r="E1225" s="176">
        <v>40.697300000000006</v>
      </c>
      <c r="F1225" s="144"/>
      <c r="G1225" s="144"/>
      <c r="H1225" s="144"/>
      <c r="I1225" s="144"/>
      <c r="J1225" s="144"/>
      <c r="K1225" s="144"/>
      <c r="L1225" s="144"/>
      <c r="M1225" s="144"/>
      <c r="N1225" s="144"/>
      <c r="O1225" s="144"/>
      <c r="P1225" s="144"/>
      <c r="Q1225" s="144"/>
      <c r="R1225" s="144"/>
      <c r="S1225" s="144"/>
      <c r="T1225" s="144"/>
      <c r="U1225" s="144"/>
      <c r="V1225" s="144"/>
      <c r="W1225" s="144"/>
      <c r="X1225" s="133"/>
      <c r="Y1225" s="133"/>
      <c r="Z1225" s="133"/>
      <c r="AA1225" s="133"/>
      <c r="AB1225" s="133"/>
      <c r="AC1225" s="133"/>
      <c r="AD1225" s="133"/>
      <c r="AE1225" s="133"/>
      <c r="AF1225" s="133"/>
      <c r="AG1225" s="133" t="s">
        <v>282</v>
      </c>
      <c r="AH1225" s="133">
        <v>0</v>
      </c>
      <c r="AI1225" s="133"/>
      <c r="AJ1225" s="133"/>
      <c r="AK1225" s="133"/>
      <c r="AL1225" s="133"/>
      <c r="AM1225" s="133"/>
      <c r="AN1225" s="133"/>
      <c r="AO1225" s="133"/>
      <c r="AP1225" s="133"/>
      <c r="AQ1225" s="133"/>
      <c r="AR1225" s="133"/>
      <c r="AS1225" s="133"/>
      <c r="AT1225" s="133"/>
      <c r="AU1225" s="133"/>
      <c r="AV1225" s="133"/>
      <c r="AW1225" s="133"/>
      <c r="AX1225" s="133"/>
      <c r="AY1225" s="133"/>
      <c r="AZ1225" s="133"/>
      <c r="BA1225" s="133"/>
      <c r="BB1225" s="133"/>
      <c r="BC1225" s="133"/>
      <c r="BD1225" s="133"/>
      <c r="BE1225" s="133"/>
      <c r="BF1225" s="133"/>
      <c r="BG1225" s="133"/>
      <c r="BH1225" s="133"/>
    </row>
    <row r="1226" spans="1:60" outlineLevel="1" x14ac:dyDescent="0.2">
      <c r="A1226" s="142"/>
      <c r="B1226" s="143"/>
      <c r="C1226" s="189" t="s">
        <v>1311</v>
      </c>
      <c r="D1226" s="175"/>
      <c r="E1226" s="176">
        <v>-13.174999999999999</v>
      </c>
      <c r="F1226" s="144"/>
      <c r="G1226" s="144"/>
      <c r="H1226" s="144"/>
      <c r="I1226" s="144"/>
      <c r="J1226" s="144"/>
      <c r="K1226" s="144"/>
      <c r="L1226" s="144"/>
      <c r="M1226" s="144"/>
      <c r="N1226" s="144"/>
      <c r="O1226" s="144"/>
      <c r="P1226" s="144"/>
      <c r="Q1226" s="144"/>
      <c r="R1226" s="144"/>
      <c r="S1226" s="144"/>
      <c r="T1226" s="144"/>
      <c r="U1226" s="144"/>
      <c r="V1226" s="144"/>
      <c r="W1226" s="144"/>
      <c r="X1226" s="133"/>
      <c r="Y1226" s="133"/>
      <c r="Z1226" s="133"/>
      <c r="AA1226" s="133"/>
      <c r="AB1226" s="133"/>
      <c r="AC1226" s="133"/>
      <c r="AD1226" s="133"/>
      <c r="AE1226" s="133"/>
      <c r="AF1226" s="133"/>
      <c r="AG1226" s="133" t="s">
        <v>282</v>
      </c>
      <c r="AH1226" s="133">
        <v>0</v>
      </c>
      <c r="AI1226" s="133"/>
      <c r="AJ1226" s="133"/>
      <c r="AK1226" s="133"/>
      <c r="AL1226" s="133"/>
      <c r="AM1226" s="133"/>
      <c r="AN1226" s="133"/>
      <c r="AO1226" s="133"/>
      <c r="AP1226" s="133"/>
      <c r="AQ1226" s="133"/>
      <c r="AR1226" s="133"/>
      <c r="AS1226" s="133"/>
      <c r="AT1226" s="133"/>
      <c r="AU1226" s="133"/>
      <c r="AV1226" s="133"/>
      <c r="AW1226" s="133"/>
      <c r="AX1226" s="133"/>
      <c r="AY1226" s="133"/>
      <c r="AZ1226" s="133"/>
      <c r="BA1226" s="133"/>
      <c r="BB1226" s="133"/>
      <c r="BC1226" s="133"/>
      <c r="BD1226" s="133"/>
      <c r="BE1226" s="133"/>
      <c r="BF1226" s="133"/>
      <c r="BG1226" s="133"/>
      <c r="BH1226" s="133"/>
    </row>
    <row r="1227" spans="1:60" outlineLevel="1" x14ac:dyDescent="0.2">
      <c r="A1227" s="142"/>
      <c r="B1227" s="143"/>
      <c r="C1227" s="189" t="s">
        <v>1312</v>
      </c>
      <c r="D1227" s="175"/>
      <c r="E1227" s="176">
        <v>23.457700000000003</v>
      </c>
      <c r="F1227" s="144"/>
      <c r="G1227" s="144"/>
      <c r="H1227" s="144"/>
      <c r="I1227" s="144"/>
      <c r="J1227" s="144"/>
      <c r="K1227" s="144"/>
      <c r="L1227" s="144"/>
      <c r="M1227" s="144"/>
      <c r="N1227" s="144"/>
      <c r="O1227" s="144"/>
      <c r="P1227" s="144"/>
      <c r="Q1227" s="144"/>
      <c r="R1227" s="144"/>
      <c r="S1227" s="144"/>
      <c r="T1227" s="144"/>
      <c r="U1227" s="144"/>
      <c r="V1227" s="144"/>
      <c r="W1227" s="144"/>
      <c r="X1227" s="133"/>
      <c r="Y1227" s="133"/>
      <c r="Z1227" s="133"/>
      <c r="AA1227" s="133"/>
      <c r="AB1227" s="133"/>
      <c r="AC1227" s="133"/>
      <c r="AD1227" s="133"/>
      <c r="AE1227" s="133"/>
      <c r="AF1227" s="133"/>
      <c r="AG1227" s="133" t="s">
        <v>282</v>
      </c>
      <c r="AH1227" s="133">
        <v>0</v>
      </c>
      <c r="AI1227" s="133"/>
      <c r="AJ1227" s="133"/>
      <c r="AK1227" s="133"/>
      <c r="AL1227" s="133"/>
      <c r="AM1227" s="133"/>
      <c r="AN1227" s="133"/>
      <c r="AO1227" s="133"/>
      <c r="AP1227" s="133"/>
      <c r="AQ1227" s="133"/>
      <c r="AR1227" s="133"/>
      <c r="AS1227" s="133"/>
      <c r="AT1227" s="133"/>
      <c r="AU1227" s="133"/>
      <c r="AV1227" s="133"/>
      <c r="AW1227" s="133"/>
      <c r="AX1227" s="133"/>
      <c r="AY1227" s="133"/>
      <c r="AZ1227" s="133"/>
      <c r="BA1227" s="133"/>
      <c r="BB1227" s="133"/>
      <c r="BC1227" s="133"/>
      <c r="BD1227" s="133"/>
      <c r="BE1227" s="133"/>
      <c r="BF1227" s="133"/>
      <c r="BG1227" s="133"/>
      <c r="BH1227" s="133"/>
    </row>
    <row r="1228" spans="1:60" outlineLevel="1" x14ac:dyDescent="0.2">
      <c r="A1228" s="142"/>
      <c r="B1228" s="143"/>
      <c r="C1228" s="189" t="s">
        <v>1313</v>
      </c>
      <c r="D1228" s="175"/>
      <c r="E1228" s="176">
        <v>3.7835000000000001</v>
      </c>
      <c r="F1228" s="144"/>
      <c r="G1228" s="144"/>
      <c r="H1228" s="144"/>
      <c r="I1228" s="144"/>
      <c r="J1228" s="144"/>
      <c r="K1228" s="144"/>
      <c r="L1228" s="144"/>
      <c r="M1228" s="144"/>
      <c r="N1228" s="144"/>
      <c r="O1228" s="144"/>
      <c r="P1228" s="144"/>
      <c r="Q1228" s="144"/>
      <c r="R1228" s="144"/>
      <c r="S1228" s="144"/>
      <c r="T1228" s="144"/>
      <c r="U1228" s="144"/>
      <c r="V1228" s="144"/>
      <c r="W1228" s="144"/>
      <c r="X1228" s="133"/>
      <c r="Y1228" s="133"/>
      <c r="Z1228" s="133"/>
      <c r="AA1228" s="133"/>
      <c r="AB1228" s="133"/>
      <c r="AC1228" s="133"/>
      <c r="AD1228" s="133"/>
      <c r="AE1228" s="133"/>
      <c r="AF1228" s="133"/>
      <c r="AG1228" s="133" t="s">
        <v>282</v>
      </c>
      <c r="AH1228" s="133">
        <v>0</v>
      </c>
      <c r="AI1228" s="133"/>
      <c r="AJ1228" s="133"/>
      <c r="AK1228" s="133"/>
      <c r="AL1228" s="133"/>
      <c r="AM1228" s="133"/>
      <c r="AN1228" s="133"/>
      <c r="AO1228" s="133"/>
      <c r="AP1228" s="133"/>
      <c r="AQ1228" s="133"/>
      <c r="AR1228" s="133"/>
      <c r="AS1228" s="133"/>
      <c r="AT1228" s="133"/>
      <c r="AU1228" s="133"/>
      <c r="AV1228" s="133"/>
      <c r="AW1228" s="133"/>
      <c r="AX1228" s="133"/>
      <c r="AY1228" s="133"/>
      <c r="AZ1228" s="133"/>
      <c r="BA1228" s="133"/>
      <c r="BB1228" s="133"/>
      <c r="BC1228" s="133"/>
      <c r="BD1228" s="133"/>
      <c r="BE1228" s="133"/>
      <c r="BF1228" s="133"/>
      <c r="BG1228" s="133"/>
      <c r="BH1228" s="133"/>
    </row>
    <row r="1229" spans="1:60" outlineLevel="1" x14ac:dyDescent="0.2">
      <c r="A1229" s="142"/>
      <c r="B1229" s="143"/>
      <c r="C1229" s="189" t="s">
        <v>1314</v>
      </c>
      <c r="D1229" s="175"/>
      <c r="E1229" s="176">
        <v>55.732600000000005</v>
      </c>
      <c r="F1229" s="144"/>
      <c r="G1229" s="144"/>
      <c r="H1229" s="144"/>
      <c r="I1229" s="144"/>
      <c r="J1229" s="144"/>
      <c r="K1229" s="144"/>
      <c r="L1229" s="144"/>
      <c r="M1229" s="144"/>
      <c r="N1229" s="144"/>
      <c r="O1229" s="144"/>
      <c r="P1229" s="144"/>
      <c r="Q1229" s="144"/>
      <c r="R1229" s="144"/>
      <c r="S1229" s="144"/>
      <c r="T1229" s="144"/>
      <c r="U1229" s="144"/>
      <c r="V1229" s="144"/>
      <c r="W1229" s="144"/>
      <c r="X1229" s="133"/>
      <c r="Y1229" s="133"/>
      <c r="Z1229" s="133"/>
      <c r="AA1229" s="133"/>
      <c r="AB1229" s="133"/>
      <c r="AC1229" s="133"/>
      <c r="AD1229" s="133"/>
      <c r="AE1229" s="133"/>
      <c r="AF1229" s="133"/>
      <c r="AG1229" s="133" t="s">
        <v>282</v>
      </c>
      <c r="AH1229" s="133">
        <v>0</v>
      </c>
      <c r="AI1229" s="133"/>
      <c r="AJ1229" s="133"/>
      <c r="AK1229" s="133"/>
      <c r="AL1229" s="133"/>
      <c r="AM1229" s="133"/>
      <c r="AN1229" s="133"/>
      <c r="AO1229" s="133"/>
      <c r="AP1229" s="133"/>
      <c r="AQ1229" s="133"/>
      <c r="AR1229" s="133"/>
      <c r="AS1229" s="133"/>
      <c r="AT1229" s="133"/>
      <c r="AU1229" s="133"/>
      <c r="AV1229" s="133"/>
      <c r="AW1229" s="133"/>
      <c r="AX1229" s="133"/>
      <c r="AY1229" s="133"/>
      <c r="AZ1229" s="133"/>
      <c r="BA1229" s="133"/>
      <c r="BB1229" s="133"/>
      <c r="BC1229" s="133"/>
      <c r="BD1229" s="133"/>
      <c r="BE1229" s="133"/>
      <c r="BF1229" s="133"/>
      <c r="BG1229" s="133"/>
      <c r="BH1229" s="133"/>
    </row>
    <row r="1230" spans="1:60" outlineLevel="1" x14ac:dyDescent="0.2">
      <c r="A1230" s="142"/>
      <c r="B1230" s="143"/>
      <c r="C1230" s="189" t="s">
        <v>1315</v>
      </c>
      <c r="D1230" s="175"/>
      <c r="E1230" s="176">
        <v>64.648500000000013</v>
      </c>
      <c r="F1230" s="144"/>
      <c r="G1230" s="144"/>
      <c r="H1230" s="144"/>
      <c r="I1230" s="144"/>
      <c r="J1230" s="144"/>
      <c r="K1230" s="144"/>
      <c r="L1230" s="144"/>
      <c r="M1230" s="144"/>
      <c r="N1230" s="144"/>
      <c r="O1230" s="144"/>
      <c r="P1230" s="144"/>
      <c r="Q1230" s="144"/>
      <c r="R1230" s="144"/>
      <c r="S1230" s="144"/>
      <c r="T1230" s="144"/>
      <c r="U1230" s="144"/>
      <c r="V1230" s="144"/>
      <c r="W1230" s="144"/>
      <c r="X1230" s="133"/>
      <c r="Y1230" s="133"/>
      <c r="Z1230" s="133"/>
      <c r="AA1230" s="133"/>
      <c r="AB1230" s="133"/>
      <c r="AC1230" s="133"/>
      <c r="AD1230" s="133"/>
      <c r="AE1230" s="133"/>
      <c r="AF1230" s="133"/>
      <c r="AG1230" s="133" t="s">
        <v>282</v>
      </c>
      <c r="AH1230" s="133">
        <v>0</v>
      </c>
      <c r="AI1230" s="133"/>
      <c r="AJ1230" s="133"/>
      <c r="AK1230" s="133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133"/>
      <c r="AW1230" s="133"/>
      <c r="AX1230" s="133"/>
      <c r="AY1230" s="133"/>
      <c r="AZ1230" s="133"/>
      <c r="BA1230" s="133"/>
      <c r="BB1230" s="133"/>
      <c r="BC1230" s="133"/>
      <c r="BD1230" s="133"/>
      <c r="BE1230" s="133"/>
      <c r="BF1230" s="133"/>
      <c r="BG1230" s="133"/>
      <c r="BH1230" s="133"/>
    </row>
    <row r="1231" spans="1:60" outlineLevel="1" x14ac:dyDescent="0.2">
      <c r="A1231" s="142"/>
      <c r="B1231" s="143"/>
      <c r="C1231" s="189" t="s">
        <v>1316</v>
      </c>
      <c r="D1231" s="175"/>
      <c r="E1231" s="176">
        <v>-11.014999999999999</v>
      </c>
      <c r="F1231" s="144"/>
      <c r="G1231" s="144"/>
      <c r="H1231" s="144"/>
      <c r="I1231" s="144"/>
      <c r="J1231" s="144"/>
      <c r="K1231" s="144"/>
      <c r="L1231" s="144"/>
      <c r="M1231" s="144"/>
      <c r="N1231" s="144"/>
      <c r="O1231" s="144"/>
      <c r="P1231" s="144"/>
      <c r="Q1231" s="144"/>
      <c r="R1231" s="144"/>
      <c r="S1231" s="144"/>
      <c r="T1231" s="144"/>
      <c r="U1231" s="144"/>
      <c r="V1231" s="144"/>
      <c r="W1231" s="144"/>
      <c r="X1231" s="133"/>
      <c r="Y1231" s="133"/>
      <c r="Z1231" s="133"/>
      <c r="AA1231" s="133"/>
      <c r="AB1231" s="133"/>
      <c r="AC1231" s="133"/>
      <c r="AD1231" s="133"/>
      <c r="AE1231" s="133"/>
      <c r="AF1231" s="133"/>
      <c r="AG1231" s="133" t="s">
        <v>282</v>
      </c>
      <c r="AH1231" s="133">
        <v>0</v>
      </c>
      <c r="AI1231" s="133"/>
      <c r="AJ1231" s="133"/>
      <c r="AK1231" s="133"/>
      <c r="AL1231" s="133"/>
      <c r="AM1231" s="133"/>
      <c r="AN1231" s="133"/>
      <c r="AO1231" s="133"/>
      <c r="AP1231" s="133"/>
      <c r="AQ1231" s="133"/>
      <c r="AR1231" s="133"/>
      <c r="AS1231" s="133"/>
      <c r="AT1231" s="133"/>
      <c r="AU1231" s="133"/>
      <c r="AV1231" s="133"/>
      <c r="AW1231" s="133"/>
      <c r="AX1231" s="133"/>
      <c r="AY1231" s="133"/>
      <c r="AZ1231" s="133"/>
      <c r="BA1231" s="133"/>
      <c r="BB1231" s="133"/>
      <c r="BC1231" s="133"/>
      <c r="BD1231" s="133"/>
      <c r="BE1231" s="133"/>
      <c r="BF1231" s="133"/>
      <c r="BG1231" s="133"/>
      <c r="BH1231" s="133"/>
    </row>
    <row r="1232" spans="1:60" outlineLevel="1" x14ac:dyDescent="0.2">
      <c r="A1232" s="142"/>
      <c r="B1232" s="143"/>
      <c r="C1232" s="189" t="s">
        <v>1317</v>
      </c>
      <c r="D1232" s="175"/>
      <c r="E1232" s="176">
        <v>15.890700000000001</v>
      </c>
      <c r="F1232" s="144"/>
      <c r="G1232" s="144"/>
      <c r="H1232" s="144"/>
      <c r="I1232" s="144"/>
      <c r="J1232" s="144"/>
      <c r="K1232" s="144"/>
      <c r="L1232" s="144"/>
      <c r="M1232" s="144"/>
      <c r="N1232" s="144"/>
      <c r="O1232" s="144"/>
      <c r="P1232" s="144"/>
      <c r="Q1232" s="144"/>
      <c r="R1232" s="144"/>
      <c r="S1232" s="144"/>
      <c r="T1232" s="144"/>
      <c r="U1232" s="144"/>
      <c r="V1232" s="144"/>
      <c r="W1232" s="144"/>
      <c r="X1232" s="133"/>
      <c r="Y1232" s="133"/>
      <c r="Z1232" s="133"/>
      <c r="AA1232" s="133"/>
      <c r="AB1232" s="133"/>
      <c r="AC1232" s="133"/>
      <c r="AD1232" s="133"/>
      <c r="AE1232" s="133"/>
      <c r="AF1232" s="133"/>
      <c r="AG1232" s="133" t="s">
        <v>282</v>
      </c>
      <c r="AH1232" s="133">
        <v>0</v>
      </c>
      <c r="AI1232" s="133"/>
      <c r="AJ1232" s="133"/>
      <c r="AK1232" s="133"/>
      <c r="AL1232" s="133"/>
      <c r="AM1232" s="133"/>
      <c r="AN1232" s="133"/>
      <c r="AO1232" s="133"/>
      <c r="AP1232" s="133"/>
      <c r="AQ1232" s="133"/>
      <c r="AR1232" s="133"/>
      <c r="AS1232" s="133"/>
      <c r="AT1232" s="133"/>
      <c r="AU1232" s="133"/>
      <c r="AV1232" s="133"/>
      <c r="AW1232" s="133"/>
      <c r="AX1232" s="133"/>
      <c r="AY1232" s="133"/>
      <c r="AZ1232" s="133"/>
      <c r="BA1232" s="133"/>
      <c r="BB1232" s="133"/>
      <c r="BC1232" s="133"/>
      <c r="BD1232" s="133"/>
      <c r="BE1232" s="133"/>
      <c r="BF1232" s="133"/>
      <c r="BG1232" s="133"/>
      <c r="BH1232" s="133"/>
    </row>
    <row r="1233" spans="1:60" outlineLevel="1" x14ac:dyDescent="0.2">
      <c r="A1233" s="142"/>
      <c r="B1233" s="143"/>
      <c r="C1233" s="189" t="s">
        <v>1318</v>
      </c>
      <c r="D1233" s="175"/>
      <c r="E1233" s="176">
        <v>-2.7979999999999996</v>
      </c>
      <c r="F1233" s="144"/>
      <c r="G1233" s="144"/>
      <c r="H1233" s="144"/>
      <c r="I1233" s="144"/>
      <c r="J1233" s="144"/>
      <c r="K1233" s="144"/>
      <c r="L1233" s="144"/>
      <c r="M1233" s="144"/>
      <c r="N1233" s="144"/>
      <c r="O1233" s="144"/>
      <c r="P1233" s="144"/>
      <c r="Q1233" s="144"/>
      <c r="R1233" s="144"/>
      <c r="S1233" s="144"/>
      <c r="T1233" s="144"/>
      <c r="U1233" s="144"/>
      <c r="V1233" s="144"/>
      <c r="W1233" s="144"/>
      <c r="X1233" s="133"/>
      <c r="Y1233" s="133"/>
      <c r="Z1233" s="133"/>
      <c r="AA1233" s="133"/>
      <c r="AB1233" s="133"/>
      <c r="AC1233" s="133"/>
      <c r="AD1233" s="133"/>
      <c r="AE1233" s="133"/>
      <c r="AF1233" s="133"/>
      <c r="AG1233" s="133" t="s">
        <v>282</v>
      </c>
      <c r="AH1233" s="133">
        <v>0</v>
      </c>
      <c r="AI1233" s="133"/>
      <c r="AJ1233" s="133"/>
      <c r="AK1233" s="133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133"/>
      <c r="AW1233" s="133"/>
      <c r="AX1233" s="133"/>
      <c r="AY1233" s="133"/>
      <c r="AZ1233" s="133"/>
      <c r="BA1233" s="133"/>
      <c r="BB1233" s="133"/>
      <c r="BC1233" s="133"/>
      <c r="BD1233" s="133"/>
      <c r="BE1233" s="133"/>
      <c r="BF1233" s="133"/>
      <c r="BG1233" s="133"/>
      <c r="BH1233" s="133"/>
    </row>
    <row r="1234" spans="1:60" outlineLevel="1" x14ac:dyDescent="0.2">
      <c r="A1234" s="142"/>
      <c r="B1234" s="143"/>
      <c r="C1234" s="189" t="s">
        <v>1319</v>
      </c>
      <c r="D1234" s="175"/>
      <c r="E1234" s="176">
        <v>0.64</v>
      </c>
      <c r="F1234" s="144"/>
      <c r="G1234" s="144"/>
      <c r="H1234" s="144"/>
      <c r="I1234" s="144"/>
      <c r="J1234" s="144"/>
      <c r="K1234" s="144"/>
      <c r="L1234" s="144"/>
      <c r="M1234" s="144"/>
      <c r="N1234" s="144"/>
      <c r="O1234" s="144"/>
      <c r="P1234" s="144"/>
      <c r="Q1234" s="144"/>
      <c r="R1234" s="144"/>
      <c r="S1234" s="144"/>
      <c r="T1234" s="144"/>
      <c r="U1234" s="144"/>
      <c r="V1234" s="144"/>
      <c r="W1234" s="144"/>
      <c r="X1234" s="133"/>
      <c r="Y1234" s="133"/>
      <c r="Z1234" s="133"/>
      <c r="AA1234" s="133"/>
      <c r="AB1234" s="133"/>
      <c r="AC1234" s="133"/>
      <c r="AD1234" s="133"/>
      <c r="AE1234" s="133"/>
      <c r="AF1234" s="133"/>
      <c r="AG1234" s="133" t="s">
        <v>282</v>
      </c>
      <c r="AH1234" s="133">
        <v>0</v>
      </c>
      <c r="AI1234" s="133"/>
      <c r="AJ1234" s="133"/>
      <c r="AK1234" s="133"/>
      <c r="AL1234" s="133"/>
      <c r="AM1234" s="133"/>
      <c r="AN1234" s="133"/>
      <c r="AO1234" s="133"/>
      <c r="AP1234" s="133"/>
      <c r="AQ1234" s="133"/>
      <c r="AR1234" s="133"/>
      <c r="AS1234" s="133"/>
      <c r="AT1234" s="133"/>
      <c r="AU1234" s="133"/>
      <c r="AV1234" s="133"/>
      <c r="AW1234" s="133"/>
      <c r="AX1234" s="133"/>
      <c r="AY1234" s="133"/>
      <c r="AZ1234" s="133"/>
      <c r="BA1234" s="133"/>
      <c r="BB1234" s="133"/>
      <c r="BC1234" s="133"/>
      <c r="BD1234" s="133"/>
      <c r="BE1234" s="133"/>
      <c r="BF1234" s="133"/>
      <c r="BG1234" s="133"/>
      <c r="BH1234" s="133"/>
    </row>
    <row r="1235" spans="1:60" outlineLevel="1" x14ac:dyDescent="0.2">
      <c r="A1235" s="142"/>
      <c r="B1235" s="143"/>
      <c r="C1235" s="189" t="s">
        <v>1320</v>
      </c>
      <c r="D1235" s="175"/>
      <c r="E1235" s="176">
        <v>30.169300000000003</v>
      </c>
      <c r="F1235" s="144"/>
      <c r="G1235" s="144"/>
      <c r="H1235" s="144"/>
      <c r="I1235" s="144"/>
      <c r="J1235" s="144"/>
      <c r="K1235" s="144"/>
      <c r="L1235" s="144"/>
      <c r="M1235" s="144"/>
      <c r="N1235" s="144"/>
      <c r="O1235" s="144"/>
      <c r="P1235" s="144"/>
      <c r="Q1235" s="144"/>
      <c r="R1235" s="144"/>
      <c r="S1235" s="144"/>
      <c r="T1235" s="144"/>
      <c r="U1235" s="144"/>
      <c r="V1235" s="144"/>
      <c r="W1235" s="144"/>
      <c r="X1235" s="133"/>
      <c r="Y1235" s="133"/>
      <c r="Z1235" s="133"/>
      <c r="AA1235" s="133"/>
      <c r="AB1235" s="133"/>
      <c r="AC1235" s="133"/>
      <c r="AD1235" s="133"/>
      <c r="AE1235" s="133"/>
      <c r="AF1235" s="133"/>
      <c r="AG1235" s="133" t="s">
        <v>282</v>
      </c>
      <c r="AH1235" s="133">
        <v>0</v>
      </c>
      <c r="AI1235" s="133"/>
      <c r="AJ1235" s="133"/>
      <c r="AK1235" s="133"/>
      <c r="AL1235" s="133"/>
      <c r="AM1235" s="133"/>
      <c r="AN1235" s="133"/>
      <c r="AO1235" s="133"/>
      <c r="AP1235" s="133"/>
      <c r="AQ1235" s="133"/>
      <c r="AR1235" s="133"/>
      <c r="AS1235" s="133"/>
      <c r="AT1235" s="133"/>
      <c r="AU1235" s="133"/>
      <c r="AV1235" s="133"/>
      <c r="AW1235" s="133"/>
      <c r="AX1235" s="133"/>
      <c r="AY1235" s="133"/>
      <c r="AZ1235" s="133"/>
      <c r="BA1235" s="133"/>
      <c r="BB1235" s="133"/>
      <c r="BC1235" s="133"/>
      <c r="BD1235" s="133"/>
      <c r="BE1235" s="133"/>
      <c r="BF1235" s="133"/>
      <c r="BG1235" s="133"/>
      <c r="BH1235" s="133"/>
    </row>
    <row r="1236" spans="1:60" outlineLevel="1" x14ac:dyDescent="0.2">
      <c r="A1236" s="142"/>
      <c r="B1236" s="143"/>
      <c r="C1236" s="189" t="s">
        <v>1321</v>
      </c>
      <c r="D1236" s="175"/>
      <c r="E1236" s="176">
        <v>-10.459999999999999</v>
      </c>
      <c r="F1236" s="144"/>
      <c r="G1236" s="144"/>
      <c r="H1236" s="144"/>
      <c r="I1236" s="144"/>
      <c r="J1236" s="144"/>
      <c r="K1236" s="144"/>
      <c r="L1236" s="144"/>
      <c r="M1236" s="144"/>
      <c r="N1236" s="144"/>
      <c r="O1236" s="144"/>
      <c r="P1236" s="144"/>
      <c r="Q1236" s="144"/>
      <c r="R1236" s="144"/>
      <c r="S1236" s="144"/>
      <c r="T1236" s="144"/>
      <c r="U1236" s="144"/>
      <c r="V1236" s="144"/>
      <c r="W1236" s="144"/>
      <c r="X1236" s="133"/>
      <c r="Y1236" s="133"/>
      <c r="Z1236" s="133"/>
      <c r="AA1236" s="133"/>
      <c r="AB1236" s="133"/>
      <c r="AC1236" s="133"/>
      <c r="AD1236" s="133"/>
      <c r="AE1236" s="133"/>
      <c r="AF1236" s="133"/>
      <c r="AG1236" s="133" t="s">
        <v>282</v>
      </c>
      <c r="AH1236" s="133">
        <v>0</v>
      </c>
      <c r="AI1236" s="133"/>
      <c r="AJ1236" s="133"/>
      <c r="AK1236" s="133"/>
      <c r="AL1236" s="133"/>
      <c r="AM1236" s="133"/>
      <c r="AN1236" s="133"/>
      <c r="AO1236" s="133"/>
      <c r="AP1236" s="133"/>
      <c r="AQ1236" s="133"/>
      <c r="AR1236" s="133"/>
      <c r="AS1236" s="133"/>
      <c r="AT1236" s="133"/>
      <c r="AU1236" s="133"/>
      <c r="AV1236" s="133"/>
      <c r="AW1236" s="133"/>
      <c r="AX1236" s="133"/>
      <c r="AY1236" s="133"/>
      <c r="AZ1236" s="133"/>
      <c r="BA1236" s="133"/>
      <c r="BB1236" s="133"/>
      <c r="BC1236" s="133"/>
      <c r="BD1236" s="133"/>
      <c r="BE1236" s="133"/>
      <c r="BF1236" s="133"/>
      <c r="BG1236" s="133"/>
      <c r="BH1236" s="133"/>
    </row>
    <row r="1237" spans="1:60" outlineLevel="1" x14ac:dyDescent="0.2">
      <c r="A1237" s="142"/>
      <c r="B1237" s="143"/>
      <c r="C1237" s="189" t="s">
        <v>1322</v>
      </c>
      <c r="D1237" s="175"/>
      <c r="E1237" s="176">
        <v>24.576300000000003</v>
      </c>
      <c r="F1237" s="144"/>
      <c r="G1237" s="144"/>
      <c r="H1237" s="144"/>
      <c r="I1237" s="144"/>
      <c r="J1237" s="144"/>
      <c r="K1237" s="144"/>
      <c r="L1237" s="144"/>
      <c r="M1237" s="144"/>
      <c r="N1237" s="144"/>
      <c r="O1237" s="144"/>
      <c r="P1237" s="144"/>
      <c r="Q1237" s="144"/>
      <c r="R1237" s="144"/>
      <c r="S1237" s="144"/>
      <c r="T1237" s="144"/>
      <c r="U1237" s="144"/>
      <c r="V1237" s="144"/>
      <c r="W1237" s="144"/>
      <c r="X1237" s="133"/>
      <c r="Y1237" s="133"/>
      <c r="Z1237" s="133"/>
      <c r="AA1237" s="133"/>
      <c r="AB1237" s="133"/>
      <c r="AC1237" s="133"/>
      <c r="AD1237" s="133"/>
      <c r="AE1237" s="133"/>
      <c r="AF1237" s="133"/>
      <c r="AG1237" s="133" t="s">
        <v>282</v>
      </c>
      <c r="AH1237" s="133">
        <v>0</v>
      </c>
      <c r="AI1237" s="133"/>
      <c r="AJ1237" s="133"/>
      <c r="AK1237" s="133"/>
      <c r="AL1237" s="133"/>
      <c r="AM1237" s="133"/>
      <c r="AN1237" s="133"/>
      <c r="AO1237" s="133"/>
      <c r="AP1237" s="133"/>
      <c r="AQ1237" s="133"/>
      <c r="AR1237" s="133"/>
      <c r="AS1237" s="133"/>
      <c r="AT1237" s="133"/>
      <c r="AU1237" s="133"/>
      <c r="AV1237" s="133"/>
      <c r="AW1237" s="133"/>
      <c r="AX1237" s="133"/>
      <c r="AY1237" s="133"/>
      <c r="AZ1237" s="133"/>
      <c r="BA1237" s="133"/>
      <c r="BB1237" s="133"/>
      <c r="BC1237" s="133"/>
      <c r="BD1237" s="133"/>
      <c r="BE1237" s="133"/>
      <c r="BF1237" s="133"/>
      <c r="BG1237" s="133"/>
      <c r="BH1237" s="133"/>
    </row>
    <row r="1238" spans="1:60" outlineLevel="1" x14ac:dyDescent="0.2">
      <c r="A1238" s="142"/>
      <c r="B1238" s="143"/>
      <c r="C1238" s="189" t="s">
        <v>1323</v>
      </c>
      <c r="D1238" s="175"/>
      <c r="E1238" s="176">
        <v>-9.9899999999999984</v>
      </c>
      <c r="F1238" s="144"/>
      <c r="G1238" s="144"/>
      <c r="H1238" s="144"/>
      <c r="I1238" s="144"/>
      <c r="J1238" s="144"/>
      <c r="K1238" s="144"/>
      <c r="L1238" s="144"/>
      <c r="M1238" s="144"/>
      <c r="N1238" s="144"/>
      <c r="O1238" s="144"/>
      <c r="P1238" s="144"/>
      <c r="Q1238" s="144"/>
      <c r="R1238" s="144"/>
      <c r="S1238" s="144"/>
      <c r="T1238" s="144"/>
      <c r="U1238" s="144"/>
      <c r="V1238" s="144"/>
      <c r="W1238" s="144"/>
      <c r="X1238" s="133"/>
      <c r="Y1238" s="133"/>
      <c r="Z1238" s="133"/>
      <c r="AA1238" s="133"/>
      <c r="AB1238" s="133"/>
      <c r="AC1238" s="133"/>
      <c r="AD1238" s="133"/>
      <c r="AE1238" s="133"/>
      <c r="AF1238" s="133"/>
      <c r="AG1238" s="133" t="s">
        <v>282</v>
      </c>
      <c r="AH1238" s="133">
        <v>0</v>
      </c>
      <c r="AI1238" s="133"/>
      <c r="AJ1238" s="133"/>
      <c r="AK1238" s="133"/>
      <c r="AL1238" s="133"/>
      <c r="AM1238" s="133"/>
      <c r="AN1238" s="133"/>
      <c r="AO1238" s="133"/>
      <c r="AP1238" s="133"/>
      <c r="AQ1238" s="133"/>
      <c r="AR1238" s="133"/>
      <c r="AS1238" s="133"/>
      <c r="AT1238" s="133"/>
      <c r="AU1238" s="133"/>
      <c r="AV1238" s="133"/>
      <c r="AW1238" s="133"/>
      <c r="AX1238" s="133"/>
      <c r="AY1238" s="133"/>
      <c r="AZ1238" s="133"/>
      <c r="BA1238" s="133"/>
      <c r="BB1238" s="133"/>
      <c r="BC1238" s="133"/>
      <c r="BD1238" s="133"/>
      <c r="BE1238" s="133"/>
      <c r="BF1238" s="133"/>
      <c r="BG1238" s="133"/>
      <c r="BH1238" s="133"/>
    </row>
    <row r="1239" spans="1:60" outlineLevel="1" x14ac:dyDescent="0.2">
      <c r="A1239" s="142"/>
      <c r="B1239" s="143"/>
      <c r="C1239" s="189" t="s">
        <v>1256</v>
      </c>
      <c r="D1239" s="175"/>
      <c r="E1239" s="176"/>
      <c r="F1239" s="144"/>
      <c r="G1239" s="144"/>
      <c r="H1239" s="144"/>
      <c r="I1239" s="144"/>
      <c r="J1239" s="144"/>
      <c r="K1239" s="144"/>
      <c r="L1239" s="144"/>
      <c r="M1239" s="144"/>
      <c r="N1239" s="144"/>
      <c r="O1239" s="144"/>
      <c r="P1239" s="144"/>
      <c r="Q1239" s="144"/>
      <c r="R1239" s="144"/>
      <c r="S1239" s="144"/>
      <c r="T1239" s="144"/>
      <c r="U1239" s="144"/>
      <c r="V1239" s="144"/>
      <c r="W1239" s="144"/>
      <c r="X1239" s="133"/>
      <c r="Y1239" s="133"/>
      <c r="Z1239" s="133"/>
      <c r="AA1239" s="133"/>
      <c r="AB1239" s="133"/>
      <c r="AC1239" s="133"/>
      <c r="AD1239" s="133"/>
      <c r="AE1239" s="133"/>
      <c r="AF1239" s="133"/>
      <c r="AG1239" s="133" t="s">
        <v>282</v>
      </c>
      <c r="AH1239" s="133">
        <v>0</v>
      </c>
      <c r="AI1239" s="133"/>
      <c r="AJ1239" s="133"/>
      <c r="AK1239" s="133"/>
      <c r="AL1239" s="133"/>
      <c r="AM1239" s="133"/>
      <c r="AN1239" s="133"/>
      <c r="AO1239" s="133"/>
      <c r="AP1239" s="133"/>
      <c r="AQ1239" s="133"/>
      <c r="AR1239" s="133"/>
      <c r="AS1239" s="133"/>
      <c r="AT1239" s="133"/>
      <c r="AU1239" s="133"/>
      <c r="AV1239" s="133"/>
      <c r="AW1239" s="133"/>
      <c r="AX1239" s="133"/>
      <c r="AY1239" s="133"/>
      <c r="AZ1239" s="133"/>
      <c r="BA1239" s="133"/>
      <c r="BB1239" s="133"/>
      <c r="BC1239" s="133"/>
      <c r="BD1239" s="133"/>
      <c r="BE1239" s="133"/>
      <c r="BF1239" s="133"/>
      <c r="BG1239" s="133"/>
      <c r="BH1239" s="133"/>
    </row>
    <row r="1240" spans="1:60" outlineLevel="1" x14ac:dyDescent="0.2">
      <c r="A1240" s="142"/>
      <c r="B1240" s="143"/>
      <c r="C1240" s="189" t="s">
        <v>1324</v>
      </c>
      <c r="D1240" s="175"/>
      <c r="E1240" s="176">
        <v>18.670750000000002</v>
      </c>
      <c r="F1240" s="144"/>
      <c r="G1240" s="144"/>
      <c r="H1240" s="144"/>
      <c r="I1240" s="144"/>
      <c r="J1240" s="144"/>
      <c r="K1240" s="144"/>
      <c r="L1240" s="144"/>
      <c r="M1240" s="144"/>
      <c r="N1240" s="144"/>
      <c r="O1240" s="144"/>
      <c r="P1240" s="144"/>
      <c r="Q1240" s="144"/>
      <c r="R1240" s="144"/>
      <c r="S1240" s="144"/>
      <c r="T1240" s="144"/>
      <c r="U1240" s="144"/>
      <c r="V1240" s="144"/>
      <c r="W1240" s="144"/>
      <c r="X1240" s="133"/>
      <c r="Y1240" s="133"/>
      <c r="Z1240" s="133"/>
      <c r="AA1240" s="133"/>
      <c r="AB1240" s="133"/>
      <c r="AC1240" s="133"/>
      <c r="AD1240" s="133"/>
      <c r="AE1240" s="133"/>
      <c r="AF1240" s="133"/>
      <c r="AG1240" s="133" t="s">
        <v>282</v>
      </c>
      <c r="AH1240" s="133">
        <v>0</v>
      </c>
      <c r="AI1240" s="133"/>
      <c r="AJ1240" s="133"/>
      <c r="AK1240" s="133"/>
      <c r="AL1240" s="133"/>
      <c r="AM1240" s="133"/>
      <c r="AN1240" s="133"/>
      <c r="AO1240" s="133"/>
      <c r="AP1240" s="133"/>
      <c r="AQ1240" s="133"/>
      <c r="AR1240" s="133"/>
      <c r="AS1240" s="133"/>
      <c r="AT1240" s="133"/>
      <c r="AU1240" s="133"/>
      <c r="AV1240" s="133"/>
      <c r="AW1240" s="133"/>
      <c r="AX1240" s="133"/>
      <c r="AY1240" s="133"/>
      <c r="AZ1240" s="133"/>
      <c r="BA1240" s="133"/>
      <c r="BB1240" s="133"/>
      <c r="BC1240" s="133"/>
      <c r="BD1240" s="133"/>
      <c r="BE1240" s="133"/>
      <c r="BF1240" s="133"/>
      <c r="BG1240" s="133"/>
      <c r="BH1240" s="133"/>
    </row>
    <row r="1241" spans="1:60" outlineLevel="1" x14ac:dyDescent="0.2">
      <c r="A1241" s="142"/>
      <c r="B1241" s="143"/>
      <c r="C1241" s="190" t="s">
        <v>673</v>
      </c>
      <c r="D1241" s="177"/>
      <c r="E1241" s="178">
        <v>312.37225000000001</v>
      </c>
      <c r="F1241" s="144"/>
      <c r="G1241" s="144"/>
      <c r="H1241" s="144"/>
      <c r="I1241" s="144"/>
      <c r="J1241" s="144"/>
      <c r="K1241" s="144"/>
      <c r="L1241" s="144"/>
      <c r="M1241" s="144"/>
      <c r="N1241" s="144"/>
      <c r="O1241" s="144"/>
      <c r="P1241" s="144"/>
      <c r="Q1241" s="144"/>
      <c r="R1241" s="144"/>
      <c r="S1241" s="144"/>
      <c r="T1241" s="144"/>
      <c r="U1241" s="144"/>
      <c r="V1241" s="144"/>
      <c r="W1241" s="144"/>
      <c r="X1241" s="133"/>
      <c r="Y1241" s="133"/>
      <c r="Z1241" s="133"/>
      <c r="AA1241" s="133"/>
      <c r="AB1241" s="133"/>
      <c r="AC1241" s="133"/>
      <c r="AD1241" s="133"/>
      <c r="AE1241" s="133"/>
      <c r="AF1241" s="133"/>
      <c r="AG1241" s="133" t="s">
        <v>282</v>
      </c>
      <c r="AH1241" s="133">
        <v>1</v>
      </c>
      <c r="AI1241" s="133"/>
      <c r="AJ1241" s="133"/>
      <c r="AK1241" s="133"/>
      <c r="AL1241" s="133"/>
      <c r="AM1241" s="133"/>
      <c r="AN1241" s="133"/>
      <c r="AO1241" s="133"/>
      <c r="AP1241" s="133"/>
      <c r="AQ1241" s="133"/>
      <c r="AR1241" s="133"/>
      <c r="AS1241" s="133"/>
      <c r="AT1241" s="133"/>
      <c r="AU1241" s="133"/>
      <c r="AV1241" s="133"/>
      <c r="AW1241" s="133"/>
      <c r="AX1241" s="133"/>
      <c r="AY1241" s="133"/>
      <c r="AZ1241" s="133"/>
      <c r="BA1241" s="133"/>
      <c r="BB1241" s="133"/>
      <c r="BC1241" s="133"/>
      <c r="BD1241" s="133"/>
      <c r="BE1241" s="133"/>
      <c r="BF1241" s="133"/>
      <c r="BG1241" s="133"/>
      <c r="BH1241" s="133"/>
    </row>
    <row r="1242" spans="1:60" outlineLevel="1" x14ac:dyDescent="0.2">
      <c r="A1242" s="142"/>
      <c r="B1242" s="143"/>
      <c r="C1242" s="189" t="s">
        <v>1325</v>
      </c>
      <c r="D1242" s="175"/>
      <c r="E1242" s="176"/>
      <c r="F1242" s="144"/>
      <c r="G1242" s="144"/>
      <c r="H1242" s="144"/>
      <c r="I1242" s="144"/>
      <c r="J1242" s="144"/>
      <c r="K1242" s="144"/>
      <c r="L1242" s="144"/>
      <c r="M1242" s="144"/>
      <c r="N1242" s="144"/>
      <c r="O1242" s="144"/>
      <c r="P1242" s="144"/>
      <c r="Q1242" s="144"/>
      <c r="R1242" s="144"/>
      <c r="S1242" s="144"/>
      <c r="T1242" s="144"/>
      <c r="U1242" s="144"/>
      <c r="V1242" s="144"/>
      <c r="W1242" s="144"/>
      <c r="X1242" s="133"/>
      <c r="Y1242" s="133"/>
      <c r="Z1242" s="133"/>
      <c r="AA1242" s="133"/>
      <c r="AB1242" s="133"/>
      <c r="AC1242" s="133"/>
      <c r="AD1242" s="133"/>
      <c r="AE1242" s="133"/>
      <c r="AF1242" s="133"/>
      <c r="AG1242" s="133" t="s">
        <v>282</v>
      </c>
      <c r="AH1242" s="133">
        <v>0</v>
      </c>
      <c r="AI1242" s="133"/>
      <c r="AJ1242" s="133"/>
      <c r="AK1242" s="133"/>
      <c r="AL1242" s="133"/>
      <c r="AM1242" s="133"/>
      <c r="AN1242" s="133"/>
      <c r="AO1242" s="133"/>
      <c r="AP1242" s="133"/>
      <c r="AQ1242" s="133"/>
      <c r="AR1242" s="133"/>
      <c r="AS1242" s="133"/>
      <c r="AT1242" s="133"/>
      <c r="AU1242" s="133"/>
      <c r="AV1242" s="133"/>
      <c r="AW1242" s="133"/>
      <c r="AX1242" s="133"/>
      <c r="AY1242" s="133"/>
      <c r="AZ1242" s="133"/>
      <c r="BA1242" s="133"/>
      <c r="BB1242" s="133"/>
      <c r="BC1242" s="133"/>
      <c r="BD1242" s="133"/>
      <c r="BE1242" s="133"/>
      <c r="BF1242" s="133"/>
      <c r="BG1242" s="133"/>
      <c r="BH1242" s="133"/>
    </row>
    <row r="1243" spans="1:60" outlineLevel="1" x14ac:dyDescent="0.2">
      <c r="A1243" s="142"/>
      <c r="B1243" s="143"/>
      <c r="C1243" s="189" t="s">
        <v>1326</v>
      </c>
      <c r="D1243" s="175"/>
      <c r="E1243" s="176">
        <v>179.1225</v>
      </c>
      <c r="F1243" s="144"/>
      <c r="G1243" s="144"/>
      <c r="H1243" s="144"/>
      <c r="I1243" s="144"/>
      <c r="J1243" s="144"/>
      <c r="K1243" s="144"/>
      <c r="L1243" s="144"/>
      <c r="M1243" s="144"/>
      <c r="N1243" s="144"/>
      <c r="O1243" s="144"/>
      <c r="P1243" s="144"/>
      <c r="Q1243" s="144"/>
      <c r="R1243" s="144"/>
      <c r="S1243" s="144"/>
      <c r="T1243" s="144"/>
      <c r="U1243" s="144"/>
      <c r="V1243" s="144"/>
      <c r="W1243" s="144"/>
      <c r="X1243" s="133"/>
      <c r="Y1243" s="133"/>
      <c r="Z1243" s="133"/>
      <c r="AA1243" s="133"/>
      <c r="AB1243" s="133"/>
      <c r="AC1243" s="133"/>
      <c r="AD1243" s="133"/>
      <c r="AE1243" s="133"/>
      <c r="AF1243" s="133"/>
      <c r="AG1243" s="133" t="s">
        <v>282</v>
      </c>
      <c r="AH1243" s="133">
        <v>0</v>
      </c>
      <c r="AI1243" s="133"/>
      <c r="AJ1243" s="133"/>
      <c r="AK1243" s="133"/>
      <c r="AL1243" s="133"/>
      <c r="AM1243" s="133"/>
      <c r="AN1243" s="133"/>
      <c r="AO1243" s="133"/>
      <c r="AP1243" s="133"/>
      <c r="AQ1243" s="133"/>
      <c r="AR1243" s="133"/>
      <c r="AS1243" s="133"/>
      <c r="AT1243" s="133"/>
      <c r="AU1243" s="133"/>
      <c r="AV1243" s="133"/>
      <c r="AW1243" s="133"/>
      <c r="AX1243" s="133"/>
      <c r="AY1243" s="133"/>
      <c r="AZ1243" s="133"/>
      <c r="BA1243" s="133"/>
      <c r="BB1243" s="133"/>
      <c r="BC1243" s="133"/>
      <c r="BD1243" s="133"/>
      <c r="BE1243" s="133"/>
      <c r="BF1243" s="133"/>
      <c r="BG1243" s="133"/>
      <c r="BH1243" s="133"/>
    </row>
    <row r="1244" spans="1:60" outlineLevel="1" x14ac:dyDescent="0.2">
      <c r="A1244" s="142"/>
      <c r="B1244" s="143"/>
      <c r="C1244" s="189" t="s">
        <v>1327</v>
      </c>
      <c r="D1244" s="175"/>
      <c r="E1244" s="176">
        <v>-2.4379999999999997</v>
      </c>
      <c r="F1244" s="144"/>
      <c r="G1244" s="144"/>
      <c r="H1244" s="144"/>
      <c r="I1244" s="144"/>
      <c r="J1244" s="144"/>
      <c r="K1244" s="144"/>
      <c r="L1244" s="144"/>
      <c r="M1244" s="144"/>
      <c r="N1244" s="144"/>
      <c r="O1244" s="144"/>
      <c r="P1244" s="144"/>
      <c r="Q1244" s="144"/>
      <c r="R1244" s="144"/>
      <c r="S1244" s="144"/>
      <c r="T1244" s="144"/>
      <c r="U1244" s="144"/>
      <c r="V1244" s="144"/>
      <c r="W1244" s="144"/>
      <c r="X1244" s="133"/>
      <c r="Y1244" s="133"/>
      <c r="Z1244" s="133"/>
      <c r="AA1244" s="133"/>
      <c r="AB1244" s="133"/>
      <c r="AC1244" s="133"/>
      <c r="AD1244" s="133"/>
      <c r="AE1244" s="133"/>
      <c r="AF1244" s="133"/>
      <c r="AG1244" s="133" t="s">
        <v>282</v>
      </c>
      <c r="AH1244" s="133">
        <v>0</v>
      </c>
      <c r="AI1244" s="133"/>
      <c r="AJ1244" s="133"/>
      <c r="AK1244" s="133"/>
      <c r="AL1244" s="133"/>
      <c r="AM1244" s="133"/>
      <c r="AN1244" s="133"/>
      <c r="AO1244" s="133"/>
      <c r="AP1244" s="133"/>
      <c r="AQ1244" s="133"/>
      <c r="AR1244" s="133"/>
      <c r="AS1244" s="133"/>
      <c r="AT1244" s="133"/>
      <c r="AU1244" s="133"/>
      <c r="AV1244" s="133"/>
      <c r="AW1244" s="133"/>
      <c r="AX1244" s="133"/>
      <c r="AY1244" s="133"/>
      <c r="AZ1244" s="133"/>
      <c r="BA1244" s="133"/>
      <c r="BB1244" s="133"/>
      <c r="BC1244" s="133"/>
      <c r="BD1244" s="133"/>
      <c r="BE1244" s="133"/>
      <c r="BF1244" s="133"/>
      <c r="BG1244" s="133"/>
      <c r="BH1244" s="133"/>
    </row>
    <row r="1245" spans="1:60" outlineLevel="1" x14ac:dyDescent="0.2">
      <c r="A1245" s="142"/>
      <c r="B1245" s="143"/>
      <c r="C1245" s="189" t="s">
        <v>1328</v>
      </c>
      <c r="D1245" s="175"/>
      <c r="E1245" s="176">
        <v>-5.7149999999999999</v>
      </c>
      <c r="F1245" s="144"/>
      <c r="G1245" s="144"/>
      <c r="H1245" s="144"/>
      <c r="I1245" s="144"/>
      <c r="J1245" s="144"/>
      <c r="K1245" s="144"/>
      <c r="L1245" s="144"/>
      <c r="M1245" s="144"/>
      <c r="N1245" s="144"/>
      <c r="O1245" s="144"/>
      <c r="P1245" s="144"/>
      <c r="Q1245" s="144"/>
      <c r="R1245" s="144"/>
      <c r="S1245" s="144"/>
      <c r="T1245" s="144"/>
      <c r="U1245" s="144"/>
      <c r="V1245" s="144"/>
      <c r="W1245" s="144"/>
      <c r="X1245" s="133"/>
      <c r="Y1245" s="133"/>
      <c r="Z1245" s="133"/>
      <c r="AA1245" s="133"/>
      <c r="AB1245" s="133"/>
      <c r="AC1245" s="133"/>
      <c r="AD1245" s="133"/>
      <c r="AE1245" s="133"/>
      <c r="AF1245" s="133"/>
      <c r="AG1245" s="133" t="s">
        <v>282</v>
      </c>
      <c r="AH1245" s="133">
        <v>0</v>
      </c>
      <c r="AI1245" s="133"/>
      <c r="AJ1245" s="133"/>
      <c r="AK1245" s="133"/>
      <c r="AL1245" s="133"/>
      <c r="AM1245" s="133"/>
      <c r="AN1245" s="133"/>
      <c r="AO1245" s="133"/>
      <c r="AP1245" s="133"/>
      <c r="AQ1245" s="133"/>
      <c r="AR1245" s="133"/>
      <c r="AS1245" s="133"/>
      <c r="AT1245" s="133"/>
      <c r="AU1245" s="133"/>
      <c r="AV1245" s="133"/>
      <c r="AW1245" s="133"/>
      <c r="AX1245" s="133"/>
      <c r="AY1245" s="133"/>
      <c r="AZ1245" s="133"/>
      <c r="BA1245" s="133"/>
      <c r="BB1245" s="133"/>
      <c r="BC1245" s="133"/>
      <c r="BD1245" s="133"/>
      <c r="BE1245" s="133"/>
      <c r="BF1245" s="133"/>
      <c r="BG1245" s="133"/>
      <c r="BH1245" s="133"/>
    </row>
    <row r="1246" spans="1:60" outlineLevel="1" x14ac:dyDescent="0.2">
      <c r="A1246" s="142"/>
      <c r="B1246" s="143"/>
      <c r="C1246" s="190" t="s">
        <v>673</v>
      </c>
      <c r="D1246" s="177"/>
      <c r="E1246" s="178">
        <v>170.96950000000001</v>
      </c>
      <c r="F1246" s="144"/>
      <c r="G1246" s="144"/>
      <c r="H1246" s="144"/>
      <c r="I1246" s="144"/>
      <c r="J1246" s="144"/>
      <c r="K1246" s="144"/>
      <c r="L1246" s="144"/>
      <c r="M1246" s="144"/>
      <c r="N1246" s="144"/>
      <c r="O1246" s="144"/>
      <c r="P1246" s="144"/>
      <c r="Q1246" s="144"/>
      <c r="R1246" s="144"/>
      <c r="S1246" s="144"/>
      <c r="T1246" s="144"/>
      <c r="U1246" s="144"/>
      <c r="V1246" s="144"/>
      <c r="W1246" s="144"/>
      <c r="X1246" s="133"/>
      <c r="Y1246" s="133"/>
      <c r="Z1246" s="133"/>
      <c r="AA1246" s="133"/>
      <c r="AB1246" s="133"/>
      <c r="AC1246" s="133"/>
      <c r="AD1246" s="133"/>
      <c r="AE1246" s="133"/>
      <c r="AF1246" s="133"/>
      <c r="AG1246" s="133" t="s">
        <v>282</v>
      </c>
      <c r="AH1246" s="133">
        <v>1</v>
      </c>
      <c r="AI1246" s="133"/>
      <c r="AJ1246" s="133"/>
      <c r="AK1246" s="133"/>
      <c r="AL1246" s="133"/>
      <c r="AM1246" s="133"/>
      <c r="AN1246" s="133"/>
      <c r="AO1246" s="133"/>
      <c r="AP1246" s="133"/>
      <c r="AQ1246" s="133"/>
      <c r="AR1246" s="133"/>
      <c r="AS1246" s="133"/>
      <c r="AT1246" s="133"/>
      <c r="AU1246" s="133"/>
      <c r="AV1246" s="133"/>
      <c r="AW1246" s="133"/>
      <c r="AX1246" s="133"/>
      <c r="AY1246" s="133"/>
      <c r="AZ1246" s="133"/>
      <c r="BA1246" s="133"/>
      <c r="BB1246" s="133"/>
      <c r="BC1246" s="133"/>
      <c r="BD1246" s="133"/>
      <c r="BE1246" s="133"/>
      <c r="BF1246" s="133"/>
      <c r="BG1246" s="133"/>
      <c r="BH1246" s="133"/>
    </row>
    <row r="1247" spans="1:60" ht="22.5" outlineLevel="1" x14ac:dyDescent="0.2">
      <c r="A1247" s="154">
        <v>143</v>
      </c>
      <c r="B1247" s="155" t="s">
        <v>1329</v>
      </c>
      <c r="C1247" s="171" t="s">
        <v>1330</v>
      </c>
      <c r="D1247" s="156" t="s">
        <v>279</v>
      </c>
      <c r="E1247" s="157">
        <v>1454.5123500000002</v>
      </c>
      <c r="F1247" s="158">
        <v>46.6</v>
      </c>
      <c r="G1247" s="159">
        <f>ROUND(E1247*F1247,2)</f>
        <v>67780.28</v>
      </c>
      <c r="H1247" s="158">
        <v>19.350000000000001</v>
      </c>
      <c r="I1247" s="159">
        <f>ROUND(E1247*H1247,2)</f>
        <v>28144.81</v>
      </c>
      <c r="J1247" s="158">
        <v>27.25</v>
      </c>
      <c r="K1247" s="159">
        <f>ROUND(E1247*J1247,2)</f>
        <v>39635.46</v>
      </c>
      <c r="L1247" s="159">
        <v>21</v>
      </c>
      <c r="M1247" s="159">
        <f>G1247*(1+L1247/100)</f>
        <v>82014.138800000001</v>
      </c>
      <c r="N1247" s="159">
        <v>3.0000000000000003E-4</v>
      </c>
      <c r="O1247" s="159">
        <f>ROUND(E1247*N1247,2)</f>
        <v>0.44</v>
      </c>
      <c r="P1247" s="159">
        <v>0</v>
      </c>
      <c r="Q1247" s="159">
        <f>ROUND(E1247*P1247,2)</f>
        <v>0</v>
      </c>
      <c r="R1247" s="159" t="s">
        <v>373</v>
      </c>
      <c r="S1247" s="159" t="s">
        <v>233</v>
      </c>
      <c r="T1247" s="160" t="s">
        <v>233</v>
      </c>
      <c r="U1247" s="144">
        <v>7.0000000000000007E-2</v>
      </c>
      <c r="V1247" s="144">
        <f>ROUND(E1247*U1247,2)</f>
        <v>101.82</v>
      </c>
      <c r="W1247" s="144"/>
      <c r="X1247" s="133"/>
      <c r="Y1247" s="133"/>
      <c r="Z1247" s="133"/>
      <c r="AA1247" s="133"/>
      <c r="AB1247" s="133"/>
      <c r="AC1247" s="133"/>
      <c r="AD1247" s="133"/>
      <c r="AE1247" s="133"/>
      <c r="AF1247" s="133"/>
      <c r="AG1247" s="133" t="s">
        <v>251</v>
      </c>
      <c r="AH1247" s="133"/>
      <c r="AI1247" s="133"/>
      <c r="AJ1247" s="133"/>
      <c r="AK1247" s="133"/>
      <c r="AL1247" s="133"/>
      <c r="AM1247" s="133"/>
      <c r="AN1247" s="133"/>
      <c r="AO1247" s="133"/>
      <c r="AP1247" s="133"/>
      <c r="AQ1247" s="133"/>
      <c r="AR1247" s="133"/>
      <c r="AS1247" s="133"/>
      <c r="AT1247" s="133"/>
      <c r="AU1247" s="133"/>
      <c r="AV1247" s="133"/>
      <c r="AW1247" s="133"/>
      <c r="AX1247" s="133"/>
      <c r="AY1247" s="133"/>
      <c r="AZ1247" s="133"/>
      <c r="BA1247" s="133"/>
      <c r="BB1247" s="133"/>
      <c r="BC1247" s="133"/>
      <c r="BD1247" s="133"/>
      <c r="BE1247" s="133"/>
      <c r="BF1247" s="133"/>
      <c r="BG1247" s="133"/>
      <c r="BH1247" s="133"/>
    </row>
    <row r="1248" spans="1:60" outlineLevel="1" x14ac:dyDescent="0.2">
      <c r="A1248" s="142"/>
      <c r="B1248" s="143"/>
      <c r="C1248" s="292" t="s">
        <v>1224</v>
      </c>
      <c r="D1248" s="293"/>
      <c r="E1248" s="293"/>
      <c r="F1248" s="293"/>
      <c r="G1248" s="293"/>
      <c r="H1248" s="144"/>
      <c r="I1248" s="144"/>
      <c r="J1248" s="144"/>
      <c r="K1248" s="144"/>
      <c r="L1248" s="144"/>
      <c r="M1248" s="144"/>
      <c r="N1248" s="144"/>
      <c r="O1248" s="144"/>
      <c r="P1248" s="144"/>
      <c r="Q1248" s="144"/>
      <c r="R1248" s="144"/>
      <c r="S1248" s="144"/>
      <c r="T1248" s="144"/>
      <c r="U1248" s="144"/>
      <c r="V1248" s="144"/>
      <c r="W1248" s="144"/>
      <c r="X1248" s="133"/>
      <c r="Y1248" s="133"/>
      <c r="Z1248" s="133"/>
      <c r="AA1248" s="133"/>
      <c r="AB1248" s="133"/>
      <c r="AC1248" s="133"/>
      <c r="AD1248" s="133"/>
      <c r="AE1248" s="133"/>
      <c r="AF1248" s="133"/>
      <c r="AG1248" s="133" t="s">
        <v>293</v>
      </c>
      <c r="AH1248" s="133"/>
      <c r="AI1248" s="133"/>
      <c r="AJ1248" s="133"/>
      <c r="AK1248" s="133"/>
      <c r="AL1248" s="133"/>
      <c r="AM1248" s="133"/>
      <c r="AN1248" s="133"/>
      <c r="AO1248" s="133"/>
      <c r="AP1248" s="133"/>
      <c r="AQ1248" s="133"/>
      <c r="AR1248" s="133"/>
      <c r="AS1248" s="133"/>
      <c r="AT1248" s="133"/>
      <c r="AU1248" s="133"/>
      <c r="AV1248" s="133"/>
      <c r="AW1248" s="133"/>
      <c r="AX1248" s="133"/>
      <c r="AY1248" s="133"/>
      <c r="AZ1248" s="133"/>
      <c r="BA1248" s="133"/>
      <c r="BB1248" s="133"/>
      <c r="BC1248" s="133"/>
      <c r="BD1248" s="133"/>
      <c r="BE1248" s="133"/>
      <c r="BF1248" s="133"/>
      <c r="BG1248" s="133"/>
      <c r="BH1248" s="133"/>
    </row>
    <row r="1249" spans="1:60" outlineLevel="1" x14ac:dyDescent="0.2">
      <c r="A1249" s="142"/>
      <c r="B1249" s="143"/>
      <c r="C1249" s="189" t="s">
        <v>1331</v>
      </c>
      <c r="D1249" s="175"/>
      <c r="E1249" s="176">
        <v>1454.5123500000002</v>
      </c>
      <c r="F1249" s="144"/>
      <c r="G1249" s="144"/>
      <c r="H1249" s="144"/>
      <c r="I1249" s="144"/>
      <c r="J1249" s="144"/>
      <c r="K1249" s="144"/>
      <c r="L1249" s="144"/>
      <c r="M1249" s="144"/>
      <c r="N1249" s="144"/>
      <c r="O1249" s="144"/>
      <c r="P1249" s="144"/>
      <c r="Q1249" s="144"/>
      <c r="R1249" s="144"/>
      <c r="S1249" s="144"/>
      <c r="T1249" s="144"/>
      <c r="U1249" s="144"/>
      <c r="V1249" s="144"/>
      <c r="W1249" s="144"/>
      <c r="X1249" s="133"/>
      <c r="Y1249" s="133"/>
      <c r="Z1249" s="133"/>
      <c r="AA1249" s="133"/>
      <c r="AB1249" s="133"/>
      <c r="AC1249" s="133"/>
      <c r="AD1249" s="133"/>
      <c r="AE1249" s="133"/>
      <c r="AF1249" s="133"/>
      <c r="AG1249" s="133" t="s">
        <v>282</v>
      </c>
      <c r="AH1249" s="133">
        <v>5</v>
      </c>
      <c r="AI1249" s="133"/>
      <c r="AJ1249" s="133"/>
      <c r="AK1249" s="133"/>
      <c r="AL1249" s="133"/>
      <c r="AM1249" s="133"/>
      <c r="AN1249" s="133"/>
      <c r="AO1249" s="133"/>
      <c r="AP1249" s="133"/>
      <c r="AQ1249" s="133"/>
      <c r="AR1249" s="133"/>
      <c r="AS1249" s="133"/>
      <c r="AT1249" s="133"/>
      <c r="AU1249" s="133"/>
      <c r="AV1249" s="133"/>
      <c r="AW1249" s="133"/>
      <c r="AX1249" s="133"/>
      <c r="AY1249" s="133"/>
      <c r="AZ1249" s="133"/>
      <c r="BA1249" s="133"/>
      <c r="BB1249" s="133"/>
      <c r="BC1249" s="133"/>
      <c r="BD1249" s="133"/>
      <c r="BE1249" s="133"/>
      <c r="BF1249" s="133"/>
      <c r="BG1249" s="133"/>
      <c r="BH1249" s="133"/>
    </row>
    <row r="1250" spans="1:60" outlineLevel="1" x14ac:dyDescent="0.2">
      <c r="A1250" s="154">
        <v>144</v>
      </c>
      <c r="B1250" s="155" t="s">
        <v>1332</v>
      </c>
      <c r="C1250" s="171" t="s">
        <v>1333</v>
      </c>
      <c r="D1250" s="156" t="s">
        <v>279</v>
      </c>
      <c r="E1250" s="157">
        <v>329.56600000000003</v>
      </c>
      <c r="F1250" s="158">
        <v>41.2</v>
      </c>
      <c r="G1250" s="159">
        <f>ROUND(E1250*F1250,2)</f>
        <v>13578.12</v>
      </c>
      <c r="H1250" s="158">
        <v>13.190000000000001</v>
      </c>
      <c r="I1250" s="159">
        <f>ROUND(E1250*H1250,2)</f>
        <v>4346.9799999999996</v>
      </c>
      <c r="J1250" s="158">
        <v>28.01</v>
      </c>
      <c r="K1250" s="159">
        <f>ROUND(E1250*J1250,2)</f>
        <v>9231.14</v>
      </c>
      <c r="L1250" s="159">
        <v>21</v>
      </c>
      <c r="M1250" s="159">
        <f>G1250*(1+L1250/100)</f>
        <v>16429.5252</v>
      </c>
      <c r="N1250" s="159">
        <v>4.0000000000000003E-5</v>
      </c>
      <c r="O1250" s="159">
        <f>ROUND(E1250*N1250,2)</f>
        <v>0.01</v>
      </c>
      <c r="P1250" s="159">
        <v>0</v>
      </c>
      <c r="Q1250" s="159">
        <f>ROUND(E1250*P1250,2)</f>
        <v>0</v>
      </c>
      <c r="R1250" s="159" t="s">
        <v>373</v>
      </c>
      <c r="S1250" s="159" t="s">
        <v>233</v>
      </c>
      <c r="T1250" s="160" t="s">
        <v>233</v>
      </c>
      <c r="U1250" s="144">
        <v>7.8000000000000014E-2</v>
      </c>
      <c r="V1250" s="144">
        <f>ROUND(E1250*U1250,2)</f>
        <v>25.71</v>
      </c>
      <c r="W1250" s="144"/>
      <c r="X1250" s="133"/>
      <c r="Y1250" s="133"/>
      <c r="Z1250" s="133"/>
      <c r="AA1250" s="133"/>
      <c r="AB1250" s="133"/>
      <c r="AC1250" s="133"/>
      <c r="AD1250" s="133"/>
      <c r="AE1250" s="133"/>
      <c r="AF1250" s="133"/>
      <c r="AG1250" s="133" t="s">
        <v>251</v>
      </c>
      <c r="AH1250" s="133"/>
      <c r="AI1250" s="133"/>
      <c r="AJ1250" s="133"/>
      <c r="AK1250" s="133"/>
      <c r="AL1250" s="133"/>
      <c r="AM1250" s="133"/>
      <c r="AN1250" s="133"/>
      <c r="AO1250" s="133"/>
      <c r="AP1250" s="133"/>
      <c r="AQ1250" s="133"/>
      <c r="AR1250" s="133"/>
      <c r="AS1250" s="133"/>
      <c r="AT1250" s="133"/>
      <c r="AU1250" s="133"/>
      <c r="AV1250" s="133"/>
      <c r="AW1250" s="133"/>
      <c r="AX1250" s="133"/>
      <c r="AY1250" s="133"/>
      <c r="AZ1250" s="133"/>
      <c r="BA1250" s="133"/>
      <c r="BB1250" s="133"/>
      <c r="BC1250" s="133"/>
      <c r="BD1250" s="133"/>
      <c r="BE1250" s="133"/>
      <c r="BF1250" s="133"/>
      <c r="BG1250" s="133"/>
      <c r="BH1250" s="133"/>
    </row>
    <row r="1251" spans="1:60" ht="22.5" outlineLevel="1" x14ac:dyDescent="0.2">
      <c r="A1251" s="142"/>
      <c r="B1251" s="143"/>
      <c r="C1251" s="292" t="s">
        <v>1334</v>
      </c>
      <c r="D1251" s="293"/>
      <c r="E1251" s="293"/>
      <c r="F1251" s="293"/>
      <c r="G1251" s="293"/>
      <c r="H1251" s="144"/>
      <c r="I1251" s="144"/>
      <c r="J1251" s="144"/>
      <c r="K1251" s="144"/>
      <c r="L1251" s="144"/>
      <c r="M1251" s="144"/>
      <c r="N1251" s="144"/>
      <c r="O1251" s="144"/>
      <c r="P1251" s="144"/>
      <c r="Q1251" s="144"/>
      <c r="R1251" s="144"/>
      <c r="S1251" s="144"/>
      <c r="T1251" s="144"/>
      <c r="U1251" s="144"/>
      <c r="V1251" s="144"/>
      <c r="W1251" s="144"/>
      <c r="X1251" s="133"/>
      <c r="Y1251" s="133"/>
      <c r="Z1251" s="133"/>
      <c r="AA1251" s="133"/>
      <c r="AB1251" s="133"/>
      <c r="AC1251" s="133"/>
      <c r="AD1251" s="133"/>
      <c r="AE1251" s="133"/>
      <c r="AF1251" s="133"/>
      <c r="AG1251" s="133" t="s">
        <v>293</v>
      </c>
      <c r="AH1251" s="133"/>
      <c r="AI1251" s="133"/>
      <c r="AJ1251" s="133"/>
      <c r="AK1251" s="133"/>
      <c r="AL1251" s="133"/>
      <c r="AM1251" s="133"/>
      <c r="AN1251" s="133"/>
      <c r="AO1251" s="133"/>
      <c r="AP1251" s="133"/>
      <c r="AQ1251" s="133"/>
      <c r="AR1251" s="133"/>
      <c r="AS1251" s="133"/>
      <c r="AT1251" s="133"/>
      <c r="AU1251" s="133"/>
      <c r="AV1251" s="133"/>
      <c r="AW1251" s="133"/>
      <c r="AX1251" s="133"/>
      <c r="AY1251" s="133"/>
      <c r="AZ1251" s="133"/>
      <c r="BA1251" s="187" t="str">
        <f>C1251</f>
        <v>které se zřizují před úpravami povrchu, a obalení osazených dveřních zárubní před znečištěním při úpravách povrchu nástřikem plastických maltovin včetně pozdějšího odkrytí,</v>
      </c>
      <c r="BB1251" s="133"/>
      <c r="BC1251" s="133"/>
      <c r="BD1251" s="133"/>
      <c r="BE1251" s="133"/>
      <c r="BF1251" s="133"/>
      <c r="BG1251" s="133"/>
      <c r="BH1251" s="133"/>
    </row>
    <row r="1252" spans="1:60" outlineLevel="1" x14ac:dyDescent="0.2">
      <c r="A1252" s="142"/>
      <c r="B1252" s="143"/>
      <c r="C1252" s="189" t="s">
        <v>1335</v>
      </c>
      <c r="D1252" s="175"/>
      <c r="E1252" s="176"/>
      <c r="F1252" s="144"/>
      <c r="G1252" s="144"/>
      <c r="H1252" s="144"/>
      <c r="I1252" s="144"/>
      <c r="J1252" s="144"/>
      <c r="K1252" s="144"/>
      <c r="L1252" s="144"/>
      <c r="M1252" s="144"/>
      <c r="N1252" s="144"/>
      <c r="O1252" s="144"/>
      <c r="P1252" s="144"/>
      <c r="Q1252" s="144"/>
      <c r="R1252" s="144"/>
      <c r="S1252" s="144"/>
      <c r="T1252" s="144"/>
      <c r="U1252" s="144"/>
      <c r="V1252" s="144"/>
      <c r="W1252" s="144"/>
      <c r="X1252" s="133"/>
      <c r="Y1252" s="133"/>
      <c r="Z1252" s="133"/>
      <c r="AA1252" s="133"/>
      <c r="AB1252" s="133"/>
      <c r="AC1252" s="133"/>
      <c r="AD1252" s="133"/>
      <c r="AE1252" s="133"/>
      <c r="AF1252" s="133"/>
      <c r="AG1252" s="133" t="s">
        <v>282</v>
      </c>
      <c r="AH1252" s="133">
        <v>0</v>
      </c>
      <c r="AI1252" s="133"/>
      <c r="AJ1252" s="133"/>
      <c r="AK1252" s="133"/>
      <c r="AL1252" s="133"/>
      <c r="AM1252" s="133"/>
      <c r="AN1252" s="133"/>
      <c r="AO1252" s="133"/>
      <c r="AP1252" s="133"/>
      <c r="AQ1252" s="133"/>
      <c r="AR1252" s="133"/>
      <c r="AS1252" s="133"/>
      <c r="AT1252" s="133"/>
      <c r="AU1252" s="133"/>
      <c r="AV1252" s="133"/>
      <c r="AW1252" s="133"/>
      <c r="AX1252" s="133"/>
      <c r="AY1252" s="133"/>
      <c r="AZ1252" s="133"/>
      <c r="BA1252" s="133"/>
      <c r="BB1252" s="133"/>
      <c r="BC1252" s="133"/>
      <c r="BD1252" s="133"/>
      <c r="BE1252" s="133"/>
      <c r="BF1252" s="133"/>
      <c r="BG1252" s="133"/>
      <c r="BH1252" s="133"/>
    </row>
    <row r="1253" spans="1:60" outlineLevel="1" x14ac:dyDescent="0.2">
      <c r="A1253" s="142"/>
      <c r="B1253" s="143"/>
      <c r="C1253" s="189" t="s">
        <v>1227</v>
      </c>
      <c r="D1253" s="175"/>
      <c r="E1253" s="176"/>
      <c r="F1253" s="144"/>
      <c r="G1253" s="144"/>
      <c r="H1253" s="144"/>
      <c r="I1253" s="144"/>
      <c r="J1253" s="144"/>
      <c r="K1253" s="144"/>
      <c r="L1253" s="144"/>
      <c r="M1253" s="144"/>
      <c r="N1253" s="144"/>
      <c r="O1253" s="144"/>
      <c r="P1253" s="144"/>
      <c r="Q1253" s="144"/>
      <c r="R1253" s="144"/>
      <c r="S1253" s="144"/>
      <c r="T1253" s="144"/>
      <c r="U1253" s="144"/>
      <c r="V1253" s="144"/>
      <c r="W1253" s="144"/>
      <c r="X1253" s="133"/>
      <c r="Y1253" s="133"/>
      <c r="Z1253" s="133"/>
      <c r="AA1253" s="133"/>
      <c r="AB1253" s="133"/>
      <c r="AC1253" s="133"/>
      <c r="AD1253" s="133"/>
      <c r="AE1253" s="133"/>
      <c r="AF1253" s="133"/>
      <c r="AG1253" s="133" t="s">
        <v>282</v>
      </c>
      <c r="AH1253" s="133">
        <v>0</v>
      </c>
      <c r="AI1253" s="133"/>
      <c r="AJ1253" s="133"/>
      <c r="AK1253" s="133"/>
      <c r="AL1253" s="133"/>
      <c r="AM1253" s="133"/>
      <c r="AN1253" s="133"/>
      <c r="AO1253" s="133"/>
      <c r="AP1253" s="133"/>
      <c r="AQ1253" s="133"/>
      <c r="AR1253" s="133"/>
      <c r="AS1253" s="133"/>
      <c r="AT1253" s="133"/>
      <c r="AU1253" s="133"/>
      <c r="AV1253" s="133"/>
      <c r="AW1253" s="133"/>
      <c r="AX1253" s="133"/>
      <c r="AY1253" s="133"/>
      <c r="AZ1253" s="133"/>
      <c r="BA1253" s="133"/>
      <c r="BB1253" s="133"/>
      <c r="BC1253" s="133"/>
      <c r="BD1253" s="133"/>
      <c r="BE1253" s="133"/>
      <c r="BF1253" s="133"/>
      <c r="BG1253" s="133"/>
      <c r="BH1253" s="133"/>
    </row>
    <row r="1254" spans="1:60" outlineLevel="1" x14ac:dyDescent="0.2">
      <c r="A1254" s="142"/>
      <c r="B1254" s="143"/>
      <c r="C1254" s="189" t="s">
        <v>1336</v>
      </c>
      <c r="D1254" s="175"/>
      <c r="E1254" s="176">
        <v>3.3600000000000003</v>
      </c>
      <c r="F1254" s="144"/>
      <c r="G1254" s="144"/>
      <c r="H1254" s="144"/>
      <c r="I1254" s="144"/>
      <c r="J1254" s="144"/>
      <c r="K1254" s="144"/>
      <c r="L1254" s="144"/>
      <c r="M1254" s="144"/>
      <c r="N1254" s="144"/>
      <c r="O1254" s="144"/>
      <c r="P1254" s="144"/>
      <c r="Q1254" s="144"/>
      <c r="R1254" s="144"/>
      <c r="S1254" s="144"/>
      <c r="T1254" s="144"/>
      <c r="U1254" s="144"/>
      <c r="V1254" s="144"/>
      <c r="W1254" s="144"/>
      <c r="X1254" s="133"/>
      <c r="Y1254" s="133"/>
      <c r="Z1254" s="133"/>
      <c r="AA1254" s="133"/>
      <c r="AB1254" s="133"/>
      <c r="AC1254" s="133"/>
      <c r="AD1254" s="133"/>
      <c r="AE1254" s="133"/>
      <c r="AF1254" s="133"/>
      <c r="AG1254" s="133" t="s">
        <v>282</v>
      </c>
      <c r="AH1254" s="133">
        <v>0</v>
      </c>
      <c r="AI1254" s="133"/>
      <c r="AJ1254" s="133"/>
      <c r="AK1254" s="133"/>
      <c r="AL1254" s="133"/>
      <c r="AM1254" s="133"/>
      <c r="AN1254" s="133"/>
      <c r="AO1254" s="133"/>
      <c r="AP1254" s="133"/>
      <c r="AQ1254" s="133"/>
      <c r="AR1254" s="133"/>
      <c r="AS1254" s="133"/>
      <c r="AT1254" s="133"/>
      <c r="AU1254" s="133"/>
      <c r="AV1254" s="133"/>
      <c r="AW1254" s="133"/>
      <c r="AX1254" s="133"/>
      <c r="AY1254" s="133"/>
      <c r="AZ1254" s="133"/>
      <c r="BA1254" s="133"/>
      <c r="BB1254" s="133"/>
      <c r="BC1254" s="133"/>
      <c r="BD1254" s="133"/>
      <c r="BE1254" s="133"/>
      <c r="BF1254" s="133"/>
      <c r="BG1254" s="133"/>
      <c r="BH1254" s="133"/>
    </row>
    <row r="1255" spans="1:60" outlineLevel="1" x14ac:dyDescent="0.2">
      <c r="A1255" s="142"/>
      <c r="B1255" s="143"/>
      <c r="C1255" s="190" t="s">
        <v>673</v>
      </c>
      <c r="D1255" s="177"/>
      <c r="E1255" s="178">
        <v>3.3600000000000003</v>
      </c>
      <c r="F1255" s="144"/>
      <c r="G1255" s="144"/>
      <c r="H1255" s="144"/>
      <c r="I1255" s="144"/>
      <c r="J1255" s="144"/>
      <c r="K1255" s="144"/>
      <c r="L1255" s="144"/>
      <c r="M1255" s="144"/>
      <c r="N1255" s="144"/>
      <c r="O1255" s="144"/>
      <c r="P1255" s="144"/>
      <c r="Q1255" s="144"/>
      <c r="R1255" s="144"/>
      <c r="S1255" s="144"/>
      <c r="T1255" s="144"/>
      <c r="U1255" s="144"/>
      <c r="V1255" s="144"/>
      <c r="W1255" s="144"/>
      <c r="X1255" s="133"/>
      <c r="Y1255" s="133"/>
      <c r="Z1255" s="133"/>
      <c r="AA1255" s="133"/>
      <c r="AB1255" s="133"/>
      <c r="AC1255" s="133"/>
      <c r="AD1255" s="133"/>
      <c r="AE1255" s="133"/>
      <c r="AF1255" s="133"/>
      <c r="AG1255" s="133" t="s">
        <v>282</v>
      </c>
      <c r="AH1255" s="133">
        <v>1</v>
      </c>
      <c r="AI1255" s="133"/>
      <c r="AJ1255" s="133"/>
      <c r="AK1255" s="133"/>
      <c r="AL1255" s="133"/>
      <c r="AM1255" s="133"/>
      <c r="AN1255" s="133"/>
      <c r="AO1255" s="133"/>
      <c r="AP1255" s="133"/>
      <c r="AQ1255" s="133"/>
      <c r="AR1255" s="133"/>
      <c r="AS1255" s="133"/>
      <c r="AT1255" s="133"/>
      <c r="AU1255" s="133"/>
      <c r="AV1255" s="133"/>
      <c r="AW1255" s="133"/>
      <c r="AX1255" s="133"/>
      <c r="AY1255" s="133"/>
      <c r="AZ1255" s="133"/>
      <c r="BA1255" s="133"/>
      <c r="BB1255" s="133"/>
      <c r="BC1255" s="133"/>
      <c r="BD1255" s="133"/>
      <c r="BE1255" s="133"/>
      <c r="BF1255" s="133"/>
      <c r="BG1255" s="133"/>
      <c r="BH1255" s="133"/>
    </row>
    <row r="1256" spans="1:60" outlineLevel="1" x14ac:dyDescent="0.2">
      <c r="A1256" s="142"/>
      <c r="B1256" s="143"/>
      <c r="C1256" s="189" t="s">
        <v>655</v>
      </c>
      <c r="D1256" s="175"/>
      <c r="E1256" s="176"/>
      <c r="F1256" s="144"/>
      <c r="G1256" s="144"/>
      <c r="H1256" s="144"/>
      <c r="I1256" s="144"/>
      <c r="J1256" s="144"/>
      <c r="K1256" s="144"/>
      <c r="L1256" s="144"/>
      <c r="M1256" s="144"/>
      <c r="N1256" s="144"/>
      <c r="O1256" s="144"/>
      <c r="P1256" s="144"/>
      <c r="Q1256" s="144"/>
      <c r="R1256" s="144"/>
      <c r="S1256" s="144"/>
      <c r="T1256" s="144"/>
      <c r="U1256" s="144"/>
      <c r="V1256" s="144"/>
      <c r="W1256" s="144"/>
      <c r="X1256" s="133"/>
      <c r="Y1256" s="133"/>
      <c r="Z1256" s="133"/>
      <c r="AA1256" s="133"/>
      <c r="AB1256" s="133"/>
      <c r="AC1256" s="133"/>
      <c r="AD1256" s="133"/>
      <c r="AE1256" s="133"/>
      <c r="AF1256" s="133"/>
      <c r="AG1256" s="133" t="s">
        <v>282</v>
      </c>
      <c r="AH1256" s="133">
        <v>0</v>
      </c>
      <c r="AI1256" s="133"/>
      <c r="AJ1256" s="133"/>
      <c r="AK1256" s="133"/>
      <c r="AL1256" s="133"/>
      <c r="AM1256" s="133"/>
      <c r="AN1256" s="133"/>
      <c r="AO1256" s="133"/>
      <c r="AP1256" s="133"/>
      <c r="AQ1256" s="133"/>
      <c r="AR1256" s="133"/>
      <c r="AS1256" s="133"/>
      <c r="AT1256" s="133"/>
      <c r="AU1256" s="133"/>
      <c r="AV1256" s="133"/>
      <c r="AW1256" s="133"/>
      <c r="AX1256" s="133"/>
      <c r="AY1256" s="133"/>
      <c r="AZ1256" s="133"/>
      <c r="BA1256" s="133"/>
      <c r="BB1256" s="133"/>
      <c r="BC1256" s="133"/>
      <c r="BD1256" s="133"/>
      <c r="BE1256" s="133"/>
      <c r="BF1256" s="133"/>
      <c r="BG1256" s="133"/>
      <c r="BH1256" s="133"/>
    </row>
    <row r="1257" spans="1:60" outlineLevel="1" x14ac:dyDescent="0.2">
      <c r="A1257" s="142"/>
      <c r="B1257" s="143"/>
      <c r="C1257" s="189" t="s">
        <v>1337</v>
      </c>
      <c r="D1257" s="175"/>
      <c r="E1257" s="176">
        <v>4.6400000000000006</v>
      </c>
      <c r="F1257" s="144"/>
      <c r="G1257" s="144"/>
      <c r="H1257" s="144"/>
      <c r="I1257" s="144"/>
      <c r="J1257" s="144"/>
      <c r="K1257" s="144"/>
      <c r="L1257" s="144"/>
      <c r="M1257" s="144"/>
      <c r="N1257" s="144"/>
      <c r="O1257" s="144"/>
      <c r="P1257" s="144"/>
      <c r="Q1257" s="144"/>
      <c r="R1257" s="144"/>
      <c r="S1257" s="144"/>
      <c r="T1257" s="144"/>
      <c r="U1257" s="144"/>
      <c r="V1257" s="144"/>
      <c r="W1257" s="144"/>
      <c r="X1257" s="133"/>
      <c r="Y1257" s="133"/>
      <c r="Z1257" s="133"/>
      <c r="AA1257" s="133"/>
      <c r="AB1257" s="133"/>
      <c r="AC1257" s="133"/>
      <c r="AD1257" s="133"/>
      <c r="AE1257" s="133"/>
      <c r="AF1257" s="133"/>
      <c r="AG1257" s="133" t="s">
        <v>282</v>
      </c>
      <c r="AH1257" s="133">
        <v>0</v>
      </c>
      <c r="AI1257" s="133"/>
      <c r="AJ1257" s="133"/>
      <c r="AK1257" s="133"/>
      <c r="AL1257" s="133"/>
      <c r="AM1257" s="133"/>
      <c r="AN1257" s="133"/>
      <c r="AO1257" s="133"/>
      <c r="AP1257" s="133"/>
      <c r="AQ1257" s="133"/>
      <c r="AR1257" s="133"/>
      <c r="AS1257" s="133"/>
      <c r="AT1257" s="133"/>
      <c r="AU1257" s="133"/>
      <c r="AV1257" s="133"/>
      <c r="AW1257" s="133"/>
      <c r="AX1257" s="133"/>
      <c r="AY1257" s="133"/>
      <c r="AZ1257" s="133"/>
      <c r="BA1257" s="133"/>
      <c r="BB1257" s="133"/>
      <c r="BC1257" s="133"/>
      <c r="BD1257" s="133"/>
      <c r="BE1257" s="133"/>
      <c r="BF1257" s="133"/>
      <c r="BG1257" s="133"/>
      <c r="BH1257" s="133"/>
    </row>
    <row r="1258" spans="1:60" outlineLevel="1" x14ac:dyDescent="0.2">
      <c r="A1258" s="142"/>
      <c r="B1258" s="143"/>
      <c r="C1258" s="189" t="s">
        <v>1338</v>
      </c>
      <c r="D1258" s="175"/>
      <c r="E1258" s="176">
        <v>8.5050000000000008</v>
      </c>
      <c r="F1258" s="144"/>
      <c r="G1258" s="144"/>
      <c r="H1258" s="144"/>
      <c r="I1258" s="144"/>
      <c r="J1258" s="144"/>
      <c r="K1258" s="144"/>
      <c r="L1258" s="144"/>
      <c r="M1258" s="144"/>
      <c r="N1258" s="144"/>
      <c r="O1258" s="144"/>
      <c r="P1258" s="144"/>
      <c r="Q1258" s="144"/>
      <c r="R1258" s="144"/>
      <c r="S1258" s="144"/>
      <c r="T1258" s="144"/>
      <c r="U1258" s="144"/>
      <c r="V1258" s="144"/>
      <c r="W1258" s="144"/>
      <c r="X1258" s="133"/>
      <c r="Y1258" s="133"/>
      <c r="Z1258" s="133"/>
      <c r="AA1258" s="133"/>
      <c r="AB1258" s="133"/>
      <c r="AC1258" s="133"/>
      <c r="AD1258" s="133"/>
      <c r="AE1258" s="133"/>
      <c r="AF1258" s="133"/>
      <c r="AG1258" s="133" t="s">
        <v>282</v>
      </c>
      <c r="AH1258" s="133">
        <v>0</v>
      </c>
      <c r="AI1258" s="133"/>
      <c r="AJ1258" s="133"/>
      <c r="AK1258" s="133"/>
      <c r="AL1258" s="133"/>
      <c r="AM1258" s="133"/>
      <c r="AN1258" s="133"/>
      <c r="AO1258" s="133"/>
      <c r="AP1258" s="133"/>
      <c r="AQ1258" s="133"/>
      <c r="AR1258" s="133"/>
      <c r="AS1258" s="133"/>
      <c r="AT1258" s="133"/>
      <c r="AU1258" s="133"/>
      <c r="AV1258" s="133"/>
      <c r="AW1258" s="133"/>
      <c r="AX1258" s="133"/>
      <c r="AY1258" s="133"/>
      <c r="AZ1258" s="133"/>
      <c r="BA1258" s="133"/>
      <c r="BB1258" s="133"/>
      <c r="BC1258" s="133"/>
      <c r="BD1258" s="133"/>
      <c r="BE1258" s="133"/>
      <c r="BF1258" s="133"/>
      <c r="BG1258" s="133"/>
      <c r="BH1258" s="133"/>
    </row>
    <row r="1259" spans="1:60" outlineLevel="1" x14ac:dyDescent="0.2">
      <c r="A1259" s="142"/>
      <c r="B1259" s="143"/>
      <c r="C1259" s="189" t="s">
        <v>1339</v>
      </c>
      <c r="D1259" s="175"/>
      <c r="E1259" s="176">
        <v>2.1</v>
      </c>
      <c r="F1259" s="144"/>
      <c r="G1259" s="144"/>
      <c r="H1259" s="144"/>
      <c r="I1259" s="144"/>
      <c r="J1259" s="144"/>
      <c r="K1259" s="144"/>
      <c r="L1259" s="144"/>
      <c r="M1259" s="144"/>
      <c r="N1259" s="144"/>
      <c r="O1259" s="144"/>
      <c r="P1259" s="144"/>
      <c r="Q1259" s="144"/>
      <c r="R1259" s="144"/>
      <c r="S1259" s="144"/>
      <c r="T1259" s="144"/>
      <c r="U1259" s="144"/>
      <c r="V1259" s="144"/>
      <c r="W1259" s="144"/>
      <c r="X1259" s="133"/>
      <c r="Y1259" s="133"/>
      <c r="Z1259" s="133"/>
      <c r="AA1259" s="133"/>
      <c r="AB1259" s="133"/>
      <c r="AC1259" s="133"/>
      <c r="AD1259" s="133"/>
      <c r="AE1259" s="133"/>
      <c r="AF1259" s="133"/>
      <c r="AG1259" s="133" t="s">
        <v>282</v>
      </c>
      <c r="AH1259" s="133">
        <v>0</v>
      </c>
      <c r="AI1259" s="133"/>
      <c r="AJ1259" s="133"/>
      <c r="AK1259" s="133"/>
      <c r="AL1259" s="133"/>
      <c r="AM1259" s="133"/>
      <c r="AN1259" s="133"/>
      <c r="AO1259" s="133"/>
      <c r="AP1259" s="133"/>
      <c r="AQ1259" s="133"/>
      <c r="AR1259" s="133"/>
      <c r="AS1259" s="133"/>
      <c r="AT1259" s="133"/>
      <c r="AU1259" s="133"/>
      <c r="AV1259" s="133"/>
      <c r="AW1259" s="133"/>
      <c r="AX1259" s="133"/>
      <c r="AY1259" s="133"/>
      <c r="AZ1259" s="133"/>
      <c r="BA1259" s="133"/>
      <c r="BB1259" s="133"/>
      <c r="BC1259" s="133"/>
      <c r="BD1259" s="133"/>
      <c r="BE1259" s="133"/>
      <c r="BF1259" s="133"/>
      <c r="BG1259" s="133"/>
      <c r="BH1259" s="133"/>
    </row>
    <row r="1260" spans="1:60" outlineLevel="1" x14ac:dyDescent="0.2">
      <c r="A1260" s="142"/>
      <c r="B1260" s="143"/>
      <c r="C1260" s="189" t="s">
        <v>1340</v>
      </c>
      <c r="D1260" s="175"/>
      <c r="E1260" s="176">
        <v>3.3600000000000003</v>
      </c>
      <c r="F1260" s="144"/>
      <c r="G1260" s="144"/>
      <c r="H1260" s="144"/>
      <c r="I1260" s="144"/>
      <c r="J1260" s="144"/>
      <c r="K1260" s="144"/>
      <c r="L1260" s="144"/>
      <c r="M1260" s="144"/>
      <c r="N1260" s="144"/>
      <c r="O1260" s="144"/>
      <c r="P1260" s="144"/>
      <c r="Q1260" s="144"/>
      <c r="R1260" s="144"/>
      <c r="S1260" s="144"/>
      <c r="T1260" s="144"/>
      <c r="U1260" s="144"/>
      <c r="V1260" s="144"/>
      <c r="W1260" s="144"/>
      <c r="X1260" s="133"/>
      <c r="Y1260" s="133"/>
      <c r="Z1260" s="133"/>
      <c r="AA1260" s="133"/>
      <c r="AB1260" s="133"/>
      <c r="AC1260" s="133"/>
      <c r="AD1260" s="133"/>
      <c r="AE1260" s="133"/>
      <c r="AF1260" s="133"/>
      <c r="AG1260" s="133" t="s">
        <v>282</v>
      </c>
      <c r="AH1260" s="133">
        <v>0</v>
      </c>
      <c r="AI1260" s="133"/>
      <c r="AJ1260" s="133"/>
      <c r="AK1260" s="133"/>
      <c r="AL1260" s="133"/>
      <c r="AM1260" s="133"/>
      <c r="AN1260" s="133"/>
      <c r="AO1260" s="133"/>
      <c r="AP1260" s="133"/>
      <c r="AQ1260" s="133"/>
      <c r="AR1260" s="133"/>
      <c r="AS1260" s="133"/>
      <c r="AT1260" s="133"/>
      <c r="AU1260" s="133"/>
      <c r="AV1260" s="133"/>
      <c r="AW1260" s="133"/>
      <c r="AX1260" s="133"/>
      <c r="AY1260" s="133"/>
      <c r="AZ1260" s="133"/>
      <c r="BA1260" s="133"/>
      <c r="BB1260" s="133"/>
      <c r="BC1260" s="133"/>
      <c r="BD1260" s="133"/>
      <c r="BE1260" s="133"/>
      <c r="BF1260" s="133"/>
      <c r="BG1260" s="133"/>
      <c r="BH1260" s="133"/>
    </row>
    <row r="1261" spans="1:60" outlineLevel="1" x14ac:dyDescent="0.2">
      <c r="A1261" s="142"/>
      <c r="B1261" s="143"/>
      <c r="C1261" s="189" t="s">
        <v>1341</v>
      </c>
      <c r="D1261" s="175"/>
      <c r="E1261" s="176">
        <v>3.1500000000000004</v>
      </c>
      <c r="F1261" s="144"/>
      <c r="G1261" s="144"/>
      <c r="H1261" s="144"/>
      <c r="I1261" s="144"/>
      <c r="J1261" s="144"/>
      <c r="K1261" s="144"/>
      <c r="L1261" s="144"/>
      <c r="M1261" s="144"/>
      <c r="N1261" s="144"/>
      <c r="O1261" s="144"/>
      <c r="P1261" s="144"/>
      <c r="Q1261" s="144"/>
      <c r="R1261" s="144"/>
      <c r="S1261" s="144"/>
      <c r="T1261" s="144"/>
      <c r="U1261" s="144"/>
      <c r="V1261" s="144"/>
      <c r="W1261" s="144"/>
      <c r="X1261" s="133"/>
      <c r="Y1261" s="133"/>
      <c r="Z1261" s="133"/>
      <c r="AA1261" s="133"/>
      <c r="AB1261" s="133"/>
      <c r="AC1261" s="133"/>
      <c r="AD1261" s="133"/>
      <c r="AE1261" s="133"/>
      <c r="AF1261" s="133"/>
      <c r="AG1261" s="133" t="s">
        <v>282</v>
      </c>
      <c r="AH1261" s="133">
        <v>0</v>
      </c>
      <c r="AI1261" s="133"/>
      <c r="AJ1261" s="133"/>
      <c r="AK1261" s="133"/>
      <c r="AL1261" s="133"/>
      <c r="AM1261" s="133"/>
      <c r="AN1261" s="133"/>
      <c r="AO1261" s="133"/>
      <c r="AP1261" s="133"/>
      <c r="AQ1261" s="133"/>
      <c r="AR1261" s="133"/>
      <c r="AS1261" s="133"/>
      <c r="AT1261" s="133"/>
      <c r="AU1261" s="133"/>
      <c r="AV1261" s="133"/>
      <c r="AW1261" s="133"/>
      <c r="AX1261" s="133"/>
      <c r="AY1261" s="133"/>
      <c r="AZ1261" s="133"/>
      <c r="BA1261" s="133"/>
      <c r="BB1261" s="133"/>
      <c r="BC1261" s="133"/>
      <c r="BD1261" s="133"/>
      <c r="BE1261" s="133"/>
      <c r="BF1261" s="133"/>
      <c r="BG1261" s="133"/>
      <c r="BH1261" s="133"/>
    </row>
    <row r="1262" spans="1:60" outlineLevel="1" x14ac:dyDescent="0.2">
      <c r="A1262" s="142"/>
      <c r="B1262" s="143"/>
      <c r="C1262" s="189" t="s">
        <v>1342</v>
      </c>
      <c r="D1262" s="175"/>
      <c r="E1262" s="176"/>
      <c r="F1262" s="144"/>
      <c r="G1262" s="144"/>
      <c r="H1262" s="144"/>
      <c r="I1262" s="144"/>
      <c r="J1262" s="144"/>
      <c r="K1262" s="144"/>
      <c r="L1262" s="144"/>
      <c r="M1262" s="144"/>
      <c r="N1262" s="144"/>
      <c r="O1262" s="144"/>
      <c r="P1262" s="144"/>
      <c r="Q1262" s="144"/>
      <c r="R1262" s="144"/>
      <c r="S1262" s="144"/>
      <c r="T1262" s="144"/>
      <c r="U1262" s="144"/>
      <c r="V1262" s="144"/>
      <c r="W1262" s="144"/>
      <c r="X1262" s="133"/>
      <c r="Y1262" s="133"/>
      <c r="Z1262" s="133"/>
      <c r="AA1262" s="133"/>
      <c r="AB1262" s="133"/>
      <c r="AC1262" s="133"/>
      <c r="AD1262" s="133"/>
      <c r="AE1262" s="133"/>
      <c r="AF1262" s="133"/>
      <c r="AG1262" s="133" t="s">
        <v>282</v>
      </c>
      <c r="AH1262" s="133">
        <v>0</v>
      </c>
      <c r="AI1262" s="133"/>
      <c r="AJ1262" s="133"/>
      <c r="AK1262" s="133"/>
      <c r="AL1262" s="133"/>
      <c r="AM1262" s="133"/>
      <c r="AN1262" s="133"/>
      <c r="AO1262" s="133"/>
      <c r="AP1262" s="133"/>
      <c r="AQ1262" s="133"/>
      <c r="AR1262" s="133"/>
      <c r="AS1262" s="133"/>
      <c r="AT1262" s="133"/>
      <c r="AU1262" s="133"/>
      <c r="AV1262" s="133"/>
      <c r="AW1262" s="133"/>
      <c r="AX1262" s="133"/>
      <c r="AY1262" s="133"/>
      <c r="AZ1262" s="133"/>
      <c r="BA1262" s="133"/>
      <c r="BB1262" s="133"/>
      <c r="BC1262" s="133"/>
      <c r="BD1262" s="133"/>
      <c r="BE1262" s="133"/>
      <c r="BF1262" s="133"/>
      <c r="BG1262" s="133"/>
      <c r="BH1262" s="133"/>
    </row>
    <row r="1263" spans="1:60" outlineLevel="1" x14ac:dyDescent="0.2">
      <c r="A1263" s="142"/>
      <c r="B1263" s="143"/>
      <c r="C1263" s="189" t="s">
        <v>1343</v>
      </c>
      <c r="D1263" s="175"/>
      <c r="E1263" s="176">
        <v>1.8900000000000001</v>
      </c>
      <c r="F1263" s="144"/>
      <c r="G1263" s="144"/>
      <c r="H1263" s="144"/>
      <c r="I1263" s="144"/>
      <c r="J1263" s="144"/>
      <c r="K1263" s="144"/>
      <c r="L1263" s="144"/>
      <c r="M1263" s="144"/>
      <c r="N1263" s="144"/>
      <c r="O1263" s="144"/>
      <c r="P1263" s="144"/>
      <c r="Q1263" s="144"/>
      <c r="R1263" s="144"/>
      <c r="S1263" s="144"/>
      <c r="T1263" s="144"/>
      <c r="U1263" s="144"/>
      <c r="V1263" s="144"/>
      <c r="W1263" s="144"/>
      <c r="X1263" s="133"/>
      <c r="Y1263" s="133"/>
      <c r="Z1263" s="133"/>
      <c r="AA1263" s="133"/>
      <c r="AB1263" s="133"/>
      <c r="AC1263" s="133"/>
      <c r="AD1263" s="133"/>
      <c r="AE1263" s="133"/>
      <c r="AF1263" s="133"/>
      <c r="AG1263" s="133" t="s">
        <v>282</v>
      </c>
      <c r="AH1263" s="133">
        <v>0</v>
      </c>
      <c r="AI1263" s="133"/>
      <c r="AJ1263" s="133"/>
      <c r="AK1263" s="133"/>
      <c r="AL1263" s="133"/>
      <c r="AM1263" s="133"/>
      <c r="AN1263" s="133"/>
      <c r="AO1263" s="133"/>
      <c r="AP1263" s="133"/>
      <c r="AQ1263" s="133"/>
      <c r="AR1263" s="133"/>
      <c r="AS1263" s="133"/>
      <c r="AT1263" s="133"/>
      <c r="AU1263" s="133"/>
      <c r="AV1263" s="133"/>
      <c r="AW1263" s="133"/>
      <c r="AX1263" s="133"/>
      <c r="AY1263" s="133"/>
      <c r="AZ1263" s="133"/>
      <c r="BA1263" s="133"/>
      <c r="BB1263" s="133"/>
      <c r="BC1263" s="133"/>
      <c r="BD1263" s="133"/>
      <c r="BE1263" s="133"/>
      <c r="BF1263" s="133"/>
      <c r="BG1263" s="133"/>
      <c r="BH1263" s="133"/>
    </row>
    <row r="1264" spans="1:60" outlineLevel="1" x14ac:dyDescent="0.2">
      <c r="A1264" s="142"/>
      <c r="B1264" s="143"/>
      <c r="C1264" s="190" t="s">
        <v>673</v>
      </c>
      <c r="D1264" s="177"/>
      <c r="E1264" s="178">
        <v>23.645000000000003</v>
      </c>
      <c r="F1264" s="144"/>
      <c r="G1264" s="144"/>
      <c r="H1264" s="144"/>
      <c r="I1264" s="144"/>
      <c r="J1264" s="144"/>
      <c r="K1264" s="144"/>
      <c r="L1264" s="144"/>
      <c r="M1264" s="144"/>
      <c r="N1264" s="144"/>
      <c r="O1264" s="144"/>
      <c r="P1264" s="144"/>
      <c r="Q1264" s="144"/>
      <c r="R1264" s="144"/>
      <c r="S1264" s="144"/>
      <c r="T1264" s="144"/>
      <c r="U1264" s="144"/>
      <c r="V1264" s="144"/>
      <c r="W1264" s="144"/>
      <c r="X1264" s="133"/>
      <c r="Y1264" s="133"/>
      <c r="Z1264" s="133"/>
      <c r="AA1264" s="133"/>
      <c r="AB1264" s="133"/>
      <c r="AC1264" s="133"/>
      <c r="AD1264" s="133"/>
      <c r="AE1264" s="133"/>
      <c r="AF1264" s="133"/>
      <c r="AG1264" s="133" t="s">
        <v>282</v>
      </c>
      <c r="AH1264" s="133">
        <v>1</v>
      </c>
      <c r="AI1264" s="133"/>
      <c r="AJ1264" s="133"/>
      <c r="AK1264" s="133"/>
      <c r="AL1264" s="133"/>
      <c r="AM1264" s="133"/>
      <c r="AN1264" s="133"/>
      <c r="AO1264" s="133"/>
      <c r="AP1264" s="133"/>
      <c r="AQ1264" s="133"/>
      <c r="AR1264" s="133"/>
      <c r="AS1264" s="133"/>
      <c r="AT1264" s="133"/>
      <c r="AU1264" s="133"/>
      <c r="AV1264" s="133"/>
      <c r="AW1264" s="133"/>
      <c r="AX1264" s="133"/>
      <c r="AY1264" s="133"/>
      <c r="AZ1264" s="133"/>
      <c r="BA1264" s="133"/>
      <c r="BB1264" s="133"/>
      <c r="BC1264" s="133"/>
      <c r="BD1264" s="133"/>
      <c r="BE1264" s="133"/>
      <c r="BF1264" s="133"/>
      <c r="BG1264" s="133"/>
      <c r="BH1264" s="133"/>
    </row>
    <row r="1265" spans="1:60" outlineLevel="1" x14ac:dyDescent="0.2">
      <c r="A1265" s="142"/>
      <c r="B1265" s="143"/>
      <c r="C1265" s="189" t="s">
        <v>668</v>
      </c>
      <c r="D1265" s="175"/>
      <c r="E1265" s="176"/>
      <c r="F1265" s="144"/>
      <c r="G1265" s="144"/>
      <c r="H1265" s="144"/>
      <c r="I1265" s="144"/>
      <c r="J1265" s="144"/>
      <c r="K1265" s="144"/>
      <c r="L1265" s="144"/>
      <c r="M1265" s="144"/>
      <c r="N1265" s="144"/>
      <c r="O1265" s="144"/>
      <c r="P1265" s="144"/>
      <c r="Q1265" s="144"/>
      <c r="R1265" s="144"/>
      <c r="S1265" s="144"/>
      <c r="T1265" s="144"/>
      <c r="U1265" s="144"/>
      <c r="V1265" s="144"/>
      <c r="W1265" s="144"/>
      <c r="X1265" s="133"/>
      <c r="Y1265" s="133"/>
      <c r="Z1265" s="133"/>
      <c r="AA1265" s="133"/>
      <c r="AB1265" s="133"/>
      <c r="AC1265" s="133"/>
      <c r="AD1265" s="133"/>
      <c r="AE1265" s="133"/>
      <c r="AF1265" s="133"/>
      <c r="AG1265" s="133" t="s">
        <v>282</v>
      </c>
      <c r="AH1265" s="133">
        <v>0</v>
      </c>
      <c r="AI1265" s="133"/>
      <c r="AJ1265" s="133"/>
      <c r="AK1265" s="133"/>
      <c r="AL1265" s="133"/>
      <c r="AM1265" s="133"/>
      <c r="AN1265" s="133"/>
      <c r="AO1265" s="133"/>
      <c r="AP1265" s="133"/>
      <c r="AQ1265" s="133"/>
      <c r="AR1265" s="133"/>
      <c r="AS1265" s="133"/>
      <c r="AT1265" s="133"/>
      <c r="AU1265" s="133"/>
      <c r="AV1265" s="133"/>
      <c r="AW1265" s="133"/>
      <c r="AX1265" s="133"/>
      <c r="AY1265" s="133"/>
      <c r="AZ1265" s="133"/>
      <c r="BA1265" s="133"/>
      <c r="BB1265" s="133"/>
      <c r="BC1265" s="133"/>
      <c r="BD1265" s="133"/>
      <c r="BE1265" s="133"/>
      <c r="BF1265" s="133"/>
      <c r="BG1265" s="133"/>
      <c r="BH1265" s="133"/>
    </row>
    <row r="1266" spans="1:60" outlineLevel="1" x14ac:dyDescent="0.2">
      <c r="A1266" s="142"/>
      <c r="B1266" s="143"/>
      <c r="C1266" s="189" t="s">
        <v>1344</v>
      </c>
      <c r="D1266" s="175"/>
      <c r="E1266" s="176">
        <v>7</v>
      </c>
      <c r="F1266" s="144"/>
      <c r="G1266" s="144"/>
      <c r="H1266" s="144"/>
      <c r="I1266" s="144"/>
      <c r="J1266" s="144"/>
      <c r="K1266" s="144"/>
      <c r="L1266" s="144"/>
      <c r="M1266" s="144"/>
      <c r="N1266" s="144"/>
      <c r="O1266" s="144"/>
      <c r="P1266" s="144"/>
      <c r="Q1266" s="144"/>
      <c r="R1266" s="144"/>
      <c r="S1266" s="144"/>
      <c r="T1266" s="144"/>
      <c r="U1266" s="144"/>
      <c r="V1266" s="144"/>
      <c r="W1266" s="144"/>
      <c r="X1266" s="133"/>
      <c r="Y1266" s="133"/>
      <c r="Z1266" s="133"/>
      <c r="AA1266" s="133"/>
      <c r="AB1266" s="133"/>
      <c r="AC1266" s="133"/>
      <c r="AD1266" s="133"/>
      <c r="AE1266" s="133"/>
      <c r="AF1266" s="133"/>
      <c r="AG1266" s="133" t="s">
        <v>282</v>
      </c>
      <c r="AH1266" s="133">
        <v>0</v>
      </c>
      <c r="AI1266" s="133"/>
      <c r="AJ1266" s="133"/>
      <c r="AK1266" s="133"/>
      <c r="AL1266" s="133"/>
      <c r="AM1266" s="133"/>
      <c r="AN1266" s="133"/>
      <c r="AO1266" s="133"/>
      <c r="AP1266" s="133"/>
      <c r="AQ1266" s="133"/>
      <c r="AR1266" s="133"/>
      <c r="AS1266" s="133"/>
      <c r="AT1266" s="133"/>
      <c r="AU1266" s="133"/>
      <c r="AV1266" s="133"/>
      <c r="AW1266" s="133"/>
      <c r="AX1266" s="133"/>
      <c r="AY1266" s="133"/>
      <c r="AZ1266" s="133"/>
      <c r="BA1266" s="133"/>
      <c r="BB1266" s="133"/>
      <c r="BC1266" s="133"/>
      <c r="BD1266" s="133"/>
      <c r="BE1266" s="133"/>
      <c r="BF1266" s="133"/>
      <c r="BG1266" s="133"/>
      <c r="BH1266" s="133"/>
    </row>
    <row r="1267" spans="1:60" outlineLevel="1" x14ac:dyDescent="0.2">
      <c r="A1267" s="142"/>
      <c r="B1267" s="143"/>
      <c r="C1267" s="189" t="s">
        <v>1345</v>
      </c>
      <c r="D1267" s="175"/>
      <c r="E1267" s="176">
        <v>4.37</v>
      </c>
      <c r="F1267" s="144"/>
      <c r="G1267" s="144"/>
      <c r="H1267" s="144"/>
      <c r="I1267" s="144"/>
      <c r="J1267" s="144"/>
      <c r="K1267" s="144"/>
      <c r="L1267" s="144"/>
      <c r="M1267" s="144"/>
      <c r="N1267" s="144"/>
      <c r="O1267" s="144"/>
      <c r="P1267" s="144"/>
      <c r="Q1267" s="144"/>
      <c r="R1267" s="144"/>
      <c r="S1267" s="144"/>
      <c r="T1267" s="144"/>
      <c r="U1267" s="144"/>
      <c r="V1267" s="144"/>
      <c r="W1267" s="144"/>
      <c r="X1267" s="133"/>
      <c r="Y1267" s="133"/>
      <c r="Z1267" s="133"/>
      <c r="AA1267" s="133"/>
      <c r="AB1267" s="133"/>
      <c r="AC1267" s="133"/>
      <c r="AD1267" s="133"/>
      <c r="AE1267" s="133"/>
      <c r="AF1267" s="133"/>
      <c r="AG1267" s="133" t="s">
        <v>282</v>
      </c>
      <c r="AH1267" s="133">
        <v>0</v>
      </c>
      <c r="AI1267" s="133"/>
      <c r="AJ1267" s="133"/>
      <c r="AK1267" s="133"/>
      <c r="AL1267" s="133"/>
      <c r="AM1267" s="133"/>
      <c r="AN1267" s="133"/>
      <c r="AO1267" s="133"/>
      <c r="AP1267" s="133"/>
      <c r="AQ1267" s="133"/>
      <c r="AR1267" s="133"/>
      <c r="AS1267" s="133"/>
      <c r="AT1267" s="133"/>
      <c r="AU1267" s="133"/>
      <c r="AV1267" s="133"/>
      <c r="AW1267" s="133"/>
      <c r="AX1267" s="133"/>
      <c r="AY1267" s="133"/>
      <c r="AZ1267" s="133"/>
      <c r="BA1267" s="133"/>
      <c r="BB1267" s="133"/>
      <c r="BC1267" s="133"/>
      <c r="BD1267" s="133"/>
      <c r="BE1267" s="133"/>
      <c r="BF1267" s="133"/>
      <c r="BG1267" s="133"/>
      <c r="BH1267" s="133"/>
    </row>
    <row r="1268" spans="1:60" outlineLevel="1" x14ac:dyDescent="0.2">
      <c r="A1268" s="142"/>
      <c r="B1268" s="143"/>
      <c r="C1268" s="189" t="s">
        <v>1346</v>
      </c>
      <c r="D1268" s="175"/>
      <c r="E1268" s="176">
        <v>17.841000000000001</v>
      </c>
      <c r="F1268" s="144"/>
      <c r="G1268" s="144"/>
      <c r="H1268" s="144"/>
      <c r="I1268" s="144"/>
      <c r="J1268" s="144"/>
      <c r="K1268" s="144"/>
      <c r="L1268" s="144"/>
      <c r="M1268" s="144"/>
      <c r="N1268" s="144"/>
      <c r="O1268" s="144"/>
      <c r="P1268" s="144"/>
      <c r="Q1268" s="144"/>
      <c r="R1268" s="144"/>
      <c r="S1268" s="144"/>
      <c r="T1268" s="144"/>
      <c r="U1268" s="144"/>
      <c r="V1268" s="144"/>
      <c r="W1268" s="144"/>
      <c r="X1268" s="133"/>
      <c r="Y1268" s="133"/>
      <c r="Z1268" s="133"/>
      <c r="AA1268" s="133"/>
      <c r="AB1268" s="133"/>
      <c r="AC1268" s="133"/>
      <c r="AD1268" s="133"/>
      <c r="AE1268" s="133"/>
      <c r="AF1268" s="133"/>
      <c r="AG1268" s="133" t="s">
        <v>282</v>
      </c>
      <c r="AH1268" s="133">
        <v>0</v>
      </c>
      <c r="AI1268" s="133"/>
      <c r="AJ1268" s="133"/>
      <c r="AK1268" s="133"/>
      <c r="AL1268" s="133"/>
      <c r="AM1268" s="133"/>
      <c r="AN1268" s="133"/>
      <c r="AO1268" s="133"/>
      <c r="AP1268" s="133"/>
      <c r="AQ1268" s="133"/>
      <c r="AR1268" s="133"/>
      <c r="AS1268" s="133"/>
      <c r="AT1268" s="133"/>
      <c r="AU1268" s="133"/>
      <c r="AV1268" s="133"/>
      <c r="AW1268" s="133"/>
      <c r="AX1268" s="133"/>
      <c r="AY1268" s="133"/>
      <c r="AZ1268" s="133"/>
      <c r="BA1268" s="133"/>
      <c r="BB1268" s="133"/>
      <c r="BC1268" s="133"/>
      <c r="BD1268" s="133"/>
      <c r="BE1268" s="133"/>
      <c r="BF1268" s="133"/>
      <c r="BG1268" s="133"/>
      <c r="BH1268" s="133"/>
    </row>
    <row r="1269" spans="1:60" outlineLevel="1" x14ac:dyDescent="0.2">
      <c r="A1269" s="142"/>
      <c r="B1269" s="143"/>
      <c r="C1269" s="189" t="s">
        <v>1347</v>
      </c>
      <c r="D1269" s="175"/>
      <c r="E1269" s="176">
        <v>22.135000000000002</v>
      </c>
      <c r="F1269" s="144"/>
      <c r="G1269" s="144"/>
      <c r="H1269" s="144"/>
      <c r="I1269" s="144"/>
      <c r="J1269" s="144"/>
      <c r="K1269" s="144"/>
      <c r="L1269" s="144"/>
      <c r="M1269" s="144"/>
      <c r="N1269" s="144"/>
      <c r="O1269" s="144"/>
      <c r="P1269" s="144"/>
      <c r="Q1269" s="144"/>
      <c r="R1269" s="144"/>
      <c r="S1269" s="144"/>
      <c r="T1269" s="144"/>
      <c r="U1269" s="144"/>
      <c r="V1269" s="144"/>
      <c r="W1269" s="144"/>
      <c r="X1269" s="133"/>
      <c r="Y1269" s="133"/>
      <c r="Z1269" s="133"/>
      <c r="AA1269" s="133"/>
      <c r="AB1269" s="133"/>
      <c r="AC1269" s="133"/>
      <c r="AD1269" s="133"/>
      <c r="AE1269" s="133"/>
      <c r="AF1269" s="133"/>
      <c r="AG1269" s="133" t="s">
        <v>282</v>
      </c>
      <c r="AH1269" s="133">
        <v>0</v>
      </c>
      <c r="AI1269" s="133"/>
      <c r="AJ1269" s="133"/>
      <c r="AK1269" s="133"/>
      <c r="AL1269" s="133"/>
      <c r="AM1269" s="133"/>
      <c r="AN1269" s="133"/>
      <c r="AO1269" s="133"/>
      <c r="AP1269" s="133"/>
      <c r="AQ1269" s="133"/>
      <c r="AR1269" s="133"/>
      <c r="AS1269" s="133"/>
      <c r="AT1269" s="133"/>
      <c r="AU1269" s="133"/>
      <c r="AV1269" s="133"/>
      <c r="AW1269" s="133"/>
      <c r="AX1269" s="133"/>
      <c r="AY1269" s="133"/>
      <c r="AZ1269" s="133"/>
      <c r="BA1269" s="133"/>
      <c r="BB1269" s="133"/>
      <c r="BC1269" s="133"/>
      <c r="BD1269" s="133"/>
      <c r="BE1269" s="133"/>
      <c r="BF1269" s="133"/>
      <c r="BG1269" s="133"/>
      <c r="BH1269" s="133"/>
    </row>
    <row r="1270" spans="1:60" outlineLevel="1" x14ac:dyDescent="0.2">
      <c r="A1270" s="142"/>
      <c r="B1270" s="143"/>
      <c r="C1270" s="189" t="s">
        <v>1348</v>
      </c>
      <c r="D1270" s="175"/>
      <c r="E1270" s="176">
        <v>7.8850000000000007</v>
      </c>
      <c r="F1270" s="144"/>
      <c r="G1270" s="144"/>
      <c r="H1270" s="144"/>
      <c r="I1270" s="144"/>
      <c r="J1270" s="144"/>
      <c r="K1270" s="144"/>
      <c r="L1270" s="144"/>
      <c r="M1270" s="144"/>
      <c r="N1270" s="144"/>
      <c r="O1270" s="144"/>
      <c r="P1270" s="144"/>
      <c r="Q1270" s="144"/>
      <c r="R1270" s="144"/>
      <c r="S1270" s="144"/>
      <c r="T1270" s="144"/>
      <c r="U1270" s="144"/>
      <c r="V1270" s="144"/>
      <c r="W1270" s="144"/>
      <c r="X1270" s="133"/>
      <c r="Y1270" s="133"/>
      <c r="Z1270" s="133"/>
      <c r="AA1270" s="133"/>
      <c r="AB1270" s="133"/>
      <c r="AC1270" s="133"/>
      <c r="AD1270" s="133"/>
      <c r="AE1270" s="133"/>
      <c r="AF1270" s="133"/>
      <c r="AG1270" s="133" t="s">
        <v>282</v>
      </c>
      <c r="AH1270" s="133">
        <v>0</v>
      </c>
      <c r="AI1270" s="133"/>
      <c r="AJ1270" s="133"/>
      <c r="AK1270" s="133"/>
      <c r="AL1270" s="133"/>
      <c r="AM1270" s="133"/>
      <c r="AN1270" s="133"/>
      <c r="AO1270" s="133"/>
      <c r="AP1270" s="133"/>
      <c r="AQ1270" s="133"/>
      <c r="AR1270" s="133"/>
      <c r="AS1270" s="133"/>
      <c r="AT1270" s="133"/>
      <c r="AU1270" s="133"/>
      <c r="AV1270" s="133"/>
      <c r="AW1270" s="133"/>
      <c r="AX1270" s="133"/>
      <c r="AY1270" s="133"/>
      <c r="AZ1270" s="133"/>
      <c r="BA1270" s="133"/>
      <c r="BB1270" s="133"/>
      <c r="BC1270" s="133"/>
      <c r="BD1270" s="133"/>
      <c r="BE1270" s="133"/>
      <c r="BF1270" s="133"/>
      <c r="BG1270" s="133"/>
      <c r="BH1270" s="133"/>
    </row>
    <row r="1271" spans="1:60" outlineLevel="1" x14ac:dyDescent="0.2">
      <c r="A1271" s="142"/>
      <c r="B1271" s="143"/>
      <c r="C1271" s="189" t="s">
        <v>1349</v>
      </c>
      <c r="D1271" s="175"/>
      <c r="E1271" s="176">
        <v>14.440000000000001</v>
      </c>
      <c r="F1271" s="144"/>
      <c r="G1271" s="144"/>
      <c r="H1271" s="144"/>
      <c r="I1271" s="144"/>
      <c r="J1271" s="144"/>
      <c r="K1271" s="144"/>
      <c r="L1271" s="144"/>
      <c r="M1271" s="144"/>
      <c r="N1271" s="144"/>
      <c r="O1271" s="144"/>
      <c r="P1271" s="144"/>
      <c r="Q1271" s="144"/>
      <c r="R1271" s="144"/>
      <c r="S1271" s="144"/>
      <c r="T1271" s="144"/>
      <c r="U1271" s="144"/>
      <c r="V1271" s="144"/>
      <c r="W1271" s="144"/>
      <c r="X1271" s="133"/>
      <c r="Y1271" s="133"/>
      <c r="Z1271" s="133"/>
      <c r="AA1271" s="133"/>
      <c r="AB1271" s="133"/>
      <c r="AC1271" s="133"/>
      <c r="AD1271" s="133"/>
      <c r="AE1271" s="133"/>
      <c r="AF1271" s="133"/>
      <c r="AG1271" s="133" t="s">
        <v>282</v>
      </c>
      <c r="AH1271" s="133">
        <v>0</v>
      </c>
      <c r="AI1271" s="133"/>
      <c r="AJ1271" s="133"/>
      <c r="AK1271" s="133"/>
      <c r="AL1271" s="133"/>
      <c r="AM1271" s="133"/>
      <c r="AN1271" s="133"/>
      <c r="AO1271" s="133"/>
      <c r="AP1271" s="133"/>
      <c r="AQ1271" s="133"/>
      <c r="AR1271" s="133"/>
      <c r="AS1271" s="133"/>
      <c r="AT1271" s="133"/>
      <c r="AU1271" s="133"/>
      <c r="AV1271" s="133"/>
      <c r="AW1271" s="133"/>
      <c r="AX1271" s="133"/>
      <c r="AY1271" s="133"/>
      <c r="AZ1271" s="133"/>
      <c r="BA1271" s="133"/>
      <c r="BB1271" s="133"/>
      <c r="BC1271" s="133"/>
      <c r="BD1271" s="133"/>
      <c r="BE1271" s="133"/>
      <c r="BF1271" s="133"/>
      <c r="BG1271" s="133"/>
      <c r="BH1271" s="133"/>
    </row>
    <row r="1272" spans="1:60" outlineLevel="1" x14ac:dyDescent="0.2">
      <c r="A1272" s="142"/>
      <c r="B1272" s="143"/>
      <c r="C1272" s="189" t="s">
        <v>1350</v>
      </c>
      <c r="D1272" s="175"/>
      <c r="E1272" s="176">
        <v>3.2870000000000004</v>
      </c>
      <c r="F1272" s="144"/>
      <c r="G1272" s="144"/>
      <c r="H1272" s="144"/>
      <c r="I1272" s="144"/>
      <c r="J1272" s="144"/>
      <c r="K1272" s="144"/>
      <c r="L1272" s="144"/>
      <c r="M1272" s="144"/>
      <c r="N1272" s="144"/>
      <c r="O1272" s="144"/>
      <c r="P1272" s="144"/>
      <c r="Q1272" s="144"/>
      <c r="R1272" s="144"/>
      <c r="S1272" s="144"/>
      <c r="T1272" s="144"/>
      <c r="U1272" s="144"/>
      <c r="V1272" s="144"/>
      <c r="W1272" s="144"/>
      <c r="X1272" s="133"/>
      <c r="Y1272" s="133"/>
      <c r="Z1272" s="133"/>
      <c r="AA1272" s="133"/>
      <c r="AB1272" s="133"/>
      <c r="AC1272" s="133"/>
      <c r="AD1272" s="133"/>
      <c r="AE1272" s="133"/>
      <c r="AF1272" s="133"/>
      <c r="AG1272" s="133" t="s">
        <v>282</v>
      </c>
      <c r="AH1272" s="133">
        <v>0</v>
      </c>
      <c r="AI1272" s="133"/>
      <c r="AJ1272" s="133"/>
      <c r="AK1272" s="133"/>
      <c r="AL1272" s="133"/>
      <c r="AM1272" s="133"/>
      <c r="AN1272" s="133"/>
      <c r="AO1272" s="133"/>
      <c r="AP1272" s="133"/>
      <c r="AQ1272" s="133"/>
      <c r="AR1272" s="133"/>
      <c r="AS1272" s="133"/>
      <c r="AT1272" s="133"/>
      <c r="AU1272" s="133"/>
      <c r="AV1272" s="133"/>
      <c r="AW1272" s="133"/>
      <c r="AX1272" s="133"/>
      <c r="AY1272" s="133"/>
      <c r="AZ1272" s="133"/>
      <c r="BA1272" s="133"/>
      <c r="BB1272" s="133"/>
      <c r="BC1272" s="133"/>
      <c r="BD1272" s="133"/>
      <c r="BE1272" s="133"/>
      <c r="BF1272" s="133"/>
      <c r="BG1272" s="133"/>
      <c r="BH1272" s="133"/>
    </row>
    <row r="1273" spans="1:60" outlineLevel="1" x14ac:dyDescent="0.2">
      <c r="A1273" s="142"/>
      <c r="B1273" s="143"/>
      <c r="C1273" s="189" t="s">
        <v>1351</v>
      </c>
      <c r="D1273" s="175"/>
      <c r="E1273" s="176">
        <v>6.6120000000000001</v>
      </c>
      <c r="F1273" s="144"/>
      <c r="G1273" s="144"/>
      <c r="H1273" s="144"/>
      <c r="I1273" s="144"/>
      <c r="J1273" s="144"/>
      <c r="K1273" s="144"/>
      <c r="L1273" s="144"/>
      <c r="M1273" s="144"/>
      <c r="N1273" s="144"/>
      <c r="O1273" s="144"/>
      <c r="P1273" s="144"/>
      <c r="Q1273" s="144"/>
      <c r="R1273" s="144"/>
      <c r="S1273" s="144"/>
      <c r="T1273" s="144"/>
      <c r="U1273" s="144"/>
      <c r="V1273" s="144"/>
      <c r="W1273" s="144"/>
      <c r="X1273" s="133"/>
      <c r="Y1273" s="133"/>
      <c r="Z1273" s="133"/>
      <c r="AA1273" s="133"/>
      <c r="AB1273" s="133"/>
      <c r="AC1273" s="133"/>
      <c r="AD1273" s="133"/>
      <c r="AE1273" s="133"/>
      <c r="AF1273" s="133"/>
      <c r="AG1273" s="133" t="s">
        <v>282</v>
      </c>
      <c r="AH1273" s="133">
        <v>0</v>
      </c>
      <c r="AI1273" s="133"/>
      <c r="AJ1273" s="133"/>
      <c r="AK1273" s="133"/>
      <c r="AL1273" s="133"/>
      <c r="AM1273" s="133"/>
      <c r="AN1273" s="133"/>
      <c r="AO1273" s="133"/>
      <c r="AP1273" s="133"/>
      <c r="AQ1273" s="133"/>
      <c r="AR1273" s="133"/>
      <c r="AS1273" s="133"/>
      <c r="AT1273" s="133"/>
      <c r="AU1273" s="133"/>
      <c r="AV1273" s="133"/>
      <c r="AW1273" s="133"/>
      <c r="AX1273" s="133"/>
      <c r="AY1273" s="133"/>
      <c r="AZ1273" s="133"/>
      <c r="BA1273" s="133"/>
      <c r="BB1273" s="133"/>
      <c r="BC1273" s="133"/>
      <c r="BD1273" s="133"/>
      <c r="BE1273" s="133"/>
      <c r="BF1273" s="133"/>
      <c r="BG1273" s="133"/>
      <c r="BH1273" s="133"/>
    </row>
    <row r="1274" spans="1:60" outlineLevel="1" x14ac:dyDescent="0.2">
      <c r="A1274" s="142"/>
      <c r="B1274" s="143"/>
      <c r="C1274" s="189" t="s">
        <v>1352</v>
      </c>
      <c r="D1274" s="175"/>
      <c r="E1274" s="176">
        <v>11.096</v>
      </c>
      <c r="F1274" s="144"/>
      <c r="G1274" s="144"/>
      <c r="H1274" s="144"/>
      <c r="I1274" s="144"/>
      <c r="J1274" s="144"/>
      <c r="K1274" s="144"/>
      <c r="L1274" s="144"/>
      <c r="M1274" s="144"/>
      <c r="N1274" s="144"/>
      <c r="O1274" s="144"/>
      <c r="P1274" s="144"/>
      <c r="Q1274" s="144"/>
      <c r="R1274" s="144"/>
      <c r="S1274" s="144"/>
      <c r="T1274" s="144"/>
      <c r="U1274" s="144"/>
      <c r="V1274" s="144"/>
      <c r="W1274" s="144"/>
      <c r="X1274" s="133"/>
      <c r="Y1274" s="133"/>
      <c r="Z1274" s="133"/>
      <c r="AA1274" s="133"/>
      <c r="AB1274" s="133"/>
      <c r="AC1274" s="133"/>
      <c r="AD1274" s="133"/>
      <c r="AE1274" s="133"/>
      <c r="AF1274" s="133"/>
      <c r="AG1274" s="133" t="s">
        <v>282</v>
      </c>
      <c r="AH1274" s="133">
        <v>0</v>
      </c>
      <c r="AI1274" s="133"/>
      <c r="AJ1274" s="133"/>
      <c r="AK1274" s="133"/>
      <c r="AL1274" s="133"/>
      <c r="AM1274" s="133"/>
      <c r="AN1274" s="133"/>
      <c r="AO1274" s="133"/>
      <c r="AP1274" s="133"/>
      <c r="AQ1274" s="133"/>
      <c r="AR1274" s="133"/>
      <c r="AS1274" s="133"/>
      <c r="AT1274" s="133"/>
      <c r="AU1274" s="133"/>
      <c r="AV1274" s="133"/>
      <c r="AW1274" s="133"/>
      <c r="AX1274" s="133"/>
      <c r="AY1274" s="133"/>
      <c r="AZ1274" s="133"/>
      <c r="BA1274" s="133"/>
      <c r="BB1274" s="133"/>
      <c r="BC1274" s="133"/>
      <c r="BD1274" s="133"/>
      <c r="BE1274" s="133"/>
      <c r="BF1274" s="133"/>
      <c r="BG1274" s="133"/>
      <c r="BH1274" s="133"/>
    </row>
    <row r="1275" spans="1:60" outlineLevel="1" x14ac:dyDescent="0.2">
      <c r="A1275" s="142"/>
      <c r="B1275" s="143"/>
      <c r="C1275" s="189" t="s">
        <v>1353</v>
      </c>
      <c r="D1275" s="175"/>
      <c r="E1275" s="176">
        <v>8.6830000000000016</v>
      </c>
      <c r="F1275" s="144"/>
      <c r="G1275" s="144"/>
      <c r="H1275" s="144"/>
      <c r="I1275" s="144"/>
      <c r="J1275" s="144"/>
      <c r="K1275" s="144"/>
      <c r="L1275" s="144"/>
      <c r="M1275" s="144"/>
      <c r="N1275" s="144"/>
      <c r="O1275" s="144"/>
      <c r="P1275" s="144"/>
      <c r="Q1275" s="144"/>
      <c r="R1275" s="144"/>
      <c r="S1275" s="144"/>
      <c r="T1275" s="144"/>
      <c r="U1275" s="144"/>
      <c r="V1275" s="144"/>
      <c r="W1275" s="144"/>
      <c r="X1275" s="133"/>
      <c r="Y1275" s="133"/>
      <c r="Z1275" s="133"/>
      <c r="AA1275" s="133"/>
      <c r="AB1275" s="133"/>
      <c r="AC1275" s="133"/>
      <c r="AD1275" s="133"/>
      <c r="AE1275" s="133"/>
      <c r="AF1275" s="133"/>
      <c r="AG1275" s="133" t="s">
        <v>282</v>
      </c>
      <c r="AH1275" s="133">
        <v>0</v>
      </c>
      <c r="AI1275" s="133"/>
      <c r="AJ1275" s="133"/>
      <c r="AK1275" s="133"/>
      <c r="AL1275" s="133"/>
      <c r="AM1275" s="133"/>
      <c r="AN1275" s="133"/>
      <c r="AO1275" s="133"/>
      <c r="AP1275" s="133"/>
      <c r="AQ1275" s="133"/>
      <c r="AR1275" s="133"/>
      <c r="AS1275" s="133"/>
      <c r="AT1275" s="133"/>
      <c r="AU1275" s="133"/>
      <c r="AV1275" s="133"/>
      <c r="AW1275" s="133"/>
      <c r="AX1275" s="133"/>
      <c r="AY1275" s="133"/>
      <c r="AZ1275" s="133"/>
      <c r="BA1275" s="133"/>
      <c r="BB1275" s="133"/>
      <c r="BC1275" s="133"/>
      <c r="BD1275" s="133"/>
      <c r="BE1275" s="133"/>
      <c r="BF1275" s="133"/>
      <c r="BG1275" s="133"/>
      <c r="BH1275" s="133"/>
    </row>
    <row r="1276" spans="1:60" outlineLevel="1" x14ac:dyDescent="0.2">
      <c r="A1276" s="142"/>
      <c r="B1276" s="143"/>
      <c r="C1276" s="190" t="s">
        <v>673</v>
      </c>
      <c r="D1276" s="177"/>
      <c r="E1276" s="178">
        <v>103.349</v>
      </c>
      <c r="F1276" s="144"/>
      <c r="G1276" s="144"/>
      <c r="H1276" s="144"/>
      <c r="I1276" s="144"/>
      <c r="J1276" s="144"/>
      <c r="K1276" s="144"/>
      <c r="L1276" s="144"/>
      <c r="M1276" s="144"/>
      <c r="N1276" s="144"/>
      <c r="O1276" s="144"/>
      <c r="P1276" s="144"/>
      <c r="Q1276" s="144"/>
      <c r="R1276" s="144"/>
      <c r="S1276" s="144"/>
      <c r="T1276" s="144"/>
      <c r="U1276" s="144"/>
      <c r="V1276" s="144"/>
      <c r="W1276" s="144"/>
      <c r="X1276" s="133"/>
      <c r="Y1276" s="133"/>
      <c r="Z1276" s="133"/>
      <c r="AA1276" s="133"/>
      <c r="AB1276" s="133"/>
      <c r="AC1276" s="133"/>
      <c r="AD1276" s="133"/>
      <c r="AE1276" s="133"/>
      <c r="AF1276" s="133"/>
      <c r="AG1276" s="133" t="s">
        <v>282</v>
      </c>
      <c r="AH1276" s="133">
        <v>1</v>
      </c>
      <c r="AI1276" s="133"/>
      <c r="AJ1276" s="133"/>
      <c r="AK1276" s="133"/>
      <c r="AL1276" s="133"/>
      <c r="AM1276" s="133"/>
      <c r="AN1276" s="133"/>
      <c r="AO1276" s="133"/>
      <c r="AP1276" s="133"/>
      <c r="AQ1276" s="133"/>
      <c r="AR1276" s="133"/>
      <c r="AS1276" s="133"/>
      <c r="AT1276" s="133"/>
      <c r="AU1276" s="133"/>
      <c r="AV1276" s="133"/>
      <c r="AW1276" s="133"/>
      <c r="AX1276" s="133"/>
      <c r="AY1276" s="133"/>
      <c r="AZ1276" s="133"/>
      <c r="BA1276" s="133"/>
      <c r="BB1276" s="133"/>
      <c r="BC1276" s="133"/>
      <c r="BD1276" s="133"/>
      <c r="BE1276" s="133"/>
      <c r="BF1276" s="133"/>
      <c r="BG1276" s="133"/>
      <c r="BH1276" s="133"/>
    </row>
    <row r="1277" spans="1:60" outlineLevel="1" x14ac:dyDescent="0.2">
      <c r="A1277" s="142"/>
      <c r="B1277" s="143"/>
      <c r="C1277" s="189" t="s">
        <v>674</v>
      </c>
      <c r="D1277" s="175"/>
      <c r="E1277" s="176"/>
      <c r="F1277" s="144"/>
      <c r="G1277" s="144"/>
      <c r="H1277" s="144"/>
      <c r="I1277" s="144"/>
      <c r="J1277" s="144"/>
      <c r="K1277" s="144"/>
      <c r="L1277" s="144"/>
      <c r="M1277" s="144"/>
      <c r="N1277" s="144"/>
      <c r="O1277" s="144"/>
      <c r="P1277" s="144"/>
      <c r="Q1277" s="144"/>
      <c r="R1277" s="144"/>
      <c r="S1277" s="144"/>
      <c r="T1277" s="144"/>
      <c r="U1277" s="144"/>
      <c r="V1277" s="144"/>
      <c r="W1277" s="144"/>
      <c r="X1277" s="133"/>
      <c r="Y1277" s="133"/>
      <c r="Z1277" s="133"/>
      <c r="AA1277" s="133"/>
      <c r="AB1277" s="133"/>
      <c r="AC1277" s="133"/>
      <c r="AD1277" s="133"/>
      <c r="AE1277" s="133"/>
      <c r="AF1277" s="133"/>
      <c r="AG1277" s="133" t="s">
        <v>282</v>
      </c>
      <c r="AH1277" s="133">
        <v>0</v>
      </c>
      <c r="AI1277" s="133"/>
      <c r="AJ1277" s="133"/>
      <c r="AK1277" s="133"/>
      <c r="AL1277" s="133"/>
      <c r="AM1277" s="133"/>
      <c r="AN1277" s="133"/>
      <c r="AO1277" s="133"/>
      <c r="AP1277" s="133"/>
      <c r="AQ1277" s="133"/>
      <c r="AR1277" s="133"/>
      <c r="AS1277" s="133"/>
      <c r="AT1277" s="133"/>
      <c r="AU1277" s="133"/>
      <c r="AV1277" s="133"/>
      <c r="AW1277" s="133"/>
      <c r="AX1277" s="133"/>
      <c r="AY1277" s="133"/>
      <c r="AZ1277" s="133"/>
      <c r="BA1277" s="133"/>
      <c r="BB1277" s="133"/>
      <c r="BC1277" s="133"/>
      <c r="BD1277" s="133"/>
      <c r="BE1277" s="133"/>
      <c r="BF1277" s="133"/>
      <c r="BG1277" s="133"/>
      <c r="BH1277" s="133"/>
    </row>
    <row r="1278" spans="1:60" outlineLevel="1" x14ac:dyDescent="0.2">
      <c r="A1278" s="142"/>
      <c r="B1278" s="143"/>
      <c r="C1278" s="189" t="s">
        <v>1344</v>
      </c>
      <c r="D1278" s="175"/>
      <c r="E1278" s="176">
        <v>7</v>
      </c>
      <c r="F1278" s="144"/>
      <c r="G1278" s="144"/>
      <c r="H1278" s="144"/>
      <c r="I1278" s="144"/>
      <c r="J1278" s="144"/>
      <c r="K1278" s="144"/>
      <c r="L1278" s="144"/>
      <c r="M1278" s="144"/>
      <c r="N1278" s="144"/>
      <c r="O1278" s="144"/>
      <c r="P1278" s="144"/>
      <c r="Q1278" s="144"/>
      <c r="R1278" s="144"/>
      <c r="S1278" s="144"/>
      <c r="T1278" s="144"/>
      <c r="U1278" s="144"/>
      <c r="V1278" s="144"/>
      <c r="W1278" s="144"/>
      <c r="X1278" s="133"/>
      <c r="Y1278" s="133"/>
      <c r="Z1278" s="133"/>
      <c r="AA1278" s="133"/>
      <c r="AB1278" s="133"/>
      <c r="AC1278" s="133"/>
      <c r="AD1278" s="133"/>
      <c r="AE1278" s="133"/>
      <c r="AF1278" s="133"/>
      <c r="AG1278" s="133" t="s">
        <v>282</v>
      </c>
      <c r="AH1278" s="133">
        <v>0</v>
      </c>
      <c r="AI1278" s="133"/>
      <c r="AJ1278" s="133"/>
      <c r="AK1278" s="133"/>
      <c r="AL1278" s="133"/>
      <c r="AM1278" s="133"/>
      <c r="AN1278" s="133"/>
      <c r="AO1278" s="133"/>
      <c r="AP1278" s="133"/>
      <c r="AQ1278" s="133"/>
      <c r="AR1278" s="133"/>
      <c r="AS1278" s="133"/>
      <c r="AT1278" s="133"/>
      <c r="AU1278" s="133"/>
      <c r="AV1278" s="133"/>
      <c r="AW1278" s="133"/>
      <c r="AX1278" s="133"/>
      <c r="AY1278" s="133"/>
      <c r="AZ1278" s="133"/>
      <c r="BA1278" s="133"/>
      <c r="BB1278" s="133"/>
      <c r="BC1278" s="133"/>
      <c r="BD1278" s="133"/>
      <c r="BE1278" s="133"/>
      <c r="BF1278" s="133"/>
      <c r="BG1278" s="133"/>
      <c r="BH1278" s="133"/>
    </row>
    <row r="1279" spans="1:60" outlineLevel="1" x14ac:dyDescent="0.2">
      <c r="A1279" s="142"/>
      <c r="B1279" s="143"/>
      <c r="C1279" s="189" t="s">
        <v>1354</v>
      </c>
      <c r="D1279" s="175"/>
      <c r="E1279" s="176">
        <v>6.4600000000000009</v>
      </c>
      <c r="F1279" s="144"/>
      <c r="G1279" s="144"/>
      <c r="H1279" s="144"/>
      <c r="I1279" s="144"/>
      <c r="J1279" s="144"/>
      <c r="K1279" s="144"/>
      <c r="L1279" s="144"/>
      <c r="M1279" s="144"/>
      <c r="N1279" s="144"/>
      <c r="O1279" s="144"/>
      <c r="P1279" s="144"/>
      <c r="Q1279" s="144"/>
      <c r="R1279" s="144"/>
      <c r="S1279" s="144"/>
      <c r="T1279" s="144"/>
      <c r="U1279" s="144"/>
      <c r="V1279" s="144"/>
      <c r="W1279" s="144"/>
      <c r="X1279" s="133"/>
      <c r="Y1279" s="133"/>
      <c r="Z1279" s="133"/>
      <c r="AA1279" s="133"/>
      <c r="AB1279" s="133"/>
      <c r="AC1279" s="133"/>
      <c r="AD1279" s="133"/>
      <c r="AE1279" s="133"/>
      <c r="AF1279" s="133"/>
      <c r="AG1279" s="133" t="s">
        <v>282</v>
      </c>
      <c r="AH1279" s="133">
        <v>0</v>
      </c>
      <c r="AI1279" s="133"/>
      <c r="AJ1279" s="133"/>
      <c r="AK1279" s="133"/>
      <c r="AL1279" s="133"/>
      <c r="AM1279" s="133"/>
      <c r="AN1279" s="133"/>
      <c r="AO1279" s="133"/>
      <c r="AP1279" s="133"/>
      <c r="AQ1279" s="133"/>
      <c r="AR1279" s="133"/>
      <c r="AS1279" s="133"/>
      <c r="AT1279" s="133"/>
      <c r="AU1279" s="133"/>
      <c r="AV1279" s="133"/>
      <c r="AW1279" s="133"/>
      <c r="AX1279" s="133"/>
      <c r="AY1279" s="133"/>
      <c r="AZ1279" s="133"/>
      <c r="BA1279" s="133"/>
      <c r="BB1279" s="133"/>
      <c r="BC1279" s="133"/>
      <c r="BD1279" s="133"/>
      <c r="BE1279" s="133"/>
      <c r="BF1279" s="133"/>
      <c r="BG1279" s="133"/>
      <c r="BH1279" s="133"/>
    </row>
    <row r="1280" spans="1:60" outlineLevel="1" x14ac:dyDescent="0.2">
      <c r="A1280" s="142"/>
      <c r="B1280" s="143"/>
      <c r="C1280" s="189" t="s">
        <v>1346</v>
      </c>
      <c r="D1280" s="175"/>
      <c r="E1280" s="176">
        <v>17.841000000000001</v>
      </c>
      <c r="F1280" s="144"/>
      <c r="G1280" s="144"/>
      <c r="H1280" s="144"/>
      <c r="I1280" s="144"/>
      <c r="J1280" s="144"/>
      <c r="K1280" s="144"/>
      <c r="L1280" s="144"/>
      <c r="M1280" s="144"/>
      <c r="N1280" s="144"/>
      <c r="O1280" s="144"/>
      <c r="P1280" s="144"/>
      <c r="Q1280" s="144"/>
      <c r="R1280" s="144"/>
      <c r="S1280" s="144"/>
      <c r="T1280" s="144"/>
      <c r="U1280" s="144"/>
      <c r="V1280" s="144"/>
      <c r="W1280" s="144"/>
      <c r="X1280" s="133"/>
      <c r="Y1280" s="133"/>
      <c r="Z1280" s="133"/>
      <c r="AA1280" s="133"/>
      <c r="AB1280" s="133"/>
      <c r="AC1280" s="133"/>
      <c r="AD1280" s="133"/>
      <c r="AE1280" s="133"/>
      <c r="AF1280" s="133"/>
      <c r="AG1280" s="133" t="s">
        <v>282</v>
      </c>
      <c r="AH1280" s="133">
        <v>0</v>
      </c>
      <c r="AI1280" s="133"/>
      <c r="AJ1280" s="133"/>
      <c r="AK1280" s="133"/>
      <c r="AL1280" s="133"/>
      <c r="AM1280" s="133"/>
      <c r="AN1280" s="133"/>
      <c r="AO1280" s="133"/>
      <c r="AP1280" s="133"/>
      <c r="AQ1280" s="133"/>
      <c r="AR1280" s="133"/>
      <c r="AS1280" s="133"/>
      <c r="AT1280" s="133"/>
      <c r="AU1280" s="133"/>
      <c r="AV1280" s="133"/>
      <c r="AW1280" s="133"/>
      <c r="AX1280" s="133"/>
      <c r="AY1280" s="133"/>
      <c r="AZ1280" s="133"/>
      <c r="BA1280" s="133"/>
      <c r="BB1280" s="133"/>
      <c r="BC1280" s="133"/>
      <c r="BD1280" s="133"/>
      <c r="BE1280" s="133"/>
      <c r="BF1280" s="133"/>
      <c r="BG1280" s="133"/>
      <c r="BH1280" s="133"/>
    </row>
    <row r="1281" spans="1:60" outlineLevel="1" x14ac:dyDescent="0.2">
      <c r="A1281" s="142"/>
      <c r="B1281" s="143"/>
      <c r="C1281" s="189" t="s">
        <v>1347</v>
      </c>
      <c r="D1281" s="175"/>
      <c r="E1281" s="176">
        <v>22.135000000000002</v>
      </c>
      <c r="F1281" s="144"/>
      <c r="G1281" s="144"/>
      <c r="H1281" s="144"/>
      <c r="I1281" s="144"/>
      <c r="J1281" s="144"/>
      <c r="K1281" s="144"/>
      <c r="L1281" s="144"/>
      <c r="M1281" s="144"/>
      <c r="N1281" s="144"/>
      <c r="O1281" s="144"/>
      <c r="P1281" s="144"/>
      <c r="Q1281" s="144"/>
      <c r="R1281" s="144"/>
      <c r="S1281" s="144"/>
      <c r="T1281" s="144"/>
      <c r="U1281" s="144"/>
      <c r="V1281" s="144"/>
      <c r="W1281" s="144"/>
      <c r="X1281" s="133"/>
      <c r="Y1281" s="133"/>
      <c r="Z1281" s="133"/>
      <c r="AA1281" s="133"/>
      <c r="AB1281" s="133"/>
      <c r="AC1281" s="133"/>
      <c r="AD1281" s="133"/>
      <c r="AE1281" s="133"/>
      <c r="AF1281" s="133"/>
      <c r="AG1281" s="133" t="s">
        <v>282</v>
      </c>
      <c r="AH1281" s="133">
        <v>0</v>
      </c>
      <c r="AI1281" s="133"/>
      <c r="AJ1281" s="133"/>
      <c r="AK1281" s="133"/>
      <c r="AL1281" s="133"/>
      <c r="AM1281" s="133"/>
      <c r="AN1281" s="133"/>
      <c r="AO1281" s="133"/>
      <c r="AP1281" s="133"/>
      <c r="AQ1281" s="133"/>
      <c r="AR1281" s="133"/>
      <c r="AS1281" s="133"/>
      <c r="AT1281" s="133"/>
      <c r="AU1281" s="133"/>
      <c r="AV1281" s="133"/>
      <c r="AW1281" s="133"/>
      <c r="AX1281" s="133"/>
      <c r="AY1281" s="133"/>
      <c r="AZ1281" s="133"/>
      <c r="BA1281" s="133"/>
      <c r="BB1281" s="133"/>
      <c r="BC1281" s="133"/>
      <c r="BD1281" s="133"/>
      <c r="BE1281" s="133"/>
      <c r="BF1281" s="133"/>
      <c r="BG1281" s="133"/>
      <c r="BH1281" s="133"/>
    </row>
    <row r="1282" spans="1:60" outlineLevel="1" x14ac:dyDescent="0.2">
      <c r="A1282" s="142"/>
      <c r="B1282" s="143"/>
      <c r="C1282" s="189" t="s">
        <v>1355</v>
      </c>
      <c r="D1282" s="175"/>
      <c r="E1282" s="176">
        <v>10.735000000000001</v>
      </c>
      <c r="F1282" s="144"/>
      <c r="G1282" s="144"/>
      <c r="H1282" s="144"/>
      <c r="I1282" s="144"/>
      <c r="J1282" s="144"/>
      <c r="K1282" s="144"/>
      <c r="L1282" s="144"/>
      <c r="M1282" s="144"/>
      <c r="N1282" s="144"/>
      <c r="O1282" s="144"/>
      <c r="P1282" s="144"/>
      <c r="Q1282" s="144"/>
      <c r="R1282" s="144"/>
      <c r="S1282" s="144"/>
      <c r="T1282" s="144"/>
      <c r="U1282" s="144"/>
      <c r="V1282" s="144"/>
      <c r="W1282" s="144"/>
      <c r="X1282" s="133"/>
      <c r="Y1282" s="133"/>
      <c r="Z1282" s="133"/>
      <c r="AA1282" s="133"/>
      <c r="AB1282" s="133"/>
      <c r="AC1282" s="133"/>
      <c r="AD1282" s="133"/>
      <c r="AE1282" s="133"/>
      <c r="AF1282" s="133"/>
      <c r="AG1282" s="133" t="s">
        <v>282</v>
      </c>
      <c r="AH1282" s="133">
        <v>0</v>
      </c>
      <c r="AI1282" s="133"/>
      <c r="AJ1282" s="133"/>
      <c r="AK1282" s="133"/>
      <c r="AL1282" s="133"/>
      <c r="AM1282" s="133"/>
      <c r="AN1282" s="133"/>
      <c r="AO1282" s="133"/>
      <c r="AP1282" s="133"/>
      <c r="AQ1282" s="133"/>
      <c r="AR1282" s="133"/>
      <c r="AS1282" s="133"/>
      <c r="AT1282" s="133"/>
      <c r="AU1282" s="133"/>
      <c r="AV1282" s="133"/>
      <c r="AW1282" s="133"/>
      <c r="AX1282" s="133"/>
      <c r="AY1282" s="133"/>
      <c r="AZ1282" s="133"/>
      <c r="BA1282" s="133"/>
      <c r="BB1282" s="133"/>
      <c r="BC1282" s="133"/>
      <c r="BD1282" s="133"/>
      <c r="BE1282" s="133"/>
      <c r="BF1282" s="133"/>
      <c r="BG1282" s="133"/>
      <c r="BH1282" s="133"/>
    </row>
    <row r="1283" spans="1:60" outlineLevel="1" x14ac:dyDescent="0.2">
      <c r="A1283" s="142"/>
      <c r="B1283" s="143"/>
      <c r="C1283" s="189" t="s">
        <v>1356</v>
      </c>
      <c r="D1283" s="175"/>
      <c r="E1283" s="176">
        <v>10.241000000000001</v>
      </c>
      <c r="F1283" s="144"/>
      <c r="G1283" s="144"/>
      <c r="H1283" s="144"/>
      <c r="I1283" s="144"/>
      <c r="J1283" s="144"/>
      <c r="K1283" s="144"/>
      <c r="L1283" s="144"/>
      <c r="M1283" s="144"/>
      <c r="N1283" s="144"/>
      <c r="O1283" s="144"/>
      <c r="P1283" s="144"/>
      <c r="Q1283" s="144"/>
      <c r="R1283" s="144"/>
      <c r="S1283" s="144"/>
      <c r="T1283" s="144"/>
      <c r="U1283" s="144"/>
      <c r="V1283" s="144"/>
      <c r="W1283" s="144"/>
      <c r="X1283" s="133"/>
      <c r="Y1283" s="133"/>
      <c r="Z1283" s="133"/>
      <c r="AA1283" s="133"/>
      <c r="AB1283" s="133"/>
      <c r="AC1283" s="133"/>
      <c r="AD1283" s="133"/>
      <c r="AE1283" s="133"/>
      <c r="AF1283" s="133"/>
      <c r="AG1283" s="133" t="s">
        <v>282</v>
      </c>
      <c r="AH1283" s="133">
        <v>0</v>
      </c>
      <c r="AI1283" s="133"/>
      <c r="AJ1283" s="133"/>
      <c r="AK1283" s="133"/>
      <c r="AL1283" s="133"/>
      <c r="AM1283" s="133"/>
      <c r="AN1283" s="133"/>
      <c r="AO1283" s="133"/>
      <c r="AP1283" s="133"/>
      <c r="AQ1283" s="133"/>
      <c r="AR1283" s="133"/>
      <c r="AS1283" s="133"/>
      <c r="AT1283" s="133"/>
      <c r="AU1283" s="133"/>
      <c r="AV1283" s="133"/>
      <c r="AW1283" s="133"/>
      <c r="AX1283" s="133"/>
      <c r="AY1283" s="133"/>
      <c r="AZ1283" s="133"/>
      <c r="BA1283" s="133"/>
      <c r="BB1283" s="133"/>
      <c r="BC1283" s="133"/>
      <c r="BD1283" s="133"/>
      <c r="BE1283" s="133"/>
      <c r="BF1283" s="133"/>
      <c r="BG1283" s="133"/>
      <c r="BH1283" s="133"/>
    </row>
    <row r="1284" spans="1:60" outlineLevel="1" x14ac:dyDescent="0.2">
      <c r="A1284" s="142"/>
      <c r="B1284" s="143"/>
      <c r="C1284" s="189" t="s">
        <v>1357</v>
      </c>
      <c r="D1284" s="175"/>
      <c r="E1284" s="176">
        <v>25.308000000000003</v>
      </c>
      <c r="F1284" s="144"/>
      <c r="G1284" s="144"/>
      <c r="H1284" s="144"/>
      <c r="I1284" s="144"/>
      <c r="J1284" s="144"/>
      <c r="K1284" s="144"/>
      <c r="L1284" s="144"/>
      <c r="M1284" s="144"/>
      <c r="N1284" s="144"/>
      <c r="O1284" s="144"/>
      <c r="P1284" s="144"/>
      <c r="Q1284" s="144"/>
      <c r="R1284" s="144"/>
      <c r="S1284" s="144"/>
      <c r="T1284" s="144"/>
      <c r="U1284" s="144"/>
      <c r="V1284" s="144"/>
      <c r="W1284" s="144"/>
      <c r="X1284" s="133"/>
      <c r="Y1284" s="133"/>
      <c r="Z1284" s="133"/>
      <c r="AA1284" s="133"/>
      <c r="AB1284" s="133"/>
      <c r="AC1284" s="133"/>
      <c r="AD1284" s="133"/>
      <c r="AE1284" s="133"/>
      <c r="AF1284" s="133"/>
      <c r="AG1284" s="133" t="s">
        <v>282</v>
      </c>
      <c r="AH1284" s="133">
        <v>0</v>
      </c>
      <c r="AI1284" s="133"/>
      <c r="AJ1284" s="133"/>
      <c r="AK1284" s="133"/>
      <c r="AL1284" s="133"/>
      <c r="AM1284" s="133"/>
      <c r="AN1284" s="133"/>
      <c r="AO1284" s="133"/>
      <c r="AP1284" s="133"/>
      <c r="AQ1284" s="133"/>
      <c r="AR1284" s="133"/>
      <c r="AS1284" s="133"/>
      <c r="AT1284" s="133"/>
      <c r="AU1284" s="133"/>
      <c r="AV1284" s="133"/>
      <c r="AW1284" s="133"/>
      <c r="AX1284" s="133"/>
      <c r="AY1284" s="133"/>
      <c r="AZ1284" s="133"/>
      <c r="BA1284" s="133"/>
      <c r="BB1284" s="133"/>
      <c r="BC1284" s="133"/>
      <c r="BD1284" s="133"/>
      <c r="BE1284" s="133"/>
      <c r="BF1284" s="133"/>
      <c r="BG1284" s="133"/>
      <c r="BH1284" s="133"/>
    </row>
    <row r="1285" spans="1:60" outlineLevel="1" x14ac:dyDescent="0.2">
      <c r="A1285" s="142"/>
      <c r="B1285" s="143"/>
      <c r="C1285" s="189" t="s">
        <v>1358</v>
      </c>
      <c r="D1285" s="175"/>
      <c r="E1285" s="176">
        <v>11.780000000000001</v>
      </c>
      <c r="F1285" s="144"/>
      <c r="G1285" s="144"/>
      <c r="H1285" s="144"/>
      <c r="I1285" s="144"/>
      <c r="J1285" s="144"/>
      <c r="K1285" s="144"/>
      <c r="L1285" s="144"/>
      <c r="M1285" s="144"/>
      <c r="N1285" s="144"/>
      <c r="O1285" s="144"/>
      <c r="P1285" s="144"/>
      <c r="Q1285" s="144"/>
      <c r="R1285" s="144"/>
      <c r="S1285" s="144"/>
      <c r="T1285" s="144"/>
      <c r="U1285" s="144"/>
      <c r="V1285" s="144"/>
      <c r="W1285" s="144"/>
      <c r="X1285" s="133"/>
      <c r="Y1285" s="133"/>
      <c r="Z1285" s="133"/>
      <c r="AA1285" s="133"/>
      <c r="AB1285" s="133"/>
      <c r="AC1285" s="133"/>
      <c r="AD1285" s="133"/>
      <c r="AE1285" s="133"/>
      <c r="AF1285" s="133"/>
      <c r="AG1285" s="133" t="s">
        <v>282</v>
      </c>
      <c r="AH1285" s="133">
        <v>0</v>
      </c>
      <c r="AI1285" s="133"/>
      <c r="AJ1285" s="133"/>
      <c r="AK1285" s="133"/>
      <c r="AL1285" s="133"/>
      <c r="AM1285" s="133"/>
      <c r="AN1285" s="133"/>
      <c r="AO1285" s="133"/>
      <c r="AP1285" s="133"/>
      <c r="AQ1285" s="133"/>
      <c r="AR1285" s="133"/>
      <c r="AS1285" s="133"/>
      <c r="AT1285" s="133"/>
      <c r="AU1285" s="133"/>
      <c r="AV1285" s="133"/>
      <c r="AW1285" s="133"/>
      <c r="AX1285" s="133"/>
      <c r="AY1285" s="133"/>
      <c r="AZ1285" s="133"/>
      <c r="BA1285" s="133"/>
      <c r="BB1285" s="133"/>
      <c r="BC1285" s="133"/>
      <c r="BD1285" s="133"/>
      <c r="BE1285" s="133"/>
      <c r="BF1285" s="133"/>
      <c r="BG1285" s="133"/>
      <c r="BH1285" s="133"/>
    </row>
    <row r="1286" spans="1:60" outlineLevel="1" x14ac:dyDescent="0.2">
      <c r="A1286" s="142"/>
      <c r="B1286" s="143"/>
      <c r="C1286" s="190" t="s">
        <v>673</v>
      </c>
      <c r="D1286" s="177"/>
      <c r="E1286" s="178">
        <v>111.5</v>
      </c>
      <c r="F1286" s="144"/>
      <c r="G1286" s="144"/>
      <c r="H1286" s="144"/>
      <c r="I1286" s="144"/>
      <c r="J1286" s="144"/>
      <c r="K1286" s="144"/>
      <c r="L1286" s="144"/>
      <c r="M1286" s="144"/>
      <c r="N1286" s="144"/>
      <c r="O1286" s="144"/>
      <c r="P1286" s="144"/>
      <c r="Q1286" s="144"/>
      <c r="R1286" s="144"/>
      <c r="S1286" s="144"/>
      <c r="T1286" s="144"/>
      <c r="U1286" s="144"/>
      <c r="V1286" s="144"/>
      <c r="W1286" s="144"/>
      <c r="X1286" s="133"/>
      <c r="Y1286" s="133"/>
      <c r="Z1286" s="133"/>
      <c r="AA1286" s="133"/>
      <c r="AB1286" s="133"/>
      <c r="AC1286" s="133"/>
      <c r="AD1286" s="133"/>
      <c r="AE1286" s="133"/>
      <c r="AF1286" s="133"/>
      <c r="AG1286" s="133" t="s">
        <v>282</v>
      </c>
      <c r="AH1286" s="133">
        <v>1</v>
      </c>
      <c r="AI1286" s="133"/>
      <c r="AJ1286" s="133"/>
      <c r="AK1286" s="133"/>
      <c r="AL1286" s="133"/>
      <c r="AM1286" s="133"/>
      <c r="AN1286" s="133"/>
      <c r="AO1286" s="133"/>
      <c r="AP1286" s="133"/>
      <c r="AQ1286" s="133"/>
      <c r="AR1286" s="133"/>
      <c r="AS1286" s="133"/>
      <c r="AT1286" s="133"/>
      <c r="AU1286" s="133"/>
      <c r="AV1286" s="133"/>
      <c r="AW1286" s="133"/>
      <c r="AX1286" s="133"/>
      <c r="AY1286" s="133"/>
      <c r="AZ1286" s="133"/>
      <c r="BA1286" s="133"/>
      <c r="BB1286" s="133"/>
      <c r="BC1286" s="133"/>
      <c r="BD1286" s="133"/>
      <c r="BE1286" s="133"/>
      <c r="BF1286" s="133"/>
      <c r="BG1286" s="133"/>
      <c r="BH1286" s="133"/>
    </row>
    <row r="1287" spans="1:60" outlineLevel="1" x14ac:dyDescent="0.2">
      <c r="A1287" s="142"/>
      <c r="B1287" s="143"/>
      <c r="C1287" s="189" t="s">
        <v>678</v>
      </c>
      <c r="D1287" s="175"/>
      <c r="E1287" s="176"/>
      <c r="F1287" s="144"/>
      <c r="G1287" s="144"/>
      <c r="H1287" s="144"/>
      <c r="I1287" s="144"/>
      <c r="J1287" s="144"/>
      <c r="K1287" s="144"/>
      <c r="L1287" s="144"/>
      <c r="M1287" s="144"/>
      <c r="N1287" s="144"/>
      <c r="O1287" s="144"/>
      <c r="P1287" s="144"/>
      <c r="Q1287" s="144"/>
      <c r="R1287" s="144"/>
      <c r="S1287" s="144"/>
      <c r="T1287" s="144"/>
      <c r="U1287" s="144"/>
      <c r="V1287" s="144"/>
      <c r="W1287" s="144"/>
      <c r="X1287" s="133"/>
      <c r="Y1287" s="133"/>
      <c r="Z1287" s="133"/>
      <c r="AA1287" s="133"/>
      <c r="AB1287" s="133"/>
      <c r="AC1287" s="133"/>
      <c r="AD1287" s="133"/>
      <c r="AE1287" s="133"/>
      <c r="AF1287" s="133"/>
      <c r="AG1287" s="133" t="s">
        <v>282</v>
      </c>
      <c r="AH1287" s="133">
        <v>0</v>
      </c>
      <c r="AI1287" s="133"/>
      <c r="AJ1287" s="133"/>
      <c r="AK1287" s="133"/>
      <c r="AL1287" s="133"/>
      <c r="AM1287" s="133"/>
      <c r="AN1287" s="133"/>
      <c r="AO1287" s="133"/>
      <c r="AP1287" s="133"/>
      <c r="AQ1287" s="133"/>
      <c r="AR1287" s="133"/>
      <c r="AS1287" s="133"/>
      <c r="AT1287" s="133"/>
      <c r="AU1287" s="133"/>
      <c r="AV1287" s="133"/>
      <c r="AW1287" s="133"/>
      <c r="AX1287" s="133"/>
      <c r="AY1287" s="133"/>
      <c r="AZ1287" s="133"/>
      <c r="BA1287" s="133"/>
      <c r="BB1287" s="133"/>
      <c r="BC1287" s="133"/>
      <c r="BD1287" s="133"/>
      <c r="BE1287" s="133"/>
      <c r="BF1287" s="133"/>
      <c r="BG1287" s="133"/>
      <c r="BH1287" s="133"/>
    </row>
    <row r="1288" spans="1:60" outlineLevel="1" x14ac:dyDescent="0.2">
      <c r="A1288" s="142"/>
      <c r="B1288" s="143"/>
      <c r="C1288" s="189" t="s">
        <v>1344</v>
      </c>
      <c r="D1288" s="175"/>
      <c r="E1288" s="176">
        <v>7</v>
      </c>
      <c r="F1288" s="144"/>
      <c r="G1288" s="144"/>
      <c r="H1288" s="144"/>
      <c r="I1288" s="144"/>
      <c r="J1288" s="144"/>
      <c r="K1288" s="144"/>
      <c r="L1288" s="144"/>
      <c r="M1288" s="144"/>
      <c r="N1288" s="144"/>
      <c r="O1288" s="144"/>
      <c r="P1288" s="144"/>
      <c r="Q1288" s="144"/>
      <c r="R1288" s="144"/>
      <c r="S1288" s="144"/>
      <c r="T1288" s="144"/>
      <c r="U1288" s="144"/>
      <c r="V1288" s="144"/>
      <c r="W1288" s="144"/>
      <c r="X1288" s="133"/>
      <c r="Y1288" s="133"/>
      <c r="Z1288" s="133"/>
      <c r="AA1288" s="133"/>
      <c r="AB1288" s="133"/>
      <c r="AC1288" s="133"/>
      <c r="AD1288" s="133"/>
      <c r="AE1288" s="133"/>
      <c r="AF1288" s="133"/>
      <c r="AG1288" s="133" t="s">
        <v>282</v>
      </c>
      <c r="AH1288" s="133">
        <v>0</v>
      </c>
      <c r="AI1288" s="133"/>
      <c r="AJ1288" s="133"/>
      <c r="AK1288" s="133"/>
      <c r="AL1288" s="133"/>
      <c r="AM1288" s="133"/>
      <c r="AN1288" s="133"/>
      <c r="AO1288" s="133"/>
      <c r="AP1288" s="133"/>
      <c r="AQ1288" s="133"/>
      <c r="AR1288" s="133"/>
      <c r="AS1288" s="133"/>
      <c r="AT1288" s="133"/>
      <c r="AU1288" s="133"/>
      <c r="AV1288" s="133"/>
      <c r="AW1288" s="133"/>
      <c r="AX1288" s="133"/>
      <c r="AY1288" s="133"/>
      <c r="AZ1288" s="133"/>
      <c r="BA1288" s="133"/>
      <c r="BB1288" s="133"/>
      <c r="BC1288" s="133"/>
      <c r="BD1288" s="133"/>
      <c r="BE1288" s="133"/>
      <c r="BF1288" s="133"/>
      <c r="BG1288" s="133"/>
      <c r="BH1288" s="133"/>
    </row>
    <row r="1289" spans="1:60" outlineLevel="1" x14ac:dyDescent="0.2">
      <c r="A1289" s="142"/>
      <c r="B1289" s="143"/>
      <c r="C1289" s="189" t="s">
        <v>1359</v>
      </c>
      <c r="D1289" s="175"/>
      <c r="E1289" s="176">
        <v>4.9400000000000004</v>
      </c>
      <c r="F1289" s="144"/>
      <c r="G1289" s="144"/>
      <c r="H1289" s="144"/>
      <c r="I1289" s="144"/>
      <c r="J1289" s="144"/>
      <c r="K1289" s="144"/>
      <c r="L1289" s="144"/>
      <c r="M1289" s="144"/>
      <c r="N1289" s="144"/>
      <c r="O1289" s="144"/>
      <c r="P1289" s="144"/>
      <c r="Q1289" s="144"/>
      <c r="R1289" s="144"/>
      <c r="S1289" s="144"/>
      <c r="T1289" s="144"/>
      <c r="U1289" s="144"/>
      <c r="V1289" s="144"/>
      <c r="W1289" s="144"/>
      <c r="X1289" s="133"/>
      <c r="Y1289" s="133"/>
      <c r="Z1289" s="133"/>
      <c r="AA1289" s="133"/>
      <c r="AB1289" s="133"/>
      <c r="AC1289" s="133"/>
      <c r="AD1289" s="133"/>
      <c r="AE1289" s="133"/>
      <c r="AF1289" s="133"/>
      <c r="AG1289" s="133" t="s">
        <v>282</v>
      </c>
      <c r="AH1289" s="133">
        <v>0</v>
      </c>
      <c r="AI1289" s="133"/>
      <c r="AJ1289" s="133"/>
      <c r="AK1289" s="133"/>
      <c r="AL1289" s="133"/>
      <c r="AM1289" s="133"/>
      <c r="AN1289" s="133"/>
      <c r="AO1289" s="133"/>
      <c r="AP1289" s="133"/>
      <c r="AQ1289" s="133"/>
      <c r="AR1289" s="133"/>
      <c r="AS1289" s="133"/>
      <c r="AT1289" s="133"/>
      <c r="AU1289" s="133"/>
      <c r="AV1289" s="133"/>
      <c r="AW1289" s="133"/>
      <c r="AX1289" s="133"/>
      <c r="AY1289" s="133"/>
      <c r="AZ1289" s="133"/>
      <c r="BA1289" s="133"/>
      <c r="BB1289" s="133"/>
      <c r="BC1289" s="133"/>
      <c r="BD1289" s="133"/>
      <c r="BE1289" s="133"/>
      <c r="BF1289" s="133"/>
      <c r="BG1289" s="133"/>
      <c r="BH1289" s="133"/>
    </row>
    <row r="1290" spans="1:60" outlineLevel="1" x14ac:dyDescent="0.2">
      <c r="A1290" s="142"/>
      <c r="B1290" s="143"/>
      <c r="C1290" s="189" t="s">
        <v>1360</v>
      </c>
      <c r="D1290" s="175"/>
      <c r="E1290" s="176">
        <v>17.651000000000003</v>
      </c>
      <c r="F1290" s="144"/>
      <c r="G1290" s="144"/>
      <c r="H1290" s="144"/>
      <c r="I1290" s="144"/>
      <c r="J1290" s="144"/>
      <c r="K1290" s="144"/>
      <c r="L1290" s="144"/>
      <c r="M1290" s="144"/>
      <c r="N1290" s="144"/>
      <c r="O1290" s="144"/>
      <c r="P1290" s="144"/>
      <c r="Q1290" s="144"/>
      <c r="R1290" s="144"/>
      <c r="S1290" s="144"/>
      <c r="T1290" s="144"/>
      <c r="U1290" s="144"/>
      <c r="V1290" s="144"/>
      <c r="W1290" s="144"/>
      <c r="X1290" s="133"/>
      <c r="Y1290" s="133"/>
      <c r="Z1290" s="133"/>
      <c r="AA1290" s="133"/>
      <c r="AB1290" s="133"/>
      <c r="AC1290" s="133"/>
      <c r="AD1290" s="133"/>
      <c r="AE1290" s="133"/>
      <c r="AF1290" s="133"/>
      <c r="AG1290" s="133" t="s">
        <v>282</v>
      </c>
      <c r="AH1290" s="133">
        <v>0</v>
      </c>
      <c r="AI1290" s="133"/>
      <c r="AJ1290" s="133"/>
      <c r="AK1290" s="133"/>
      <c r="AL1290" s="133"/>
      <c r="AM1290" s="133"/>
      <c r="AN1290" s="133"/>
      <c r="AO1290" s="133"/>
      <c r="AP1290" s="133"/>
      <c r="AQ1290" s="133"/>
      <c r="AR1290" s="133"/>
      <c r="AS1290" s="133"/>
      <c r="AT1290" s="133"/>
      <c r="AU1290" s="133"/>
      <c r="AV1290" s="133"/>
      <c r="AW1290" s="133"/>
      <c r="AX1290" s="133"/>
      <c r="AY1290" s="133"/>
      <c r="AZ1290" s="133"/>
      <c r="BA1290" s="133"/>
      <c r="BB1290" s="133"/>
      <c r="BC1290" s="133"/>
      <c r="BD1290" s="133"/>
      <c r="BE1290" s="133"/>
      <c r="BF1290" s="133"/>
      <c r="BG1290" s="133"/>
      <c r="BH1290" s="133"/>
    </row>
    <row r="1291" spans="1:60" outlineLevel="1" x14ac:dyDescent="0.2">
      <c r="A1291" s="142"/>
      <c r="B1291" s="143"/>
      <c r="C1291" s="189" t="s">
        <v>1361</v>
      </c>
      <c r="D1291" s="175"/>
      <c r="E1291" s="176">
        <v>14.915000000000001</v>
      </c>
      <c r="F1291" s="144"/>
      <c r="G1291" s="144"/>
      <c r="H1291" s="144"/>
      <c r="I1291" s="144"/>
      <c r="J1291" s="144"/>
      <c r="K1291" s="144"/>
      <c r="L1291" s="144"/>
      <c r="M1291" s="144"/>
      <c r="N1291" s="144"/>
      <c r="O1291" s="144"/>
      <c r="P1291" s="144"/>
      <c r="Q1291" s="144"/>
      <c r="R1291" s="144"/>
      <c r="S1291" s="144"/>
      <c r="T1291" s="144"/>
      <c r="U1291" s="144"/>
      <c r="V1291" s="144"/>
      <c r="W1291" s="144"/>
      <c r="X1291" s="133"/>
      <c r="Y1291" s="133"/>
      <c r="Z1291" s="133"/>
      <c r="AA1291" s="133"/>
      <c r="AB1291" s="133"/>
      <c r="AC1291" s="133"/>
      <c r="AD1291" s="133"/>
      <c r="AE1291" s="133"/>
      <c r="AF1291" s="133"/>
      <c r="AG1291" s="133" t="s">
        <v>282</v>
      </c>
      <c r="AH1291" s="133">
        <v>0</v>
      </c>
      <c r="AI1291" s="133"/>
      <c r="AJ1291" s="133"/>
      <c r="AK1291" s="133"/>
      <c r="AL1291" s="133"/>
      <c r="AM1291" s="133"/>
      <c r="AN1291" s="133"/>
      <c r="AO1291" s="133"/>
      <c r="AP1291" s="133"/>
      <c r="AQ1291" s="133"/>
      <c r="AR1291" s="133"/>
      <c r="AS1291" s="133"/>
      <c r="AT1291" s="133"/>
      <c r="AU1291" s="133"/>
      <c r="AV1291" s="133"/>
      <c r="AW1291" s="133"/>
      <c r="AX1291" s="133"/>
      <c r="AY1291" s="133"/>
      <c r="AZ1291" s="133"/>
      <c r="BA1291" s="133"/>
      <c r="BB1291" s="133"/>
      <c r="BC1291" s="133"/>
      <c r="BD1291" s="133"/>
      <c r="BE1291" s="133"/>
      <c r="BF1291" s="133"/>
      <c r="BG1291" s="133"/>
      <c r="BH1291" s="133"/>
    </row>
    <row r="1292" spans="1:60" outlineLevel="1" x14ac:dyDescent="0.2">
      <c r="A1292" s="142"/>
      <c r="B1292" s="143"/>
      <c r="C1292" s="189" t="s">
        <v>1362</v>
      </c>
      <c r="D1292" s="175"/>
      <c r="E1292" s="176">
        <v>11.989000000000001</v>
      </c>
      <c r="F1292" s="144"/>
      <c r="G1292" s="144"/>
      <c r="H1292" s="144"/>
      <c r="I1292" s="144"/>
      <c r="J1292" s="144"/>
      <c r="K1292" s="144"/>
      <c r="L1292" s="144"/>
      <c r="M1292" s="144"/>
      <c r="N1292" s="144"/>
      <c r="O1292" s="144"/>
      <c r="P1292" s="144"/>
      <c r="Q1292" s="144"/>
      <c r="R1292" s="144"/>
      <c r="S1292" s="144"/>
      <c r="T1292" s="144"/>
      <c r="U1292" s="144"/>
      <c r="V1292" s="144"/>
      <c r="W1292" s="144"/>
      <c r="X1292" s="133"/>
      <c r="Y1292" s="133"/>
      <c r="Z1292" s="133"/>
      <c r="AA1292" s="133"/>
      <c r="AB1292" s="133"/>
      <c r="AC1292" s="133"/>
      <c r="AD1292" s="133"/>
      <c r="AE1292" s="133"/>
      <c r="AF1292" s="133"/>
      <c r="AG1292" s="133" t="s">
        <v>282</v>
      </c>
      <c r="AH1292" s="133">
        <v>0</v>
      </c>
      <c r="AI1292" s="133"/>
      <c r="AJ1292" s="133"/>
      <c r="AK1292" s="133"/>
      <c r="AL1292" s="133"/>
      <c r="AM1292" s="133"/>
      <c r="AN1292" s="133"/>
      <c r="AO1292" s="133"/>
      <c r="AP1292" s="133"/>
      <c r="AQ1292" s="133"/>
      <c r="AR1292" s="133"/>
      <c r="AS1292" s="133"/>
      <c r="AT1292" s="133"/>
      <c r="AU1292" s="133"/>
      <c r="AV1292" s="133"/>
      <c r="AW1292" s="133"/>
      <c r="AX1292" s="133"/>
      <c r="AY1292" s="133"/>
      <c r="AZ1292" s="133"/>
      <c r="BA1292" s="133"/>
      <c r="BB1292" s="133"/>
      <c r="BC1292" s="133"/>
      <c r="BD1292" s="133"/>
      <c r="BE1292" s="133"/>
      <c r="BF1292" s="133"/>
      <c r="BG1292" s="133"/>
      <c r="BH1292" s="133"/>
    </row>
    <row r="1293" spans="1:60" outlineLevel="1" x14ac:dyDescent="0.2">
      <c r="A1293" s="142"/>
      <c r="B1293" s="143"/>
      <c r="C1293" s="189" t="s">
        <v>1363</v>
      </c>
      <c r="D1293" s="175"/>
      <c r="E1293" s="176">
        <v>14.212000000000002</v>
      </c>
      <c r="F1293" s="144"/>
      <c r="G1293" s="144"/>
      <c r="H1293" s="144"/>
      <c r="I1293" s="144"/>
      <c r="J1293" s="144"/>
      <c r="K1293" s="144"/>
      <c r="L1293" s="144"/>
      <c r="M1293" s="144"/>
      <c r="N1293" s="144"/>
      <c r="O1293" s="144"/>
      <c r="P1293" s="144"/>
      <c r="Q1293" s="144"/>
      <c r="R1293" s="144"/>
      <c r="S1293" s="144"/>
      <c r="T1293" s="144"/>
      <c r="U1293" s="144"/>
      <c r="V1293" s="144"/>
      <c r="W1293" s="144"/>
      <c r="X1293" s="133"/>
      <c r="Y1293" s="133"/>
      <c r="Z1293" s="133"/>
      <c r="AA1293" s="133"/>
      <c r="AB1293" s="133"/>
      <c r="AC1293" s="133"/>
      <c r="AD1293" s="133"/>
      <c r="AE1293" s="133"/>
      <c r="AF1293" s="133"/>
      <c r="AG1293" s="133" t="s">
        <v>282</v>
      </c>
      <c r="AH1293" s="133">
        <v>0</v>
      </c>
      <c r="AI1293" s="133"/>
      <c r="AJ1293" s="133"/>
      <c r="AK1293" s="133"/>
      <c r="AL1293" s="133"/>
      <c r="AM1293" s="133"/>
      <c r="AN1293" s="133"/>
      <c r="AO1293" s="133"/>
      <c r="AP1293" s="133"/>
      <c r="AQ1293" s="133"/>
      <c r="AR1293" s="133"/>
      <c r="AS1293" s="133"/>
      <c r="AT1293" s="133"/>
      <c r="AU1293" s="133"/>
      <c r="AV1293" s="133"/>
      <c r="AW1293" s="133"/>
      <c r="AX1293" s="133"/>
      <c r="AY1293" s="133"/>
      <c r="AZ1293" s="133"/>
      <c r="BA1293" s="133"/>
      <c r="BB1293" s="133"/>
      <c r="BC1293" s="133"/>
      <c r="BD1293" s="133"/>
      <c r="BE1293" s="133"/>
      <c r="BF1293" s="133"/>
      <c r="BG1293" s="133"/>
      <c r="BH1293" s="133"/>
    </row>
    <row r="1294" spans="1:60" outlineLevel="1" x14ac:dyDescent="0.2">
      <c r="A1294" s="142"/>
      <c r="B1294" s="143"/>
      <c r="C1294" s="189" t="s">
        <v>1364</v>
      </c>
      <c r="D1294" s="175"/>
      <c r="E1294" s="176">
        <v>17.005000000000003</v>
      </c>
      <c r="F1294" s="144"/>
      <c r="G1294" s="144"/>
      <c r="H1294" s="144"/>
      <c r="I1294" s="144"/>
      <c r="J1294" s="144"/>
      <c r="K1294" s="144"/>
      <c r="L1294" s="144"/>
      <c r="M1294" s="144"/>
      <c r="N1294" s="144"/>
      <c r="O1294" s="144"/>
      <c r="P1294" s="144"/>
      <c r="Q1294" s="144"/>
      <c r="R1294" s="144"/>
      <c r="S1294" s="144"/>
      <c r="T1294" s="144"/>
      <c r="U1294" s="144"/>
      <c r="V1294" s="144"/>
      <c r="W1294" s="144"/>
      <c r="X1294" s="133"/>
      <c r="Y1294" s="133"/>
      <c r="Z1294" s="133"/>
      <c r="AA1294" s="133"/>
      <c r="AB1294" s="133"/>
      <c r="AC1294" s="133"/>
      <c r="AD1294" s="133"/>
      <c r="AE1294" s="133"/>
      <c r="AF1294" s="133"/>
      <c r="AG1294" s="133" t="s">
        <v>282</v>
      </c>
      <c r="AH1294" s="133">
        <v>0</v>
      </c>
      <c r="AI1294" s="133"/>
      <c r="AJ1294" s="133"/>
      <c r="AK1294" s="133"/>
      <c r="AL1294" s="133"/>
      <c r="AM1294" s="133"/>
      <c r="AN1294" s="133"/>
      <c r="AO1294" s="133"/>
      <c r="AP1294" s="133"/>
      <c r="AQ1294" s="133"/>
      <c r="AR1294" s="133"/>
      <c r="AS1294" s="133"/>
      <c r="AT1294" s="133"/>
      <c r="AU1294" s="133"/>
      <c r="AV1294" s="133"/>
      <c r="AW1294" s="133"/>
      <c r="AX1294" s="133"/>
      <c r="AY1294" s="133"/>
      <c r="AZ1294" s="133"/>
      <c r="BA1294" s="133"/>
      <c r="BB1294" s="133"/>
      <c r="BC1294" s="133"/>
      <c r="BD1294" s="133"/>
      <c r="BE1294" s="133"/>
      <c r="BF1294" s="133"/>
      <c r="BG1294" s="133"/>
      <c r="BH1294" s="133"/>
    </row>
    <row r="1295" spans="1:60" outlineLevel="1" x14ac:dyDescent="0.2">
      <c r="A1295" s="142"/>
      <c r="B1295" s="143"/>
      <c r="C1295" s="190" t="s">
        <v>673</v>
      </c>
      <c r="D1295" s="177"/>
      <c r="E1295" s="178">
        <v>87.712000000000003</v>
      </c>
      <c r="F1295" s="144"/>
      <c r="G1295" s="144"/>
      <c r="H1295" s="144"/>
      <c r="I1295" s="144"/>
      <c r="J1295" s="144"/>
      <c r="K1295" s="144"/>
      <c r="L1295" s="144"/>
      <c r="M1295" s="144"/>
      <c r="N1295" s="144"/>
      <c r="O1295" s="144"/>
      <c r="P1295" s="144"/>
      <c r="Q1295" s="144"/>
      <c r="R1295" s="144"/>
      <c r="S1295" s="144"/>
      <c r="T1295" s="144"/>
      <c r="U1295" s="144"/>
      <c r="V1295" s="144"/>
      <c r="W1295" s="144"/>
      <c r="X1295" s="133"/>
      <c r="Y1295" s="133"/>
      <c r="Z1295" s="133"/>
      <c r="AA1295" s="133"/>
      <c r="AB1295" s="133"/>
      <c r="AC1295" s="133"/>
      <c r="AD1295" s="133"/>
      <c r="AE1295" s="133"/>
      <c r="AF1295" s="133"/>
      <c r="AG1295" s="133" t="s">
        <v>282</v>
      </c>
      <c r="AH1295" s="133">
        <v>1</v>
      </c>
      <c r="AI1295" s="133"/>
      <c r="AJ1295" s="133"/>
      <c r="AK1295" s="133"/>
      <c r="AL1295" s="133"/>
      <c r="AM1295" s="133"/>
      <c r="AN1295" s="133"/>
      <c r="AO1295" s="133"/>
      <c r="AP1295" s="133"/>
      <c r="AQ1295" s="133"/>
      <c r="AR1295" s="133"/>
      <c r="AS1295" s="133"/>
      <c r="AT1295" s="133"/>
      <c r="AU1295" s="133"/>
      <c r="AV1295" s="133"/>
      <c r="AW1295" s="133"/>
      <c r="AX1295" s="133"/>
      <c r="AY1295" s="133"/>
      <c r="AZ1295" s="133"/>
      <c r="BA1295" s="133"/>
      <c r="BB1295" s="133"/>
      <c r="BC1295" s="133"/>
      <c r="BD1295" s="133"/>
      <c r="BE1295" s="133"/>
      <c r="BF1295" s="133"/>
      <c r="BG1295" s="133"/>
      <c r="BH1295" s="133"/>
    </row>
    <row r="1296" spans="1:60" ht="22.5" outlineLevel="1" x14ac:dyDescent="0.2">
      <c r="A1296" s="154">
        <v>145</v>
      </c>
      <c r="B1296" s="155" t="s">
        <v>1365</v>
      </c>
      <c r="C1296" s="171" t="s">
        <v>1366</v>
      </c>
      <c r="D1296" s="156" t="s">
        <v>279</v>
      </c>
      <c r="E1296" s="157">
        <v>56.031000000000006</v>
      </c>
      <c r="F1296" s="158">
        <v>284.5</v>
      </c>
      <c r="G1296" s="159">
        <f>ROUND(E1296*F1296,2)</f>
        <v>15940.82</v>
      </c>
      <c r="H1296" s="158">
        <v>77.540000000000006</v>
      </c>
      <c r="I1296" s="159">
        <f>ROUND(E1296*H1296,2)</f>
        <v>4344.6400000000003</v>
      </c>
      <c r="J1296" s="158">
        <v>206.96</v>
      </c>
      <c r="K1296" s="159">
        <f>ROUND(E1296*J1296,2)</f>
        <v>11596.18</v>
      </c>
      <c r="L1296" s="159">
        <v>21</v>
      </c>
      <c r="M1296" s="159">
        <f>G1296*(1+L1296/100)</f>
        <v>19288.392199999998</v>
      </c>
      <c r="N1296" s="159">
        <v>4.0600000000000002E-3</v>
      </c>
      <c r="O1296" s="159">
        <f>ROUND(E1296*N1296,2)</f>
        <v>0.23</v>
      </c>
      <c r="P1296" s="159">
        <v>0</v>
      </c>
      <c r="Q1296" s="159">
        <f>ROUND(E1296*P1296,2)</f>
        <v>0</v>
      </c>
      <c r="R1296" s="159" t="s">
        <v>373</v>
      </c>
      <c r="S1296" s="159" t="s">
        <v>233</v>
      </c>
      <c r="T1296" s="160" t="s">
        <v>233</v>
      </c>
      <c r="U1296" s="144">
        <v>0.48400000000000004</v>
      </c>
      <c r="V1296" s="144">
        <f>ROUND(E1296*U1296,2)</f>
        <v>27.12</v>
      </c>
      <c r="W1296" s="144"/>
      <c r="X1296" s="133"/>
      <c r="Y1296" s="133"/>
      <c r="Z1296" s="133"/>
      <c r="AA1296" s="133"/>
      <c r="AB1296" s="133"/>
      <c r="AC1296" s="133"/>
      <c r="AD1296" s="133"/>
      <c r="AE1296" s="133"/>
      <c r="AF1296" s="133"/>
      <c r="AG1296" s="133" t="s">
        <v>251</v>
      </c>
      <c r="AH1296" s="133"/>
      <c r="AI1296" s="133"/>
      <c r="AJ1296" s="133"/>
      <c r="AK1296" s="133"/>
      <c r="AL1296" s="133"/>
      <c r="AM1296" s="133"/>
      <c r="AN1296" s="133"/>
      <c r="AO1296" s="133"/>
      <c r="AP1296" s="133"/>
      <c r="AQ1296" s="133"/>
      <c r="AR1296" s="133"/>
      <c r="AS1296" s="133"/>
      <c r="AT1296" s="133"/>
      <c r="AU1296" s="133"/>
      <c r="AV1296" s="133"/>
      <c r="AW1296" s="133"/>
      <c r="AX1296" s="133"/>
      <c r="AY1296" s="133"/>
      <c r="AZ1296" s="133"/>
      <c r="BA1296" s="133"/>
      <c r="BB1296" s="133"/>
      <c r="BC1296" s="133"/>
      <c r="BD1296" s="133"/>
      <c r="BE1296" s="133"/>
      <c r="BF1296" s="133"/>
      <c r="BG1296" s="133"/>
      <c r="BH1296" s="133"/>
    </row>
    <row r="1297" spans="1:60" outlineLevel="1" x14ac:dyDescent="0.2">
      <c r="A1297" s="142"/>
      <c r="B1297" s="143"/>
      <c r="C1297" s="292" t="s">
        <v>1367</v>
      </c>
      <c r="D1297" s="293"/>
      <c r="E1297" s="293"/>
      <c r="F1297" s="293"/>
      <c r="G1297" s="293"/>
      <c r="H1297" s="144"/>
      <c r="I1297" s="144"/>
      <c r="J1297" s="144"/>
      <c r="K1297" s="144"/>
      <c r="L1297" s="144"/>
      <c r="M1297" s="144"/>
      <c r="N1297" s="144"/>
      <c r="O1297" s="144"/>
      <c r="P1297" s="144"/>
      <c r="Q1297" s="144"/>
      <c r="R1297" s="144"/>
      <c r="S1297" s="144"/>
      <c r="T1297" s="144"/>
      <c r="U1297" s="144"/>
      <c r="V1297" s="144"/>
      <c r="W1297" s="144"/>
      <c r="X1297" s="133"/>
      <c r="Y1297" s="133"/>
      <c r="Z1297" s="133"/>
      <c r="AA1297" s="133"/>
      <c r="AB1297" s="133"/>
      <c r="AC1297" s="133"/>
      <c r="AD1297" s="133"/>
      <c r="AE1297" s="133"/>
      <c r="AF1297" s="133"/>
      <c r="AG1297" s="133" t="s">
        <v>293</v>
      </c>
      <c r="AH1297" s="133"/>
      <c r="AI1297" s="133"/>
      <c r="AJ1297" s="133"/>
      <c r="AK1297" s="133"/>
      <c r="AL1297" s="133"/>
      <c r="AM1297" s="133"/>
      <c r="AN1297" s="133"/>
      <c r="AO1297" s="133"/>
      <c r="AP1297" s="133"/>
      <c r="AQ1297" s="133"/>
      <c r="AR1297" s="133"/>
      <c r="AS1297" s="133"/>
      <c r="AT1297" s="133"/>
      <c r="AU1297" s="133"/>
      <c r="AV1297" s="133"/>
      <c r="AW1297" s="133"/>
      <c r="AX1297" s="133"/>
      <c r="AY1297" s="133"/>
      <c r="AZ1297" s="133"/>
      <c r="BA1297" s="133"/>
      <c r="BB1297" s="133"/>
      <c r="BC1297" s="133"/>
      <c r="BD1297" s="133"/>
      <c r="BE1297" s="133"/>
      <c r="BF1297" s="133"/>
      <c r="BG1297" s="133"/>
      <c r="BH1297" s="133"/>
    </row>
    <row r="1298" spans="1:60" ht="22.5" outlineLevel="1" x14ac:dyDescent="0.2">
      <c r="A1298" s="142"/>
      <c r="B1298" s="143"/>
      <c r="C1298" s="189" t="s">
        <v>1368</v>
      </c>
      <c r="D1298" s="175"/>
      <c r="E1298" s="176"/>
      <c r="F1298" s="144"/>
      <c r="G1298" s="144"/>
      <c r="H1298" s="144"/>
      <c r="I1298" s="144"/>
      <c r="J1298" s="144"/>
      <c r="K1298" s="144"/>
      <c r="L1298" s="144"/>
      <c r="M1298" s="144"/>
      <c r="N1298" s="144"/>
      <c r="O1298" s="144"/>
      <c r="P1298" s="144"/>
      <c r="Q1298" s="144"/>
      <c r="R1298" s="144"/>
      <c r="S1298" s="144"/>
      <c r="T1298" s="144"/>
      <c r="U1298" s="144"/>
      <c r="V1298" s="144"/>
      <c r="W1298" s="144"/>
      <c r="X1298" s="133"/>
      <c r="Y1298" s="133"/>
      <c r="Z1298" s="133"/>
      <c r="AA1298" s="133"/>
      <c r="AB1298" s="133"/>
      <c r="AC1298" s="133"/>
      <c r="AD1298" s="133"/>
      <c r="AE1298" s="133"/>
      <c r="AF1298" s="133"/>
      <c r="AG1298" s="133" t="s">
        <v>282</v>
      </c>
      <c r="AH1298" s="133">
        <v>0</v>
      </c>
      <c r="AI1298" s="133"/>
      <c r="AJ1298" s="133"/>
      <c r="AK1298" s="133"/>
      <c r="AL1298" s="133"/>
      <c r="AM1298" s="133"/>
      <c r="AN1298" s="133"/>
      <c r="AO1298" s="133"/>
      <c r="AP1298" s="133"/>
      <c r="AQ1298" s="133"/>
      <c r="AR1298" s="133"/>
      <c r="AS1298" s="133"/>
      <c r="AT1298" s="133"/>
      <c r="AU1298" s="133"/>
      <c r="AV1298" s="133"/>
      <c r="AW1298" s="133"/>
      <c r="AX1298" s="133"/>
      <c r="AY1298" s="133"/>
      <c r="AZ1298" s="133"/>
      <c r="BA1298" s="133"/>
      <c r="BB1298" s="133"/>
      <c r="BC1298" s="133"/>
      <c r="BD1298" s="133"/>
      <c r="BE1298" s="133"/>
      <c r="BF1298" s="133"/>
      <c r="BG1298" s="133"/>
      <c r="BH1298" s="133"/>
    </row>
    <row r="1299" spans="1:60" outlineLevel="1" x14ac:dyDescent="0.2">
      <c r="A1299" s="142"/>
      <c r="B1299" s="143"/>
      <c r="C1299" s="189" t="s">
        <v>1369</v>
      </c>
      <c r="D1299" s="175"/>
      <c r="E1299" s="176">
        <v>56.031000000000006</v>
      </c>
      <c r="F1299" s="144"/>
      <c r="G1299" s="144"/>
      <c r="H1299" s="144"/>
      <c r="I1299" s="144"/>
      <c r="J1299" s="144"/>
      <c r="K1299" s="144"/>
      <c r="L1299" s="144"/>
      <c r="M1299" s="144"/>
      <c r="N1299" s="144"/>
      <c r="O1299" s="144"/>
      <c r="P1299" s="144"/>
      <c r="Q1299" s="144"/>
      <c r="R1299" s="144"/>
      <c r="S1299" s="144"/>
      <c r="T1299" s="144"/>
      <c r="U1299" s="144"/>
      <c r="V1299" s="144"/>
      <c r="W1299" s="144"/>
      <c r="X1299" s="133"/>
      <c r="Y1299" s="133"/>
      <c r="Z1299" s="133"/>
      <c r="AA1299" s="133"/>
      <c r="AB1299" s="133"/>
      <c r="AC1299" s="133"/>
      <c r="AD1299" s="133"/>
      <c r="AE1299" s="133"/>
      <c r="AF1299" s="133"/>
      <c r="AG1299" s="133" t="s">
        <v>282</v>
      </c>
      <c r="AH1299" s="133">
        <v>5</v>
      </c>
      <c r="AI1299" s="133"/>
      <c r="AJ1299" s="133"/>
      <c r="AK1299" s="133"/>
      <c r="AL1299" s="133"/>
      <c r="AM1299" s="133"/>
      <c r="AN1299" s="133"/>
      <c r="AO1299" s="133"/>
      <c r="AP1299" s="133"/>
      <c r="AQ1299" s="133"/>
      <c r="AR1299" s="133"/>
      <c r="AS1299" s="133"/>
      <c r="AT1299" s="133"/>
      <c r="AU1299" s="133"/>
      <c r="AV1299" s="133"/>
      <c r="AW1299" s="133"/>
      <c r="AX1299" s="133"/>
      <c r="AY1299" s="133"/>
      <c r="AZ1299" s="133"/>
      <c r="BA1299" s="133"/>
      <c r="BB1299" s="133"/>
      <c r="BC1299" s="133"/>
      <c r="BD1299" s="133"/>
      <c r="BE1299" s="133"/>
      <c r="BF1299" s="133"/>
      <c r="BG1299" s="133"/>
      <c r="BH1299" s="133"/>
    </row>
    <row r="1300" spans="1:60" ht="22.5" outlineLevel="1" x14ac:dyDescent="0.2">
      <c r="A1300" s="154">
        <v>146</v>
      </c>
      <c r="B1300" s="155" t="s">
        <v>1370</v>
      </c>
      <c r="C1300" s="171" t="s">
        <v>1371</v>
      </c>
      <c r="D1300" s="156" t="s">
        <v>279</v>
      </c>
      <c r="E1300" s="157">
        <v>110</v>
      </c>
      <c r="F1300" s="158">
        <v>186</v>
      </c>
      <c r="G1300" s="159">
        <f>ROUND(E1300*F1300,2)</f>
        <v>20460</v>
      </c>
      <c r="H1300" s="158">
        <v>43.96</v>
      </c>
      <c r="I1300" s="159">
        <f>ROUND(E1300*H1300,2)</f>
        <v>4835.6000000000004</v>
      </c>
      <c r="J1300" s="158">
        <v>142.04000000000002</v>
      </c>
      <c r="K1300" s="159">
        <f>ROUND(E1300*J1300,2)</f>
        <v>15624.4</v>
      </c>
      <c r="L1300" s="159">
        <v>21</v>
      </c>
      <c r="M1300" s="159">
        <f>G1300*(1+L1300/100)</f>
        <v>24756.6</v>
      </c>
      <c r="N1300" s="159">
        <v>1.038E-2</v>
      </c>
      <c r="O1300" s="159">
        <f>ROUND(E1300*N1300,2)</f>
        <v>1.1399999999999999</v>
      </c>
      <c r="P1300" s="159">
        <v>0</v>
      </c>
      <c r="Q1300" s="159">
        <f>ROUND(E1300*P1300,2)</f>
        <v>0</v>
      </c>
      <c r="R1300" s="159" t="s">
        <v>490</v>
      </c>
      <c r="S1300" s="159" t="s">
        <v>233</v>
      </c>
      <c r="T1300" s="160" t="s">
        <v>233</v>
      </c>
      <c r="U1300" s="144">
        <v>0.33688000000000001</v>
      </c>
      <c r="V1300" s="144">
        <f>ROUND(E1300*U1300,2)</f>
        <v>37.06</v>
      </c>
      <c r="W1300" s="144"/>
      <c r="X1300" s="133"/>
      <c r="Y1300" s="133"/>
      <c r="Z1300" s="133"/>
      <c r="AA1300" s="133"/>
      <c r="AB1300" s="133"/>
      <c r="AC1300" s="133"/>
      <c r="AD1300" s="133"/>
      <c r="AE1300" s="133"/>
      <c r="AF1300" s="133"/>
      <c r="AG1300" s="133" t="s">
        <v>251</v>
      </c>
      <c r="AH1300" s="133"/>
      <c r="AI1300" s="133"/>
      <c r="AJ1300" s="133"/>
      <c r="AK1300" s="133"/>
      <c r="AL1300" s="133"/>
      <c r="AM1300" s="133"/>
      <c r="AN1300" s="133"/>
      <c r="AO1300" s="133"/>
      <c r="AP1300" s="133"/>
      <c r="AQ1300" s="133"/>
      <c r="AR1300" s="133"/>
      <c r="AS1300" s="133"/>
      <c r="AT1300" s="133"/>
      <c r="AU1300" s="133"/>
      <c r="AV1300" s="133"/>
      <c r="AW1300" s="133"/>
      <c r="AX1300" s="133"/>
      <c r="AY1300" s="133"/>
      <c r="AZ1300" s="133"/>
      <c r="BA1300" s="133"/>
      <c r="BB1300" s="133"/>
      <c r="BC1300" s="133"/>
      <c r="BD1300" s="133"/>
      <c r="BE1300" s="133"/>
      <c r="BF1300" s="133"/>
      <c r="BG1300" s="133"/>
      <c r="BH1300" s="133"/>
    </row>
    <row r="1301" spans="1:60" outlineLevel="1" x14ac:dyDescent="0.2">
      <c r="A1301" s="142"/>
      <c r="B1301" s="143"/>
      <c r="C1301" s="189" t="s">
        <v>1372</v>
      </c>
      <c r="D1301" s="175"/>
      <c r="E1301" s="176"/>
      <c r="F1301" s="144"/>
      <c r="G1301" s="144"/>
      <c r="H1301" s="144"/>
      <c r="I1301" s="144"/>
      <c r="J1301" s="144"/>
      <c r="K1301" s="144"/>
      <c r="L1301" s="144"/>
      <c r="M1301" s="144"/>
      <c r="N1301" s="144"/>
      <c r="O1301" s="144"/>
      <c r="P1301" s="144"/>
      <c r="Q1301" s="144"/>
      <c r="R1301" s="144"/>
      <c r="S1301" s="144"/>
      <c r="T1301" s="144"/>
      <c r="U1301" s="144"/>
      <c r="V1301" s="144"/>
      <c r="W1301" s="144"/>
      <c r="X1301" s="133"/>
      <c r="Y1301" s="133"/>
      <c r="Z1301" s="133"/>
      <c r="AA1301" s="133"/>
      <c r="AB1301" s="133"/>
      <c r="AC1301" s="133"/>
      <c r="AD1301" s="133"/>
      <c r="AE1301" s="133"/>
      <c r="AF1301" s="133"/>
      <c r="AG1301" s="133" t="s">
        <v>282</v>
      </c>
      <c r="AH1301" s="133">
        <v>0</v>
      </c>
      <c r="AI1301" s="133"/>
      <c r="AJ1301" s="133"/>
      <c r="AK1301" s="133"/>
      <c r="AL1301" s="133"/>
      <c r="AM1301" s="133"/>
      <c r="AN1301" s="133"/>
      <c r="AO1301" s="133"/>
      <c r="AP1301" s="133"/>
      <c r="AQ1301" s="133"/>
      <c r="AR1301" s="133"/>
      <c r="AS1301" s="133"/>
      <c r="AT1301" s="133"/>
      <c r="AU1301" s="133"/>
      <c r="AV1301" s="133"/>
      <c r="AW1301" s="133"/>
      <c r="AX1301" s="133"/>
      <c r="AY1301" s="133"/>
      <c r="AZ1301" s="133"/>
      <c r="BA1301" s="133"/>
      <c r="BB1301" s="133"/>
      <c r="BC1301" s="133"/>
      <c r="BD1301" s="133"/>
      <c r="BE1301" s="133"/>
      <c r="BF1301" s="133"/>
      <c r="BG1301" s="133"/>
      <c r="BH1301" s="133"/>
    </row>
    <row r="1302" spans="1:60" outlineLevel="1" x14ac:dyDescent="0.2">
      <c r="A1302" s="142"/>
      <c r="B1302" s="143"/>
      <c r="C1302" s="189" t="s">
        <v>1373</v>
      </c>
      <c r="D1302" s="175"/>
      <c r="E1302" s="176">
        <v>50</v>
      </c>
      <c r="F1302" s="144"/>
      <c r="G1302" s="144"/>
      <c r="H1302" s="144"/>
      <c r="I1302" s="144"/>
      <c r="J1302" s="144"/>
      <c r="K1302" s="144"/>
      <c r="L1302" s="144"/>
      <c r="M1302" s="144"/>
      <c r="N1302" s="144"/>
      <c r="O1302" s="144"/>
      <c r="P1302" s="144"/>
      <c r="Q1302" s="144"/>
      <c r="R1302" s="144"/>
      <c r="S1302" s="144"/>
      <c r="T1302" s="144"/>
      <c r="U1302" s="144"/>
      <c r="V1302" s="144"/>
      <c r="W1302" s="144"/>
      <c r="X1302" s="133"/>
      <c r="Y1302" s="133"/>
      <c r="Z1302" s="133"/>
      <c r="AA1302" s="133"/>
      <c r="AB1302" s="133"/>
      <c r="AC1302" s="133"/>
      <c r="AD1302" s="133"/>
      <c r="AE1302" s="133"/>
      <c r="AF1302" s="133"/>
      <c r="AG1302" s="133" t="s">
        <v>282</v>
      </c>
      <c r="AH1302" s="133">
        <v>0</v>
      </c>
      <c r="AI1302" s="133"/>
      <c r="AJ1302" s="133"/>
      <c r="AK1302" s="133"/>
      <c r="AL1302" s="133"/>
      <c r="AM1302" s="133"/>
      <c r="AN1302" s="133"/>
      <c r="AO1302" s="133"/>
      <c r="AP1302" s="133"/>
      <c r="AQ1302" s="133"/>
      <c r="AR1302" s="133"/>
      <c r="AS1302" s="133"/>
      <c r="AT1302" s="133"/>
      <c r="AU1302" s="133"/>
      <c r="AV1302" s="133"/>
      <c r="AW1302" s="133"/>
      <c r="AX1302" s="133"/>
      <c r="AY1302" s="133"/>
      <c r="AZ1302" s="133"/>
      <c r="BA1302" s="133"/>
      <c r="BB1302" s="133"/>
      <c r="BC1302" s="133"/>
      <c r="BD1302" s="133"/>
      <c r="BE1302" s="133"/>
      <c r="BF1302" s="133"/>
      <c r="BG1302" s="133"/>
      <c r="BH1302" s="133"/>
    </row>
    <row r="1303" spans="1:60" outlineLevel="1" x14ac:dyDescent="0.2">
      <c r="A1303" s="142"/>
      <c r="B1303" s="143"/>
      <c r="C1303" s="189" t="s">
        <v>1374</v>
      </c>
      <c r="D1303" s="175"/>
      <c r="E1303" s="176">
        <v>20</v>
      </c>
      <c r="F1303" s="144"/>
      <c r="G1303" s="144"/>
      <c r="H1303" s="144"/>
      <c r="I1303" s="144"/>
      <c r="J1303" s="144"/>
      <c r="K1303" s="144"/>
      <c r="L1303" s="144"/>
      <c r="M1303" s="144"/>
      <c r="N1303" s="144"/>
      <c r="O1303" s="144"/>
      <c r="P1303" s="144"/>
      <c r="Q1303" s="144"/>
      <c r="R1303" s="144"/>
      <c r="S1303" s="144"/>
      <c r="T1303" s="144"/>
      <c r="U1303" s="144"/>
      <c r="V1303" s="144"/>
      <c r="W1303" s="144"/>
      <c r="X1303" s="133"/>
      <c r="Y1303" s="133"/>
      <c r="Z1303" s="133"/>
      <c r="AA1303" s="133"/>
      <c r="AB1303" s="133"/>
      <c r="AC1303" s="133"/>
      <c r="AD1303" s="133"/>
      <c r="AE1303" s="133"/>
      <c r="AF1303" s="133"/>
      <c r="AG1303" s="133" t="s">
        <v>282</v>
      </c>
      <c r="AH1303" s="133">
        <v>0</v>
      </c>
      <c r="AI1303" s="133"/>
      <c r="AJ1303" s="133"/>
      <c r="AK1303" s="133"/>
      <c r="AL1303" s="133"/>
      <c r="AM1303" s="133"/>
      <c r="AN1303" s="133"/>
      <c r="AO1303" s="133"/>
      <c r="AP1303" s="133"/>
      <c r="AQ1303" s="133"/>
      <c r="AR1303" s="133"/>
      <c r="AS1303" s="133"/>
      <c r="AT1303" s="133"/>
      <c r="AU1303" s="133"/>
      <c r="AV1303" s="133"/>
      <c r="AW1303" s="133"/>
      <c r="AX1303" s="133"/>
      <c r="AY1303" s="133"/>
      <c r="AZ1303" s="133"/>
      <c r="BA1303" s="133"/>
      <c r="BB1303" s="133"/>
      <c r="BC1303" s="133"/>
      <c r="BD1303" s="133"/>
      <c r="BE1303" s="133"/>
      <c r="BF1303" s="133"/>
      <c r="BG1303" s="133"/>
      <c r="BH1303" s="133"/>
    </row>
    <row r="1304" spans="1:60" outlineLevel="1" x14ac:dyDescent="0.2">
      <c r="A1304" s="142"/>
      <c r="B1304" s="143"/>
      <c r="C1304" s="189" t="s">
        <v>1375</v>
      </c>
      <c r="D1304" s="175"/>
      <c r="E1304" s="176">
        <v>20</v>
      </c>
      <c r="F1304" s="144"/>
      <c r="G1304" s="144"/>
      <c r="H1304" s="144"/>
      <c r="I1304" s="144"/>
      <c r="J1304" s="144"/>
      <c r="K1304" s="144"/>
      <c r="L1304" s="144"/>
      <c r="M1304" s="144"/>
      <c r="N1304" s="144"/>
      <c r="O1304" s="144"/>
      <c r="P1304" s="144"/>
      <c r="Q1304" s="144"/>
      <c r="R1304" s="144"/>
      <c r="S1304" s="144"/>
      <c r="T1304" s="144"/>
      <c r="U1304" s="144"/>
      <c r="V1304" s="144"/>
      <c r="W1304" s="144"/>
      <c r="X1304" s="133"/>
      <c r="Y1304" s="133"/>
      <c r="Z1304" s="133"/>
      <c r="AA1304" s="133"/>
      <c r="AB1304" s="133"/>
      <c r="AC1304" s="133"/>
      <c r="AD1304" s="133"/>
      <c r="AE1304" s="133"/>
      <c r="AF1304" s="133"/>
      <c r="AG1304" s="133" t="s">
        <v>282</v>
      </c>
      <c r="AH1304" s="133">
        <v>0</v>
      </c>
      <c r="AI1304" s="133"/>
      <c r="AJ1304" s="133"/>
      <c r="AK1304" s="133"/>
      <c r="AL1304" s="133"/>
      <c r="AM1304" s="133"/>
      <c r="AN1304" s="133"/>
      <c r="AO1304" s="133"/>
      <c r="AP1304" s="133"/>
      <c r="AQ1304" s="133"/>
      <c r="AR1304" s="133"/>
      <c r="AS1304" s="133"/>
      <c r="AT1304" s="133"/>
      <c r="AU1304" s="133"/>
      <c r="AV1304" s="133"/>
      <c r="AW1304" s="133"/>
      <c r="AX1304" s="133"/>
      <c r="AY1304" s="133"/>
      <c r="AZ1304" s="133"/>
      <c r="BA1304" s="133"/>
      <c r="BB1304" s="133"/>
      <c r="BC1304" s="133"/>
      <c r="BD1304" s="133"/>
      <c r="BE1304" s="133"/>
      <c r="BF1304" s="133"/>
      <c r="BG1304" s="133"/>
      <c r="BH1304" s="133"/>
    </row>
    <row r="1305" spans="1:60" outlineLevel="1" x14ac:dyDescent="0.2">
      <c r="A1305" s="142"/>
      <c r="B1305" s="143"/>
      <c r="C1305" s="189" t="s">
        <v>1376</v>
      </c>
      <c r="D1305" s="175"/>
      <c r="E1305" s="176">
        <v>20</v>
      </c>
      <c r="F1305" s="144"/>
      <c r="G1305" s="144"/>
      <c r="H1305" s="144"/>
      <c r="I1305" s="144"/>
      <c r="J1305" s="144"/>
      <c r="K1305" s="144"/>
      <c r="L1305" s="144"/>
      <c r="M1305" s="144"/>
      <c r="N1305" s="144"/>
      <c r="O1305" s="144"/>
      <c r="P1305" s="144"/>
      <c r="Q1305" s="144"/>
      <c r="R1305" s="144"/>
      <c r="S1305" s="144"/>
      <c r="T1305" s="144"/>
      <c r="U1305" s="144"/>
      <c r="V1305" s="144"/>
      <c r="W1305" s="144"/>
      <c r="X1305" s="133"/>
      <c r="Y1305" s="133"/>
      <c r="Z1305" s="133"/>
      <c r="AA1305" s="133"/>
      <c r="AB1305" s="133"/>
      <c r="AC1305" s="133"/>
      <c r="AD1305" s="133"/>
      <c r="AE1305" s="133"/>
      <c r="AF1305" s="133"/>
      <c r="AG1305" s="133" t="s">
        <v>282</v>
      </c>
      <c r="AH1305" s="133">
        <v>0</v>
      </c>
      <c r="AI1305" s="133"/>
      <c r="AJ1305" s="133"/>
      <c r="AK1305" s="133"/>
      <c r="AL1305" s="133"/>
      <c r="AM1305" s="133"/>
      <c r="AN1305" s="133"/>
      <c r="AO1305" s="133"/>
      <c r="AP1305" s="133"/>
      <c r="AQ1305" s="133"/>
      <c r="AR1305" s="133"/>
      <c r="AS1305" s="133"/>
      <c r="AT1305" s="133"/>
      <c r="AU1305" s="133"/>
      <c r="AV1305" s="133"/>
      <c r="AW1305" s="133"/>
      <c r="AX1305" s="133"/>
      <c r="AY1305" s="133"/>
      <c r="AZ1305" s="133"/>
      <c r="BA1305" s="133"/>
      <c r="BB1305" s="133"/>
      <c r="BC1305" s="133"/>
      <c r="BD1305" s="133"/>
      <c r="BE1305" s="133"/>
      <c r="BF1305" s="133"/>
      <c r="BG1305" s="133"/>
      <c r="BH1305" s="133"/>
    </row>
    <row r="1306" spans="1:60" outlineLevel="1" x14ac:dyDescent="0.2">
      <c r="A1306" s="154">
        <v>147</v>
      </c>
      <c r="B1306" s="155" t="s">
        <v>1377</v>
      </c>
      <c r="C1306" s="171" t="s">
        <v>1378</v>
      </c>
      <c r="D1306" s="156" t="s">
        <v>279</v>
      </c>
      <c r="E1306" s="157">
        <v>22.913</v>
      </c>
      <c r="F1306" s="158">
        <v>640</v>
      </c>
      <c r="G1306" s="159">
        <f>ROUND(E1306*F1306,2)</f>
        <v>14664.32</v>
      </c>
      <c r="H1306" s="158">
        <v>140.53</v>
      </c>
      <c r="I1306" s="159">
        <f>ROUND(E1306*H1306,2)</f>
        <v>3219.96</v>
      </c>
      <c r="J1306" s="158">
        <v>499.47</v>
      </c>
      <c r="K1306" s="159">
        <f>ROUND(E1306*J1306,2)</f>
        <v>11444.36</v>
      </c>
      <c r="L1306" s="159">
        <v>21</v>
      </c>
      <c r="M1306" s="159">
        <f>G1306*(1+L1306/100)</f>
        <v>17743.8272</v>
      </c>
      <c r="N1306" s="159">
        <v>3.4910000000000004E-2</v>
      </c>
      <c r="O1306" s="159">
        <f>ROUND(E1306*N1306,2)</f>
        <v>0.8</v>
      </c>
      <c r="P1306" s="159">
        <v>0</v>
      </c>
      <c r="Q1306" s="159">
        <f>ROUND(E1306*P1306,2)</f>
        <v>0</v>
      </c>
      <c r="R1306" s="159" t="s">
        <v>490</v>
      </c>
      <c r="S1306" s="159" t="s">
        <v>233</v>
      </c>
      <c r="T1306" s="160" t="s">
        <v>233</v>
      </c>
      <c r="U1306" s="144">
        <v>1.1841700000000002</v>
      </c>
      <c r="V1306" s="144">
        <f>ROUND(E1306*U1306,2)</f>
        <v>27.13</v>
      </c>
      <c r="W1306" s="144"/>
      <c r="X1306" s="133"/>
      <c r="Y1306" s="133"/>
      <c r="Z1306" s="133"/>
      <c r="AA1306" s="133"/>
      <c r="AB1306" s="133"/>
      <c r="AC1306" s="133"/>
      <c r="AD1306" s="133"/>
      <c r="AE1306" s="133"/>
      <c r="AF1306" s="133"/>
      <c r="AG1306" s="133" t="s">
        <v>251</v>
      </c>
      <c r="AH1306" s="133"/>
      <c r="AI1306" s="133"/>
      <c r="AJ1306" s="133"/>
      <c r="AK1306" s="133"/>
      <c r="AL1306" s="133"/>
      <c r="AM1306" s="133"/>
      <c r="AN1306" s="133"/>
      <c r="AO1306" s="133"/>
      <c r="AP1306" s="133"/>
      <c r="AQ1306" s="133"/>
      <c r="AR1306" s="133"/>
      <c r="AS1306" s="133"/>
      <c r="AT1306" s="133"/>
      <c r="AU1306" s="133"/>
      <c r="AV1306" s="133"/>
      <c r="AW1306" s="133"/>
      <c r="AX1306" s="133"/>
      <c r="AY1306" s="133"/>
      <c r="AZ1306" s="133"/>
      <c r="BA1306" s="133"/>
      <c r="BB1306" s="133"/>
      <c r="BC1306" s="133"/>
      <c r="BD1306" s="133"/>
      <c r="BE1306" s="133"/>
      <c r="BF1306" s="133"/>
      <c r="BG1306" s="133"/>
      <c r="BH1306" s="133"/>
    </row>
    <row r="1307" spans="1:60" outlineLevel="1" x14ac:dyDescent="0.2">
      <c r="A1307" s="142"/>
      <c r="B1307" s="143"/>
      <c r="C1307" s="292" t="s">
        <v>1379</v>
      </c>
      <c r="D1307" s="293"/>
      <c r="E1307" s="293"/>
      <c r="F1307" s="293"/>
      <c r="G1307" s="293"/>
      <c r="H1307" s="144"/>
      <c r="I1307" s="144"/>
      <c r="J1307" s="144"/>
      <c r="K1307" s="144"/>
      <c r="L1307" s="144"/>
      <c r="M1307" s="144"/>
      <c r="N1307" s="144"/>
      <c r="O1307" s="144"/>
      <c r="P1307" s="144"/>
      <c r="Q1307" s="144"/>
      <c r="R1307" s="144"/>
      <c r="S1307" s="144"/>
      <c r="T1307" s="144"/>
      <c r="U1307" s="144"/>
      <c r="V1307" s="144"/>
      <c r="W1307" s="144"/>
      <c r="X1307" s="133"/>
      <c r="Y1307" s="133"/>
      <c r="Z1307" s="133"/>
      <c r="AA1307" s="133"/>
      <c r="AB1307" s="133"/>
      <c r="AC1307" s="133"/>
      <c r="AD1307" s="133"/>
      <c r="AE1307" s="133"/>
      <c r="AF1307" s="133"/>
      <c r="AG1307" s="133" t="s">
        <v>293</v>
      </c>
      <c r="AH1307" s="133"/>
      <c r="AI1307" s="133"/>
      <c r="AJ1307" s="133"/>
      <c r="AK1307" s="133"/>
      <c r="AL1307" s="133"/>
      <c r="AM1307" s="133"/>
      <c r="AN1307" s="133"/>
      <c r="AO1307" s="133"/>
      <c r="AP1307" s="133"/>
      <c r="AQ1307" s="133"/>
      <c r="AR1307" s="133"/>
      <c r="AS1307" s="133"/>
      <c r="AT1307" s="133"/>
      <c r="AU1307" s="133"/>
      <c r="AV1307" s="133"/>
      <c r="AW1307" s="133"/>
      <c r="AX1307" s="133"/>
      <c r="AY1307" s="133"/>
      <c r="AZ1307" s="133"/>
      <c r="BA1307" s="187" t="str">
        <f>C1307</f>
        <v>okenního nebo dveřního, z pomocného pracovního lešení o výšce podlahy do 1900 mm a pro zatížení do 1,5 kPa,</v>
      </c>
      <c r="BB1307" s="133"/>
      <c r="BC1307" s="133"/>
      <c r="BD1307" s="133"/>
      <c r="BE1307" s="133"/>
      <c r="BF1307" s="133"/>
      <c r="BG1307" s="133"/>
      <c r="BH1307" s="133"/>
    </row>
    <row r="1308" spans="1:60" outlineLevel="1" x14ac:dyDescent="0.2">
      <c r="A1308" s="142"/>
      <c r="B1308" s="143"/>
      <c r="C1308" s="189" t="s">
        <v>1380</v>
      </c>
      <c r="D1308" s="175"/>
      <c r="E1308" s="176"/>
      <c r="F1308" s="144"/>
      <c r="G1308" s="144"/>
      <c r="H1308" s="144"/>
      <c r="I1308" s="144"/>
      <c r="J1308" s="144"/>
      <c r="K1308" s="144"/>
      <c r="L1308" s="144"/>
      <c r="M1308" s="144"/>
      <c r="N1308" s="144"/>
      <c r="O1308" s="144"/>
      <c r="P1308" s="144"/>
      <c r="Q1308" s="144"/>
      <c r="R1308" s="144"/>
      <c r="S1308" s="144"/>
      <c r="T1308" s="144"/>
      <c r="U1308" s="144"/>
      <c r="V1308" s="144"/>
      <c r="W1308" s="144"/>
      <c r="X1308" s="133"/>
      <c r="Y1308" s="133"/>
      <c r="Z1308" s="133"/>
      <c r="AA1308" s="133"/>
      <c r="AB1308" s="133"/>
      <c r="AC1308" s="133"/>
      <c r="AD1308" s="133"/>
      <c r="AE1308" s="133"/>
      <c r="AF1308" s="133"/>
      <c r="AG1308" s="133" t="s">
        <v>282</v>
      </c>
      <c r="AH1308" s="133">
        <v>0</v>
      </c>
      <c r="AI1308" s="133"/>
      <c r="AJ1308" s="133"/>
      <c r="AK1308" s="133"/>
      <c r="AL1308" s="133"/>
      <c r="AM1308" s="133"/>
      <c r="AN1308" s="133"/>
      <c r="AO1308" s="133"/>
      <c r="AP1308" s="133"/>
      <c r="AQ1308" s="133"/>
      <c r="AR1308" s="133"/>
      <c r="AS1308" s="133"/>
      <c r="AT1308" s="133"/>
      <c r="AU1308" s="133"/>
      <c r="AV1308" s="133"/>
      <c r="AW1308" s="133"/>
      <c r="AX1308" s="133"/>
      <c r="AY1308" s="133"/>
      <c r="AZ1308" s="133"/>
      <c r="BA1308" s="133"/>
      <c r="BB1308" s="133"/>
      <c r="BC1308" s="133"/>
      <c r="BD1308" s="133"/>
      <c r="BE1308" s="133"/>
      <c r="BF1308" s="133"/>
      <c r="BG1308" s="133"/>
      <c r="BH1308" s="133"/>
    </row>
    <row r="1309" spans="1:60" outlineLevel="1" x14ac:dyDescent="0.2">
      <c r="A1309" s="142"/>
      <c r="B1309" s="143"/>
      <c r="C1309" s="189" t="s">
        <v>1381</v>
      </c>
      <c r="D1309" s="175"/>
      <c r="E1309" s="176">
        <v>17.37</v>
      </c>
      <c r="F1309" s="144"/>
      <c r="G1309" s="144"/>
      <c r="H1309" s="144"/>
      <c r="I1309" s="144"/>
      <c r="J1309" s="144"/>
      <c r="K1309" s="144"/>
      <c r="L1309" s="144"/>
      <c r="M1309" s="144"/>
      <c r="N1309" s="144"/>
      <c r="O1309" s="144"/>
      <c r="P1309" s="144"/>
      <c r="Q1309" s="144"/>
      <c r="R1309" s="144"/>
      <c r="S1309" s="144"/>
      <c r="T1309" s="144"/>
      <c r="U1309" s="144"/>
      <c r="V1309" s="144"/>
      <c r="W1309" s="144"/>
      <c r="X1309" s="133"/>
      <c r="Y1309" s="133"/>
      <c r="Z1309" s="133"/>
      <c r="AA1309" s="133"/>
      <c r="AB1309" s="133"/>
      <c r="AC1309" s="133"/>
      <c r="AD1309" s="133"/>
      <c r="AE1309" s="133"/>
      <c r="AF1309" s="133"/>
      <c r="AG1309" s="133" t="s">
        <v>282</v>
      </c>
      <c r="AH1309" s="133">
        <v>0</v>
      </c>
      <c r="AI1309" s="133"/>
      <c r="AJ1309" s="133"/>
      <c r="AK1309" s="133"/>
      <c r="AL1309" s="133"/>
      <c r="AM1309" s="133"/>
      <c r="AN1309" s="133"/>
      <c r="AO1309" s="133"/>
      <c r="AP1309" s="133"/>
      <c r="AQ1309" s="133"/>
      <c r="AR1309" s="133"/>
      <c r="AS1309" s="133"/>
      <c r="AT1309" s="133"/>
      <c r="AU1309" s="133"/>
      <c r="AV1309" s="133"/>
      <c r="AW1309" s="133"/>
      <c r="AX1309" s="133"/>
      <c r="AY1309" s="133"/>
      <c r="AZ1309" s="133"/>
      <c r="BA1309" s="133"/>
      <c r="BB1309" s="133"/>
      <c r="BC1309" s="133"/>
      <c r="BD1309" s="133"/>
      <c r="BE1309" s="133"/>
      <c r="BF1309" s="133"/>
      <c r="BG1309" s="133"/>
      <c r="BH1309" s="133"/>
    </row>
    <row r="1310" spans="1:60" outlineLevel="1" x14ac:dyDescent="0.2">
      <c r="A1310" s="142"/>
      <c r="B1310" s="143"/>
      <c r="C1310" s="190" t="s">
        <v>673</v>
      </c>
      <c r="D1310" s="177"/>
      <c r="E1310" s="178">
        <v>17.37</v>
      </c>
      <c r="F1310" s="144"/>
      <c r="G1310" s="144"/>
      <c r="H1310" s="144"/>
      <c r="I1310" s="144"/>
      <c r="J1310" s="144"/>
      <c r="K1310" s="144"/>
      <c r="L1310" s="144"/>
      <c r="M1310" s="144"/>
      <c r="N1310" s="144"/>
      <c r="O1310" s="144"/>
      <c r="P1310" s="144"/>
      <c r="Q1310" s="144"/>
      <c r="R1310" s="144"/>
      <c r="S1310" s="144"/>
      <c r="T1310" s="144"/>
      <c r="U1310" s="144"/>
      <c r="V1310" s="144"/>
      <c r="W1310" s="144"/>
      <c r="X1310" s="133"/>
      <c r="Y1310" s="133"/>
      <c r="Z1310" s="133"/>
      <c r="AA1310" s="133"/>
      <c r="AB1310" s="133"/>
      <c r="AC1310" s="133"/>
      <c r="AD1310" s="133"/>
      <c r="AE1310" s="133"/>
      <c r="AF1310" s="133"/>
      <c r="AG1310" s="133" t="s">
        <v>282</v>
      </c>
      <c r="AH1310" s="133">
        <v>1</v>
      </c>
      <c r="AI1310" s="133"/>
      <c r="AJ1310" s="133"/>
      <c r="AK1310" s="133"/>
      <c r="AL1310" s="133"/>
      <c r="AM1310" s="133"/>
      <c r="AN1310" s="133"/>
      <c r="AO1310" s="133"/>
      <c r="AP1310" s="133"/>
      <c r="AQ1310" s="133"/>
      <c r="AR1310" s="133"/>
      <c r="AS1310" s="133"/>
      <c r="AT1310" s="133"/>
      <c r="AU1310" s="133"/>
      <c r="AV1310" s="133"/>
      <c r="AW1310" s="133"/>
      <c r="AX1310" s="133"/>
      <c r="AY1310" s="133"/>
      <c r="AZ1310" s="133"/>
      <c r="BA1310" s="133"/>
      <c r="BB1310" s="133"/>
      <c r="BC1310" s="133"/>
      <c r="BD1310" s="133"/>
      <c r="BE1310" s="133"/>
      <c r="BF1310" s="133"/>
      <c r="BG1310" s="133"/>
      <c r="BH1310" s="133"/>
    </row>
    <row r="1311" spans="1:60" outlineLevel="1" x14ac:dyDescent="0.2">
      <c r="A1311" s="142"/>
      <c r="B1311" s="143"/>
      <c r="C1311" s="189" t="s">
        <v>1382</v>
      </c>
      <c r="D1311" s="175"/>
      <c r="E1311" s="176"/>
      <c r="F1311" s="144"/>
      <c r="G1311" s="144"/>
      <c r="H1311" s="144"/>
      <c r="I1311" s="144"/>
      <c r="J1311" s="144"/>
      <c r="K1311" s="144"/>
      <c r="L1311" s="144"/>
      <c r="M1311" s="144"/>
      <c r="N1311" s="144"/>
      <c r="O1311" s="144"/>
      <c r="P1311" s="144"/>
      <c r="Q1311" s="144"/>
      <c r="R1311" s="144"/>
      <c r="S1311" s="144"/>
      <c r="T1311" s="144"/>
      <c r="U1311" s="144"/>
      <c r="V1311" s="144"/>
      <c r="W1311" s="144"/>
      <c r="X1311" s="133"/>
      <c r="Y1311" s="133"/>
      <c r="Z1311" s="133"/>
      <c r="AA1311" s="133"/>
      <c r="AB1311" s="133"/>
      <c r="AC1311" s="133"/>
      <c r="AD1311" s="133"/>
      <c r="AE1311" s="133"/>
      <c r="AF1311" s="133"/>
      <c r="AG1311" s="133" t="s">
        <v>282</v>
      </c>
      <c r="AH1311" s="133">
        <v>0</v>
      </c>
      <c r="AI1311" s="133"/>
      <c r="AJ1311" s="133"/>
      <c r="AK1311" s="133"/>
      <c r="AL1311" s="133"/>
      <c r="AM1311" s="133"/>
      <c r="AN1311" s="133"/>
      <c r="AO1311" s="133"/>
      <c r="AP1311" s="133"/>
      <c r="AQ1311" s="133"/>
      <c r="AR1311" s="133"/>
      <c r="AS1311" s="133"/>
      <c r="AT1311" s="133"/>
      <c r="AU1311" s="133"/>
      <c r="AV1311" s="133"/>
      <c r="AW1311" s="133"/>
      <c r="AX1311" s="133"/>
      <c r="AY1311" s="133"/>
      <c r="AZ1311" s="133"/>
      <c r="BA1311" s="133"/>
      <c r="BB1311" s="133"/>
      <c r="BC1311" s="133"/>
      <c r="BD1311" s="133"/>
      <c r="BE1311" s="133"/>
      <c r="BF1311" s="133"/>
      <c r="BG1311" s="133"/>
      <c r="BH1311" s="133"/>
    </row>
    <row r="1312" spans="1:60" outlineLevel="1" x14ac:dyDescent="0.2">
      <c r="A1312" s="142"/>
      <c r="B1312" s="143"/>
      <c r="C1312" s="189" t="s">
        <v>1383</v>
      </c>
      <c r="D1312" s="175"/>
      <c r="E1312" s="176">
        <v>2.1780000000000004</v>
      </c>
      <c r="F1312" s="144"/>
      <c r="G1312" s="144"/>
      <c r="H1312" s="144"/>
      <c r="I1312" s="144"/>
      <c r="J1312" s="144"/>
      <c r="K1312" s="144"/>
      <c r="L1312" s="144"/>
      <c r="M1312" s="144"/>
      <c r="N1312" s="144"/>
      <c r="O1312" s="144"/>
      <c r="P1312" s="144"/>
      <c r="Q1312" s="144"/>
      <c r="R1312" s="144"/>
      <c r="S1312" s="144"/>
      <c r="T1312" s="144"/>
      <c r="U1312" s="144"/>
      <c r="V1312" s="144"/>
      <c r="W1312" s="144"/>
      <c r="X1312" s="133"/>
      <c r="Y1312" s="133"/>
      <c r="Z1312" s="133"/>
      <c r="AA1312" s="133"/>
      <c r="AB1312" s="133"/>
      <c r="AC1312" s="133"/>
      <c r="AD1312" s="133"/>
      <c r="AE1312" s="133"/>
      <c r="AF1312" s="133"/>
      <c r="AG1312" s="133" t="s">
        <v>282</v>
      </c>
      <c r="AH1312" s="133">
        <v>0</v>
      </c>
      <c r="AI1312" s="133"/>
      <c r="AJ1312" s="133"/>
      <c r="AK1312" s="133"/>
      <c r="AL1312" s="133"/>
      <c r="AM1312" s="133"/>
      <c r="AN1312" s="133"/>
      <c r="AO1312" s="133"/>
      <c r="AP1312" s="133"/>
      <c r="AQ1312" s="133"/>
      <c r="AR1312" s="133"/>
      <c r="AS1312" s="133"/>
      <c r="AT1312" s="133"/>
      <c r="AU1312" s="133"/>
      <c r="AV1312" s="133"/>
      <c r="AW1312" s="133"/>
      <c r="AX1312" s="133"/>
      <c r="AY1312" s="133"/>
      <c r="AZ1312" s="133"/>
      <c r="BA1312" s="133"/>
      <c r="BB1312" s="133"/>
      <c r="BC1312" s="133"/>
      <c r="BD1312" s="133"/>
      <c r="BE1312" s="133"/>
      <c r="BF1312" s="133"/>
      <c r="BG1312" s="133"/>
      <c r="BH1312" s="133"/>
    </row>
    <row r="1313" spans="1:60" outlineLevel="1" x14ac:dyDescent="0.2">
      <c r="A1313" s="142"/>
      <c r="B1313" s="143"/>
      <c r="C1313" s="189" t="s">
        <v>1384</v>
      </c>
      <c r="D1313" s="175"/>
      <c r="E1313" s="176">
        <v>2.3850000000000002</v>
      </c>
      <c r="F1313" s="144"/>
      <c r="G1313" s="144"/>
      <c r="H1313" s="144"/>
      <c r="I1313" s="144"/>
      <c r="J1313" s="144"/>
      <c r="K1313" s="144"/>
      <c r="L1313" s="144"/>
      <c r="M1313" s="144"/>
      <c r="N1313" s="144"/>
      <c r="O1313" s="144"/>
      <c r="P1313" s="144"/>
      <c r="Q1313" s="144"/>
      <c r="R1313" s="144"/>
      <c r="S1313" s="144"/>
      <c r="T1313" s="144"/>
      <c r="U1313" s="144"/>
      <c r="V1313" s="144"/>
      <c r="W1313" s="144"/>
      <c r="X1313" s="133"/>
      <c r="Y1313" s="133"/>
      <c r="Z1313" s="133"/>
      <c r="AA1313" s="133"/>
      <c r="AB1313" s="133"/>
      <c r="AC1313" s="133"/>
      <c r="AD1313" s="133"/>
      <c r="AE1313" s="133"/>
      <c r="AF1313" s="133"/>
      <c r="AG1313" s="133" t="s">
        <v>282</v>
      </c>
      <c r="AH1313" s="133">
        <v>0</v>
      </c>
      <c r="AI1313" s="133"/>
      <c r="AJ1313" s="133"/>
      <c r="AK1313" s="133"/>
      <c r="AL1313" s="133"/>
      <c r="AM1313" s="133"/>
      <c r="AN1313" s="133"/>
      <c r="AO1313" s="133"/>
      <c r="AP1313" s="133"/>
      <c r="AQ1313" s="133"/>
      <c r="AR1313" s="133"/>
      <c r="AS1313" s="133"/>
      <c r="AT1313" s="133"/>
      <c r="AU1313" s="133"/>
      <c r="AV1313" s="133"/>
      <c r="AW1313" s="133"/>
      <c r="AX1313" s="133"/>
      <c r="AY1313" s="133"/>
      <c r="AZ1313" s="133"/>
      <c r="BA1313" s="133"/>
      <c r="BB1313" s="133"/>
      <c r="BC1313" s="133"/>
      <c r="BD1313" s="133"/>
      <c r="BE1313" s="133"/>
      <c r="BF1313" s="133"/>
      <c r="BG1313" s="133"/>
      <c r="BH1313" s="133"/>
    </row>
    <row r="1314" spans="1:60" outlineLevel="1" x14ac:dyDescent="0.2">
      <c r="A1314" s="142"/>
      <c r="B1314" s="143"/>
      <c r="C1314" s="189" t="s">
        <v>1385</v>
      </c>
      <c r="D1314" s="175"/>
      <c r="E1314" s="176">
        <v>0.98000000000000009</v>
      </c>
      <c r="F1314" s="144"/>
      <c r="G1314" s="144"/>
      <c r="H1314" s="144"/>
      <c r="I1314" s="144"/>
      <c r="J1314" s="144"/>
      <c r="K1314" s="144"/>
      <c r="L1314" s="144"/>
      <c r="M1314" s="144"/>
      <c r="N1314" s="144"/>
      <c r="O1314" s="144"/>
      <c r="P1314" s="144"/>
      <c r="Q1314" s="144"/>
      <c r="R1314" s="144"/>
      <c r="S1314" s="144"/>
      <c r="T1314" s="144"/>
      <c r="U1314" s="144"/>
      <c r="V1314" s="144"/>
      <c r="W1314" s="144"/>
      <c r="X1314" s="133"/>
      <c r="Y1314" s="133"/>
      <c r="Z1314" s="133"/>
      <c r="AA1314" s="133"/>
      <c r="AB1314" s="133"/>
      <c r="AC1314" s="133"/>
      <c r="AD1314" s="133"/>
      <c r="AE1314" s="133"/>
      <c r="AF1314" s="133"/>
      <c r="AG1314" s="133" t="s">
        <v>282</v>
      </c>
      <c r="AH1314" s="133">
        <v>0</v>
      </c>
      <c r="AI1314" s="133"/>
      <c r="AJ1314" s="133"/>
      <c r="AK1314" s="133"/>
      <c r="AL1314" s="133"/>
      <c r="AM1314" s="133"/>
      <c r="AN1314" s="133"/>
      <c r="AO1314" s="133"/>
      <c r="AP1314" s="133"/>
      <c r="AQ1314" s="133"/>
      <c r="AR1314" s="133"/>
      <c r="AS1314" s="133"/>
      <c r="AT1314" s="133"/>
      <c r="AU1314" s="133"/>
      <c r="AV1314" s="133"/>
      <c r="AW1314" s="133"/>
      <c r="AX1314" s="133"/>
      <c r="AY1314" s="133"/>
      <c r="AZ1314" s="133"/>
      <c r="BA1314" s="133"/>
      <c r="BB1314" s="133"/>
      <c r="BC1314" s="133"/>
      <c r="BD1314" s="133"/>
      <c r="BE1314" s="133"/>
      <c r="BF1314" s="133"/>
      <c r="BG1314" s="133"/>
      <c r="BH1314" s="133"/>
    </row>
    <row r="1315" spans="1:60" outlineLevel="1" x14ac:dyDescent="0.2">
      <c r="A1315" s="142"/>
      <c r="B1315" s="143"/>
      <c r="C1315" s="190" t="s">
        <v>673</v>
      </c>
      <c r="D1315" s="177"/>
      <c r="E1315" s="178">
        <v>5.5430000000000001</v>
      </c>
      <c r="F1315" s="144"/>
      <c r="G1315" s="144"/>
      <c r="H1315" s="144"/>
      <c r="I1315" s="144"/>
      <c r="J1315" s="144"/>
      <c r="K1315" s="144"/>
      <c r="L1315" s="144"/>
      <c r="M1315" s="144"/>
      <c r="N1315" s="144"/>
      <c r="O1315" s="144"/>
      <c r="P1315" s="144"/>
      <c r="Q1315" s="144"/>
      <c r="R1315" s="144"/>
      <c r="S1315" s="144"/>
      <c r="T1315" s="144"/>
      <c r="U1315" s="144"/>
      <c r="V1315" s="144"/>
      <c r="W1315" s="144"/>
      <c r="X1315" s="133"/>
      <c r="Y1315" s="133"/>
      <c r="Z1315" s="133"/>
      <c r="AA1315" s="133"/>
      <c r="AB1315" s="133"/>
      <c r="AC1315" s="133"/>
      <c r="AD1315" s="133"/>
      <c r="AE1315" s="133"/>
      <c r="AF1315" s="133"/>
      <c r="AG1315" s="133" t="s">
        <v>282</v>
      </c>
      <c r="AH1315" s="133">
        <v>1</v>
      </c>
      <c r="AI1315" s="133"/>
      <c r="AJ1315" s="133"/>
      <c r="AK1315" s="133"/>
      <c r="AL1315" s="133"/>
      <c r="AM1315" s="133"/>
      <c r="AN1315" s="133"/>
      <c r="AO1315" s="133"/>
      <c r="AP1315" s="133"/>
      <c r="AQ1315" s="133"/>
      <c r="AR1315" s="133"/>
      <c r="AS1315" s="133"/>
      <c r="AT1315" s="133"/>
      <c r="AU1315" s="133"/>
      <c r="AV1315" s="133"/>
      <c r="AW1315" s="133"/>
      <c r="AX1315" s="133"/>
      <c r="AY1315" s="133"/>
      <c r="AZ1315" s="133"/>
      <c r="BA1315" s="133"/>
      <c r="BB1315" s="133"/>
      <c r="BC1315" s="133"/>
      <c r="BD1315" s="133"/>
      <c r="BE1315" s="133"/>
      <c r="BF1315" s="133"/>
      <c r="BG1315" s="133"/>
      <c r="BH1315" s="133"/>
    </row>
    <row r="1316" spans="1:60" outlineLevel="1" x14ac:dyDescent="0.2">
      <c r="A1316" s="154">
        <v>148</v>
      </c>
      <c r="B1316" s="155" t="s">
        <v>1386</v>
      </c>
      <c r="C1316" s="171" t="s">
        <v>1387</v>
      </c>
      <c r="D1316" s="156" t="s">
        <v>279</v>
      </c>
      <c r="E1316" s="157">
        <v>145.45124000000001</v>
      </c>
      <c r="F1316" s="158">
        <v>223</v>
      </c>
      <c r="G1316" s="159">
        <f>ROUND(E1316*F1316,2)</f>
        <v>32435.63</v>
      </c>
      <c r="H1316" s="158">
        <v>66.910000000000011</v>
      </c>
      <c r="I1316" s="159">
        <f>ROUND(E1316*H1316,2)</f>
        <v>9732.14</v>
      </c>
      <c r="J1316" s="158">
        <v>156.09</v>
      </c>
      <c r="K1316" s="159">
        <f>ROUND(E1316*J1316,2)</f>
        <v>22703.48</v>
      </c>
      <c r="L1316" s="159">
        <v>21</v>
      </c>
      <c r="M1316" s="159">
        <f>G1316*(1+L1316/100)</f>
        <v>39247.112300000001</v>
      </c>
      <c r="N1316" s="159">
        <v>3.6100000000000004E-3</v>
      </c>
      <c r="O1316" s="159">
        <f>ROUND(E1316*N1316,2)</f>
        <v>0.53</v>
      </c>
      <c r="P1316" s="159">
        <v>0</v>
      </c>
      <c r="Q1316" s="159">
        <f>ROUND(E1316*P1316,2)</f>
        <v>0</v>
      </c>
      <c r="R1316" s="159" t="s">
        <v>373</v>
      </c>
      <c r="S1316" s="159" t="s">
        <v>233</v>
      </c>
      <c r="T1316" s="160" t="s">
        <v>233</v>
      </c>
      <c r="U1316" s="144">
        <v>0.36200000000000004</v>
      </c>
      <c r="V1316" s="144">
        <f>ROUND(E1316*U1316,2)</f>
        <v>52.65</v>
      </c>
      <c r="W1316" s="144"/>
      <c r="X1316" s="133"/>
      <c r="Y1316" s="133"/>
      <c r="Z1316" s="133"/>
      <c r="AA1316" s="133"/>
      <c r="AB1316" s="133"/>
      <c r="AC1316" s="133"/>
      <c r="AD1316" s="133"/>
      <c r="AE1316" s="133"/>
      <c r="AF1316" s="133"/>
      <c r="AG1316" s="133" t="s">
        <v>251</v>
      </c>
      <c r="AH1316" s="133"/>
      <c r="AI1316" s="133"/>
      <c r="AJ1316" s="133"/>
      <c r="AK1316" s="133"/>
      <c r="AL1316" s="133"/>
      <c r="AM1316" s="133"/>
      <c r="AN1316" s="133"/>
      <c r="AO1316" s="133"/>
      <c r="AP1316" s="133"/>
      <c r="AQ1316" s="133"/>
      <c r="AR1316" s="133"/>
      <c r="AS1316" s="133"/>
      <c r="AT1316" s="133"/>
      <c r="AU1316" s="133"/>
      <c r="AV1316" s="133"/>
      <c r="AW1316" s="133"/>
      <c r="AX1316" s="133"/>
      <c r="AY1316" s="133"/>
      <c r="AZ1316" s="133"/>
      <c r="BA1316" s="133"/>
      <c r="BB1316" s="133"/>
      <c r="BC1316" s="133"/>
      <c r="BD1316" s="133"/>
      <c r="BE1316" s="133"/>
      <c r="BF1316" s="133"/>
      <c r="BG1316" s="133"/>
      <c r="BH1316" s="133"/>
    </row>
    <row r="1317" spans="1:60" ht="22.5" outlineLevel="1" x14ac:dyDescent="0.2">
      <c r="A1317" s="142"/>
      <c r="B1317" s="143"/>
      <c r="C1317" s="189" t="s">
        <v>1368</v>
      </c>
      <c r="D1317" s="175"/>
      <c r="E1317" s="176"/>
      <c r="F1317" s="144"/>
      <c r="G1317" s="144"/>
      <c r="H1317" s="144"/>
      <c r="I1317" s="144"/>
      <c r="J1317" s="144"/>
      <c r="K1317" s="144"/>
      <c r="L1317" s="144"/>
      <c r="M1317" s="144"/>
      <c r="N1317" s="144"/>
      <c r="O1317" s="144"/>
      <c r="P1317" s="144"/>
      <c r="Q1317" s="144"/>
      <c r="R1317" s="144"/>
      <c r="S1317" s="144"/>
      <c r="T1317" s="144"/>
      <c r="U1317" s="144"/>
      <c r="V1317" s="144"/>
      <c r="W1317" s="144"/>
      <c r="X1317" s="133"/>
      <c r="Y1317" s="133"/>
      <c r="Z1317" s="133"/>
      <c r="AA1317" s="133"/>
      <c r="AB1317" s="133"/>
      <c r="AC1317" s="133"/>
      <c r="AD1317" s="133"/>
      <c r="AE1317" s="133"/>
      <c r="AF1317" s="133"/>
      <c r="AG1317" s="133" t="s">
        <v>282</v>
      </c>
      <c r="AH1317" s="133">
        <v>0</v>
      </c>
      <c r="AI1317" s="133"/>
      <c r="AJ1317" s="133"/>
      <c r="AK1317" s="133"/>
      <c r="AL1317" s="133"/>
      <c r="AM1317" s="133"/>
      <c r="AN1317" s="133"/>
      <c r="AO1317" s="133"/>
      <c r="AP1317" s="133"/>
      <c r="AQ1317" s="133"/>
      <c r="AR1317" s="133"/>
      <c r="AS1317" s="133"/>
      <c r="AT1317" s="133"/>
      <c r="AU1317" s="133"/>
      <c r="AV1317" s="133"/>
      <c r="AW1317" s="133"/>
      <c r="AX1317" s="133"/>
      <c r="AY1317" s="133"/>
      <c r="AZ1317" s="133"/>
      <c r="BA1317" s="133"/>
      <c r="BB1317" s="133"/>
      <c r="BC1317" s="133"/>
      <c r="BD1317" s="133"/>
      <c r="BE1317" s="133"/>
      <c r="BF1317" s="133"/>
      <c r="BG1317" s="133"/>
      <c r="BH1317" s="133"/>
    </row>
    <row r="1318" spans="1:60" outlineLevel="1" x14ac:dyDescent="0.2">
      <c r="A1318" s="142"/>
      <c r="B1318" s="143"/>
      <c r="C1318" s="189" t="s">
        <v>1388</v>
      </c>
      <c r="D1318" s="175"/>
      <c r="E1318" s="176">
        <v>145.45124000000001</v>
      </c>
      <c r="F1318" s="144"/>
      <c r="G1318" s="144"/>
      <c r="H1318" s="144"/>
      <c r="I1318" s="144"/>
      <c r="J1318" s="144"/>
      <c r="K1318" s="144"/>
      <c r="L1318" s="144"/>
      <c r="M1318" s="144"/>
      <c r="N1318" s="144"/>
      <c r="O1318" s="144"/>
      <c r="P1318" s="144"/>
      <c r="Q1318" s="144"/>
      <c r="R1318" s="144"/>
      <c r="S1318" s="144"/>
      <c r="T1318" s="144"/>
      <c r="U1318" s="144"/>
      <c r="V1318" s="144"/>
      <c r="W1318" s="144"/>
      <c r="X1318" s="133"/>
      <c r="Y1318" s="133"/>
      <c r="Z1318" s="133"/>
      <c r="AA1318" s="133"/>
      <c r="AB1318" s="133"/>
      <c r="AC1318" s="133"/>
      <c r="AD1318" s="133"/>
      <c r="AE1318" s="133"/>
      <c r="AF1318" s="133"/>
      <c r="AG1318" s="133" t="s">
        <v>282</v>
      </c>
      <c r="AH1318" s="133">
        <v>5</v>
      </c>
      <c r="AI1318" s="133"/>
      <c r="AJ1318" s="133"/>
      <c r="AK1318" s="133"/>
      <c r="AL1318" s="133"/>
      <c r="AM1318" s="133"/>
      <c r="AN1318" s="133"/>
      <c r="AO1318" s="133"/>
      <c r="AP1318" s="133"/>
      <c r="AQ1318" s="133"/>
      <c r="AR1318" s="133"/>
      <c r="AS1318" s="133"/>
      <c r="AT1318" s="133"/>
      <c r="AU1318" s="133"/>
      <c r="AV1318" s="133"/>
      <c r="AW1318" s="133"/>
      <c r="AX1318" s="133"/>
      <c r="AY1318" s="133"/>
      <c r="AZ1318" s="133"/>
      <c r="BA1318" s="133"/>
      <c r="BB1318" s="133"/>
      <c r="BC1318" s="133"/>
      <c r="BD1318" s="133"/>
      <c r="BE1318" s="133"/>
      <c r="BF1318" s="133"/>
      <c r="BG1318" s="133"/>
      <c r="BH1318" s="133"/>
    </row>
    <row r="1319" spans="1:60" outlineLevel="1" x14ac:dyDescent="0.2">
      <c r="A1319" s="154">
        <v>149</v>
      </c>
      <c r="B1319" s="155" t="s">
        <v>1389</v>
      </c>
      <c r="C1319" s="171" t="s">
        <v>1390</v>
      </c>
      <c r="D1319" s="156" t="s">
        <v>291</v>
      </c>
      <c r="E1319" s="157">
        <v>1083.1400000000001</v>
      </c>
      <c r="F1319" s="158">
        <v>108</v>
      </c>
      <c r="G1319" s="159">
        <f>ROUND(E1319*F1319,2)</f>
        <v>116979.12</v>
      </c>
      <c r="H1319" s="158">
        <v>59.830000000000005</v>
      </c>
      <c r="I1319" s="159">
        <f>ROUND(E1319*H1319,2)</f>
        <v>64804.27</v>
      </c>
      <c r="J1319" s="158">
        <v>48.17</v>
      </c>
      <c r="K1319" s="159">
        <f>ROUND(E1319*J1319,2)</f>
        <v>52174.85</v>
      </c>
      <c r="L1319" s="159">
        <v>21</v>
      </c>
      <c r="M1319" s="159">
        <f>G1319*(1+L1319/100)</f>
        <v>141544.7352</v>
      </c>
      <c r="N1319" s="159">
        <v>4.6000000000000001E-4</v>
      </c>
      <c r="O1319" s="159">
        <f>ROUND(E1319*N1319,2)</f>
        <v>0.5</v>
      </c>
      <c r="P1319" s="159">
        <v>0</v>
      </c>
      <c r="Q1319" s="159">
        <f>ROUND(E1319*P1319,2)</f>
        <v>0</v>
      </c>
      <c r="R1319" s="159" t="s">
        <v>373</v>
      </c>
      <c r="S1319" s="159" t="s">
        <v>233</v>
      </c>
      <c r="T1319" s="160" t="s">
        <v>233</v>
      </c>
      <c r="U1319" s="144">
        <v>0.12000000000000001</v>
      </c>
      <c r="V1319" s="144">
        <f>ROUND(E1319*U1319,2)</f>
        <v>129.97999999999999</v>
      </c>
      <c r="W1319" s="144"/>
      <c r="X1319" s="133"/>
      <c r="Y1319" s="133"/>
      <c r="Z1319" s="133"/>
      <c r="AA1319" s="133"/>
      <c r="AB1319" s="133"/>
      <c r="AC1319" s="133"/>
      <c r="AD1319" s="133"/>
      <c r="AE1319" s="133"/>
      <c r="AF1319" s="133"/>
      <c r="AG1319" s="133" t="s">
        <v>251</v>
      </c>
      <c r="AH1319" s="133"/>
      <c r="AI1319" s="133"/>
      <c r="AJ1319" s="133"/>
      <c r="AK1319" s="133"/>
      <c r="AL1319" s="133"/>
      <c r="AM1319" s="133"/>
      <c r="AN1319" s="133"/>
      <c r="AO1319" s="133"/>
      <c r="AP1319" s="133"/>
      <c r="AQ1319" s="133"/>
      <c r="AR1319" s="133"/>
      <c r="AS1319" s="133"/>
      <c r="AT1319" s="133"/>
      <c r="AU1319" s="133"/>
      <c r="AV1319" s="133"/>
      <c r="AW1319" s="133"/>
      <c r="AX1319" s="133"/>
      <c r="AY1319" s="133"/>
      <c r="AZ1319" s="133"/>
      <c r="BA1319" s="133"/>
      <c r="BB1319" s="133"/>
      <c r="BC1319" s="133"/>
      <c r="BD1319" s="133"/>
      <c r="BE1319" s="133"/>
      <c r="BF1319" s="133"/>
      <c r="BG1319" s="133"/>
      <c r="BH1319" s="133"/>
    </row>
    <row r="1320" spans="1:60" outlineLevel="1" x14ac:dyDescent="0.2">
      <c r="A1320" s="142"/>
      <c r="B1320" s="143"/>
      <c r="C1320" s="292" t="s">
        <v>1391</v>
      </c>
      <c r="D1320" s="293"/>
      <c r="E1320" s="293"/>
      <c r="F1320" s="293"/>
      <c r="G1320" s="293"/>
      <c r="H1320" s="144"/>
      <c r="I1320" s="144"/>
      <c r="J1320" s="144"/>
      <c r="K1320" s="144"/>
      <c r="L1320" s="144"/>
      <c r="M1320" s="144"/>
      <c r="N1320" s="144"/>
      <c r="O1320" s="144"/>
      <c r="P1320" s="144"/>
      <c r="Q1320" s="144"/>
      <c r="R1320" s="144"/>
      <c r="S1320" s="144"/>
      <c r="T1320" s="144"/>
      <c r="U1320" s="144"/>
      <c r="V1320" s="144"/>
      <c r="W1320" s="144"/>
      <c r="X1320" s="133"/>
      <c r="Y1320" s="133"/>
      <c r="Z1320" s="133"/>
      <c r="AA1320" s="133"/>
      <c r="AB1320" s="133"/>
      <c r="AC1320" s="133"/>
      <c r="AD1320" s="133"/>
      <c r="AE1320" s="133"/>
      <c r="AF1320" s="133"/>
      <c r="AG1320" s="133" t="s">
        <v>293</v>
      </c>
      <c r="AH1320" s="133"/>
      <c r="AI1320" s="133"/>
      <c r="AJ1320" s="133"/>
      <c r="AK1320" s="133"/>
      <c r="AL1320" s="133"/>
      <c r="AM1320" s="133"/>
      <c r="AN1320" s="133"/>
      <c r="AO1320" s="133"/>
      <c r="AP1320" s="133"/>
      <c r="AQ1320" s="133"/>
      <c r="AR1320" s="133"/>
      <c r="AS1320" s="133"/>
      <c r="AT1320" s="133"/>
      <c r="AU1320" s="133"/>
      <c r="AV1320" s="133"/>
      <c r="AW1320" s="133"/>
      <c r="AX1320" s="133"/>
      <c r="AY1320" s="133"/>
      <c r="AZ1320" s="133"/>
      <c r="BA1320" s="133"/>
      <c r="BB1320" s="133"/>
      <c r="BC1320" s="133"/>
      <c r="BD1320" s="133"/>
      <c r="BE1320" s="133"/>
      <c r="BF1320" s="133"/>
      <c r="BG1320" s="133"/>
      <c r="BH1320" s="133"/>
    </row>
    <row r="1321" spans="1:60" outlineLevel="1" x14ac:dyDescent="0.2">
      <c r="A1321" s="142"/>
      <c r="B1321" s="143"/>
      <c r="C1321" s="189" t="s">
        <v>1392</v>
      </c>
      <c r="D1321" s="175"/>
      <c r="E1321" s="176"/>
      <c r="F1321" s="144"/>
      <c r="G1321" s="144"/>
      <c r="H1321" s="144"/>
      <c r="I1321" s="144"/>
      <c r="J1321" s="144"/>
      <c r="K1321" s="144"/>
      <c r="L1321" s="144"/>
      <c r="M1321" s="144"/>
      <c r="N1321" s="144"/>
      <c r="O1321" s="144"/>
      <c r="P1321" s="144"/>
      <c r="Q1321" s="144"/>
      <c r="R1321" s="144"/>
      <c r="S1321" s="144"/>
      <c r="T1321" s="144"/>
      <c r="U1321" s="144"/>
      <c r="V1321" s="144"/>
      <c r="W1321" s="144"/>
      <c r="X1321" s="133"/>
      <c r="Y1321" s="133"/>
      <c r="Z1321" s="133"/>
      <c r="AA1321" s="133"/>
      <c r="AB1321" s="133"/>
      <c r="AC1321" s="133"/>
      <c r="AD1321" s="133"/>
      <c r="AE1321" s="133"/>
      <c r="AF1321" s="133"/>
      <c r="AG1321" s="133" t="s">
        <v>282</v>
      </c>
      <c r="AH1321" s="133">
        <v>0</v>
      </c>
      <c r="AI1321" s="133"/>
      <c r="AJ1321" s="133"/>
      <c r="AK1321" s="133"/>
      <c r="AL1321" s="133"/>
      <c r="AM1321" s="133"/>
      <c r="AN1321" s="133"/>
      <c r="AO1321" s="133"/>
      <c r="AP1321" s="133"/>
      <c r="AQ1321" s="133"/>
      <c r="AR1321" s="133"/>
      <c r="AS1321" s="133"/>
      <c r="AT1321" s="133"/>
      <c r="AU1321" s="133"/>
      <c r="AV1321" s="133"/>
      <c r="AW1321" s="133"/>
      <c r="AX1321" s="133"/>
      <c r="AY1321" s="133"/>
      <c r="AZ1321" s="133"/>
      <c r="BA1321" s="133"/>
      <c r="BB1321" s="133"/>
      <c r="BC1321" s="133"/>
      <c r="BD1321" s="133"/>
      <c r="BE1321" s="133"/>
      <c r="BF1321" s="133"/>
      <c r="BG1321" s="133"/>
      <c r="BH1321" s="133"/>
    </row>
    <row r="1322" spans="1:60" outlineLevel="1" x14ac:dyDescent="0.2">
      <c r="A1322" s="142"/>
      <c r="B1322" s="143"/>
      <c r="C1322" s="189" t="s">
        <v>655</v>
      </c>
      <c r="D1322" s="175"/>
      <c r="E1322" s="176"/>
      <c r="F1322" s="144"/>
      <c r="G1322" s="144"/>
      <c r="H1322" s="144"/>
      <c r="I1322" s="144"/>
      <c r="J1322" s="144"/>
      <c r="K1322" s="144"/>
      <c r="L1322" s="144"/>
      <c r="M1322" s="144"/>
      <c r="N1322" s="144"/>
      <c r="O1322" s="144"/>
      <c r="P1322" s="144"/>
      <c r="Q1322" s="144"/>
      <c r="R1322" s="144"/>
      <c r="S1322" s="144"/>
      <c r="T1322" s="144"/>
      <c r="U1322" s="144"/>
      <c r="V1322" s="144"/>
      <c r="W1322" s="144"/>
      <c r="X1322" s="133"/>
      <c r="Y1322" s="133"/>
      <c r="Z1322" s="133"/>
      <c r="AA1322" s="133"/>
      <c r="AB1322" s="133"/>
      <c r="AC1322" s="133"/>
      <c r="AD1322" s="133"/>
      <c r="AE1322" s="133"/>
      <c r="AF1322" s="133"/>
      <c r="AG1322" s="133" t="s">
        <v>282</v>
      </c>
      <c r="AH1322" s="133">
        <v>0</v>
      </c>
      <c r="AI1322" s="133"/>
      <c r="AJ1322" s="133"/>
      <c r="AK1322" s="133"/>
      <c r="AL1322" s="133"/>
      <c r="AM1322" s="133"/>
      <c r="AN1322" s="133"/>
      <c r="AO1322" s="133"/>
      <c r="AP1322" s="133"/>
      <c r="AQ1322" s="133"/>
      <c r="AR1322" s="133"/>
      <c r="AS1322" s="133"/>
      <c r="AT1322" s="133"/>
      <c r="AU1322" s="133"/>
      <c r="AV1322" s="133"/>
      <c r="AW1322" s="133"/>
      <c r="AX1322" s="133"/>
      <c r="AY1322" s="133"/>
      <c r="AZ1322" s="133"/>
      <c r="BA1322" s="133"/>
      <c r="BB1322" s="133"/>
      <c r="BC1322" s="133"/>
      <c r="BD1322" s="133"/>
      <c r="BE1322" s="133"/>
      <c r="BF1322" s="133"/>
      <c r="BG1322" s="133"/>
      <c r="BH1322" s="133"/>
    </row>
    <row r="1323" spans="1:60" outlineLevel="1" x14ac:dyDescent="0.2">
      <c r="A1323" s="142"/>
      <c r="B1323" s="143"/>
      <c r="C1323" s="189" t="s">
        <v>1393</v>
      </c>
      <c r="D1323" s="175"/>
      <c r="E1323" s="176">
        <v>96.88000000000001</v>
      </c>
      <c r="F1323" s="144"/>
      <c r="G1323" s="144"/>
      <c r="H1323" s="144"/>
      <c r="I1323" s="144"/>
      <c r="J1323" s="144"/>
      <c r="K1323" s="144"/>
      <c r="L1323" s="144"/>
      <c r="M1323" s="144"/>
      <c r="N1323" s="144"/>
      <c r="O1323" s="144"/>
      <c r="P1323" s="144"/>
      <c r="Q1323" s="144"/>
      <c r="R1323" s="144"/>
      <c r="S1323" s="144"/>
      <c r="T1323" s="144"/>
      <c r="U1323" s="144"/>
      <c r="V1323" s="144"/>
      <c r="W1323" s="144"/>
      <c r="X1323" s="133"/>
      <c r="Y1323" s="133"/>
      <c r="Z1323" s="133"/>
      <c r="AA1323" s="133"/>
      <c r="AB1323" s="133"/>
      <c r="AC1323" s="133"/>
      <c r="AD1323" s="133"/>
      <c r="AE1323" s="133"/>
      <c r="AF1323" s="133"/>
      <c r="AG1323" s="133" t="s">
        <v>282</v>
      </c>
      <c r="AH1323" s="133">
        <v>0</v>
      </c>
      <c r="AI1323" s="133"/>
      <c r="AJ1323" s="133"/>
      <c r="AK1323" s="133"/>
      <c r="AL1323" s="133"/>
      <c r="AM1323" s="133"/>
      <c r="AN1323" s="133"/>
      <c r="AO1323" s="133"/>
      <c r="AP1323" s="133"/>
      <c r="AQ1323" s="133"/>
      <c r="AR1323" s="133"/>
      <c r="AS1323" s="133"/>
      <c r="AT1323" s="133"/>
      <c r="AU1323" s="133"/>
      <c r="AV1323" s="133"/>
      <c r="AW1323" s="133"/>
      <c r="AX1323" s="133"/>
      <c r="AY1323" s="133"/>
      <c r="AZ1323" s="133"/>
      <c r="BA1323" s="133"/>
      <c r="BB1323" s="133"/>
      <c r="BC1323" s="133"/>
      <c r="BD1323" s="133"/>
      <c r="BE1323" s="133"/>
      <c r="BF1323" s="133"/>
      <c r="BG1323" s="133"/>
      <c r="BH1323" s="133"/>
    </row>
    <row r="1324" spans="1:60" outlineLevel="1" x14ac:dyDescent="0.2">
      <c r="A1324" s="142"/>
      <c r="B1324" s="143"/>
      <c r="C1324" s="189" t="s">
        <v>1394</v>
      </c>
      <c r="D1324" s="175"/>
      <c r="E1324" s="176">
        <v>56.7</v>
      </c>
      <c r="F1324" s="144"/>
      <c r="G1324" s="144"/>
      <c r="H1324" s="144"/>
      <c r="I1324" s="144"/>
      <c r="J1324" s="144"/>
      <c r="K1324" s="144"/>
      <c r="L1324" s="144"/>
      <c r="M1324" s="144"/>
      <c r="N1324" s="144"/>
      <c r="O1324" s="144"/>
      <c r="P1324" s="144"/>
      <c r="Q1324" s="144"/>
      <c r="R1324" s="144"/>
      <c r="S1324" s="144"/>
      <c r="T1324" s="144"/>
      <c r="U1324" s="144"/>
      <c r="V1324" s="144"/>
      <c r="W1324" s="144"/>
      <c r="X1324" s="133"/>
      <c r="Y1324" s="133"/>
      <c r="Z1324" s="133"/>
      <c r="AA1324" s="133"/>
      <c r="AB1324" s="133"/>
      <c r="AC1324" s="133"/>
      <c r="AD1324" s="133"/>
      <c r="AE1324" s="133"/>
      <c r="AF1324" s="133"/>
      <c r="AG1324" s="133" t="s">
        <v>282</v>
      </c>
      <c r="AH1324" s="133">
        <v>0</v>
      </c>
      <c r="AI1324" s="133"/>
      <c r="AJ1324" s="133"/>
      <c r="AK1324" s="133"/>
      <c r="AL1324" s="133"/>
      <c r="AM1324" s="133"/>
      <c r="AN1324" s="133"/>
      <c r="AO1324" s="133"/>
      <c r="AP1324" s="133"/>
      <c r="AQ1324" s="133"/>
      <c r="AR1324" s="133"/>
      <c r="AS1324" s="133"/>
      <c r="AT1324" s="133"/>
      <c r="AU1324" s="133"/>
      <c r="AV1324" s="133"/>
      <c r="AW1324" s="133"/>
      <c r="AX1324" s="133"/>
      <c r="AY1324" s="133"/>
      <c r="AZ1324" s="133"/>
      <c r="BA1324" s="133"/>
      <c r="BB1324" s="133"/>
      <c r="BC1324" s="133"/>
      <c r="BD1324" s="133"/>
      <c r="BE1324" s="133"/>
      <c r="BF1324" s="133"/>
      <c r="BG1324" s="133"/>
      <c r="BH1324" s="133"/>
    </row>
    <row r="1325" spans="1:60" outlineLevel="1" x14ac:dyDescent="0.2">
      <c r="A1325" s="142"/>
      <c r="B1325" s="143"/>
      <c r="C1325" s="189" t="s">
        <v>1395</v>
      </c>
      <c r="D1325" s="175"/>
      <c r="E1325" s="176">
        <v>4</v>
      </c>
      <c r="F1325" s="144"/>
      <c r="G1325" s="144"/>
      <c r="H1325" s="144"/>
      <c r="I1325" s="144"/>
      <c r="J1325" s="144"/>
      <c r="K1325" s="144"/>
      <c r="L1325" s="144"/>
      <c r="M1325" s="144"/>
      <c r="N1325" s="144"/>
      <c r="O1325" s="144"/>
      <c r="P1325" s="144"/>
      <c r="Q1325" s="144"/>
      <c r="R1325" s="144"/>
      <c r="S1325" s="144"/>
      <c r="T1325" s="144"/>
      <c r="U1325" s="144"/>
      <c r="V1325" s="144"/>
      <c r="W1325" s="144"/>
      <c r="X1325" s="133"/>
      <c r="Y1325" s="133"/>
      <c r="Z1325" s="133"/>
      <c r="AA1325" s="133"/>
      <c r="AB1325" s="133"/>
      <c r="AC1325" s="133"/>
      <c r="AD1325" s="133"/>
      <c r="AE1325" s="133"/>
      <c r="AF1325" s="133"/>
      <c r="AG1325" s="133" t="s">
        <v>282</v>
      </c>
      <c r="AH1325" s="133">
        <v>0</v>
      </c>
      <c r="AI1325" s="133"/>
      <c r="AJ1325" s="133"/>
      <c r="AK1325" s="133"/>
      <c r="AL1325" s="133"/>
      <c r="AM1325" s="133"/>
      <c r="AN1325" s="133"/>
      <c r="AO1325" s="133"/>
      <c r="AP1325" s="133"/>
      <c r="AQ1325" s="133"/>
      <c r="AR1325" s="133"/>
      <c r="AS1325" s="133"/>
      <c r="AT1325" s="133"/>
      <c r="AU1325" s="133"/>
      <c r="AV1325" s="133"/>
      <c r="AW1325" s="133"/>
      <c r="AX1325" s="133"/>
      <c r="AY1325" s="133"/>
      <c r="AZ1325" s="133"/>
      <c r="BA1325" s="133"/>
      <c r="BB1325" s="133"/>
      <c r="BC1325" s="133"/>
      <c r="BD1325" s="133"/>
      <c r="BE1325" s="133"/>
      <c r="BF1325" s="133"/>
      <c r="BG1325" s="133"/>
      <c r="BH1325" s="133"/>
    </row>
    <row r="1326" spans="1:60" outlineLevel="1" x14ac:dyDescent="0.2">
      <c r="A1326" s="142"/>
      <c r="B1326" s="143"/>
      <c r="C1326" s="189" t="s">
        <v>1396</v>
      </c>
      <c r="D1326" s="175"/>
      <c r="E1326" s="176">
        <v>5.4</v>
      </c>
      <c r="F1326" s="144"/>
      <c r="G1326" s="144"/>
      <c r="H1326" s="144"/>
      <c r="I1326" s="144"/>
      <c r="J1326" s="144"/>
      <c r="K1326" s="144"/>
      <c r="L1326" s="144"/>
      <c r="M1326" s="144"/>
      <c r="N1326" s="144"/>
      <c r="O1326" s="144"/>
      <c r="P1326" s="144"/>
      <c r="Q1326" s="144"/>
      <c r="R1326" s="144"/>
      <c r="S1326" s="144"/>
      <c r="T1326" s="144"/>
      <c r="U1326" s="144"/>
      <c r="V1326" s="144"/>
      <c r="W1326" s="144"/>
      <c r="X1326" s="133"/>
      <c r="Y1326" s="133"/>
      <c r="Z1326" s="133"/>
      <c r="AA1326" s="133"/>
      <c r="AB1326" s="133"/>
      <c r="AC1326" s="133"/>
      <c r="AD1326" s="133"/>
      <c r="AE1326" s="133"/>
      <c r="AF1326" s="133"/>
      <c r="AG1326" s="133" t="s">
        <v>282</v>
      </c>
      <c r="AH1326" s="133">
        <v>0</v>
      </c>
      <c r="AI1326" s="133"/>
      <c r="AJ1326" s="133"/>
      <c r="AK1326" s="133"/>
      <c r="AL1326" s="133"/>
      <c r="AM1326" s="133"/>
      <c r="AN1326" s="133"/>
      <c r="AO1326" s="133"/>
      <c r="AP1326" s="133"/>
      <c r="AQ1326" s="133"/>
      <c r="AR1326" s="133"/>
      <c r="AS1326" s="133"/>
      <c r="AT1326" s="133"/>
      <c r="AU1326" s="133"/>
      <c r="AV1326" s="133"/>
      <c r="AW1326" s="133"/>
      <c r="AX1326" s="133"/>
      <c r="AY1326" s="133"/>
      <c r="AZ1326" s="133"/>
      <c r="BA1326" s="133"/>
      <c r="BB1326" s="133"/>
      <c r="BC1326" s="133"/>
      <c r="BD1326" s="133"/>
      <c r="BE1326" s="133"/>
      <c r="BF1326" s="133"/>
      <c r="BG1326" s="133"/>
      <c r="BH1326" s="133"/>
    </row>
    <row r="1327" spans="1:60" outlineLevel="1" x14ac:dyDescent="0.2">
      <c r="A1327" s="142"/>
      <c r="B1327" s="143"/>
      <c r="C1327" s="189" t="s">
        <v>1397</v>
      </c>
      <c r="D1327" s="175"/>
      <c r="E1327" s="176">
        <v>7.8800000000000008</v>
      </c>
      <c r="F1327" s="144"/>
      <c r="G1327" s="144"/>
      <c r="H1327" s="144"/>
      <c r="I1327" s="144"/>
      <c r="J1327" s="144"/>
      <c r="K1327" s="144"/>
      <c r="L1327" s="144"/>
      <c r="M1327" s="144"/>
      <c r="N1327" s="144"/>
      <c r="O1327" s="144"/>
      <c r="P1327" s="144"/>
      <c r="Q1327" s="144"/>
      <c r="R1327" s="144"/>
      <c r="S1327" s="144"/>
      <c r="T1327" s="144"/>
      <c r="U1327" s="144"/>
      <c r="V1327" s="144"/>
      <c r="W1327" s="144"/>
      <c r="X1327" s="133"/>
      <c r="Y1327" s="133"/>
      <c r="Z1327" s="133"/>
      <c r="AA1327" s="133"/>
      <c r="AB1327" s="133"/>
      <c r="AC1327" s="133"/>
      <c r="AD1327" s="133"/>
      <c r="AE1327" s="133"/>
      <c r="AF1327" s="133"/>
      <c r="AG1327" s="133" t="s">
        <v>282</v>
      </c>
      <c r="AH1327" s="133">
        <v>0</v>
      </c>
      <c r="AI1327" s="133"/>
      <c r="AJ1327" s="133"/>
      <c r="AK1327" s="133"/>
      <c r="AL1327" s="133"/>
      <c r="AM1327" s="133"/>
      <c r="AN1327" s="133"/>
      <c r="AO1327" s="133"/>
      <c r="AP1327" s="133"/>
      <c r="AQ1327" s="133"/>
      <c r="AR1327" s="133"/>
      <c r="AS1327" s="133"/>
      <c r="AT1327" s="133"/>
      <c r="AU1327" s="133"/>
      <c r="AV1327" s="133"/>
      <c r="AW1327" s="133"/>
      <c r="AX1327" s="133"/>
      <c r="AY1327" s="133"/>
      <c r="AZ1327" s="133"/>
      <c r="BA1327" s="133"/>
      <c r="BB1327" s="133"/>
      <c r="BC1327" s="133"/>
      <c r="BD1327" s="133"/>
      <c r="BE1327" s="133"/>
      <c r="BF1327" s="133"/>
      <c r="BG1327" s="133"/>
      <c r="BH1327" s="133"/>
    </row>
    <row r="1328" spans="1:60" outlineLevel="1" x14ac:dyDescent="0.2">
      <c r="A1328" s="142"/>
      <c r="B1328" s="143"/>
      <c r="C1328" s="189" t="s">
        <v>1398</v>
      </c>
      <c r="D1328" s="175"/>
      <c r="E1328" s="176">
        <v>2</v>
      </c>
      <c r="F1328" s="144"/>
      <c r="G1328" s="144"/>
      <c r="H1328" s="144"/>
      <c r="I1328" s="144"/>
      <c r="J1328" s="144"/>
      <c r="K1328" s="144"/>
      <c r="L1328" s="144"/>
      <c r="M1328" s="144"/>
      <c r="N1328" s="144"/>
      <c r="O1328" s="144"/>
      <c r="P1328" s="144"/>
      <c r="Q1328" s="144"/>
      <c r="R1328" s="144"/>
      <c r="S1328" s="144"/>
      <c r="T1328" s="144"/>
      <c r="U1328" s="144"/>
      <c r="V1328" s="144"/>
      <c r="W1328" s="144"/>
      <c r="X1328" s="133"/>
      <c r="Y1328" s="133"/>
      <c r="Z1328" s="133"/>
      <c r="AA1328" s="133"/>
      <c r="AB1328" s="133"/>
      <c r="AC1328" s="133"/>
      <c r="AD1328" s="133"/>
      <c r="AE1328" s="133"/>
      <c r="AF1328" s="133"/>
      <c r="AG1328" s="133" t="s">
        <v>282</v>
      </c>
      <c r="AH1328" s="133">
        <v>0</v>
      </c>
      <c r="AI1328" s="133"/>
      <c r="AJ1328" s="133"/>
      <c r="AK1328" s="133"/>
      <c r="AL1328" s="133"/>
      <c r="AM1328" s="133"/>
      <c r="AN1328" s="133"/>
      <c r="AO1328" s="133"/>
      <c r="AP1328" s="133"/>
      <c r="AQ1328" s="133"/>
      <c r="AR1328" s="133"/>
      <c r="AS1328" s="133"/>
      <c r="AT1328" s="133"/>
      <c r="AU1328" s="133"/>
      <c r="AV1328" s="133"/>
      <c r="AW1328" s="133"/>
      <c r="AX1328" s="133"/>
      <c r="AY1328" s="133"/>
      <c r="AZ1328" s="133"/>
      <c r="BA1328" s="133"/>
      <c r="BB1328" s="133"/>
      <c r="BC1328" s="133"/>
      <c r="BD1328" s="133"/>
      <c r="BE1328" s="133"/>
      <c r="BF1328" s="133"/>
      <c r="BG1328" s="133"/>
      <c r="BH1328" s="133"/>
    </row>
    <row r="1329" spans="1:60" outlineLevel="1" x14ac:dyDescent="0.2">
      <c r="A1329" s="142"/>
      <c r="B1329" s="143"/>
      <c r="C1329" s="189" t="s">
        <v>1399</v>
      </c>
      <c r="D1329" s="175"/>
      <c r="E1329" s="176">
        <v>6.24</v>
      </c>
      <c r="F1329" s="144"/>
      <c r="G1329" s="144"/>
      <c r="H1329" s="144"/>
      <c r="I1329" s="144"/>
      <c r="J1329" s="144"/>
      <c r="K1329" s="144"/>
      <c r="L1329" s="144"/>
      <c r="M1329" s="144"/>
      <c r="N1329" s="144"/>
      <c r="O1329" s="144"/>
      <c r="P1329" s="144"/>
      <c r="Q1329" s="144"/>
      <c r="R1329" s="144"/>
      <c r="S1329" s="144"/>
      <c r="T1329" s="144"/>
      <c r="U1329" s="144"/>
      <c r="V1329" s="144"/>
      <c r="W1329" s="144"/>
      <c r="X1329" s="133"/>
      <c r="Y1329" s="133"/>
      <c r="Z1329" s="133"/>
      <c r="AA1329" s="133"/>
      <c r="AB1329" s="133"/>
      <c r="AC1329" s="133"/>
      <c r="AD1329" s="133"/>
      <c r="AE1329" s="133"/>
      <c r="AF1329" s="133"/>
      <c r="AG1329" s="133" t="s">
        <v>282</v>
      </c>
      <c r="AH1329" s="133">
        <v>0</v>
      </c>
      <c r="AI1329" s="133"/>
      <c r="AJ1329" s="133"/>
      <c r="AK1329" s="133"/>
      <c r="AL1329" s="133"/>
      <c r="AM1329" s="133"/>
      <c r="AN1329" s="133"/>
      <c r="AO1329" s="133"/>
      <c r="AP1329" s="133"/>
      <c r="AQ1329" s="133"/>
      <c r="AR1329" s="133"/>
      <c r="AS1329" s="133"/>
      <c r="AT1329" s="133"/>
      <c r="AU1329" s="133"/>
      <c r="AV1329" s="133"/>
      <c r="AW1329" s="133"/>
      <c r="AX1329" s="133"/>
      <c r="AY1329" s="133"/>
      <c r="AZ1329" s="133"/>
      <c r="BA1329" s="133"/>
      <c r="BB1329" s="133"/>
      <c r="BC1329" s="133"/>
      <c r="BD1329" s="133"/>
      <c r="BE1329" s="133"/>
      <c r="BF1329" s="133"/>
      <c r="BG1329" s="133"/>
      <c r="BH1329" s="133"/>
    </row>
    <row r="1330" spans="1:60" outlineLevel="1" x14ac:dyDescent="0.2">
      <c r="A1330" s="142"/>
      <c r="B1330" s="143"/>
      <c r="C1330" s="190" t="s">
        <v>673</v>
      </c>
      <c r="D1330" s="177"/>
      <c r="E1330" s="178">
        <v>179.10000000000002</v>
      </c>
      <c r="F1330" s="144"/>
      <c r="G1330" s="144"/>
      <c r="H1330" s="144"/>
      <c r="I1330" s="144"/>
      <c r="J1330" s="144"/>
      <c r="K1330" s="144"/>
      <c r="L1330" s="144"/>
      <c r="M1330" s="144"/>
      <c r="N1330" s="144"/>
      <c r="O1330" s="144"/>
      <c r="P1330" s="144"/>
      <c r="Q1330" s="144"/>
      <c r="R1330" s="144"/>
      <c r="S1330" s="144"/>
      <c r="T1330" s="144"/>
      <c r="U1330" s="144"/>
      <c r="V1330" s="144"/>
      <c r="W1330" s="144"/>
      <c r="X1330" s="133"/>
      <c r="Y1330" s="133"/>
      <c r="Z1330" s="133"/>
      <c r="AA1330" s="133"/>
      <c r="AB1330" s="133"/>
      <c r="AC1330" s="133"/>
      <c r="AD1330" s="133"/>
      <c r="AE1330" s="133"/>
      <c r="AF1330" s="133"/>
      <c r="AG1330" s="133" t="s">
        <v>282</v>
      </c>
      <c r="AH1330" s="133">
        <v>1</v>
      </c>
      <c r="AI1330" s="133"/>
      <c r="AJ1330" s="133"/>
      <c r="AK1330" s="133"/>
      <c r="AL1330" s="133"/>
      <c r="AM1330" s="133"/>
      <c r="AN1330" s="133"/>
      <c r="AO1330" s="133"/>
      <c r="AP1330" s="133"/>
      <c r="AQ1330" s="133"/>
      <c r="AR1330" s="133"/>
      <c r="AS1330" s="133"/>
      <c r="AT1330" s="133"/>
      <c r="AU1330" s="133"/>
      <c r="AV1330" s="133"/>
      <c r="AW1330" s="133"/>
      <c r="AX1330" s="133"/>
      <c r="AY1330" s="133"/>
      <c r="AZ1330" s="133"/>
      <c r="BA1330" s="133"/>
      <c r="BB1330" s="133"/>
      <c r="BC1330" s="133"/>
      <c r="BD1330" s="133"/>
      <c r="BE1330" s="133"/>
      <c r="BF1330" s="133"/>
      <c r="BG1330" s="133"/>
      <c r="BH1330" s="133"/>
    </row>
    <row r="1331" spans="1:60" outlineLevel="1" x14ac:dyDescent="0.2">
      <c r="A1331" s="142"/>
      <c r="B1331" s="143"/>
      <c r="C1331" s="189" t="s">
        <v>668</v>
      </c>
      <c r="D1331" s="175"/>
      <c r="E1331" s="176"/>
      <c r="F1331" s="144"/>
      <c r="G1331" s="144"/>
      <c r="H1331" s="144"/>
      <c r="I1331" s="144"/>
      <c r="J1331" s="144"/>
      <c r="K1331" s="144"/>
      <c r="L1331" s="144"/>
      <c r="M1331" s="144"/>
      <c r="N1331" s="144"/>
      <c r="O1331" s="144"/>
      <c r="P1331" s="144"/>
      <c r="Q1331" s="144"/>
      <c r="R1331" s="144"/>
      <c r="S1331" s="144"/>
      <c r="T1331" s="144"/>
      <c r="U1331" s="144"/>
      <c r="V1331" s="144"/>
      <c r="W1331" s="144"/>
      <c r="X1331" s="133"/>
      <c r="Y1331" s="133"/>
      <c r="Z1331" s="133"/>
      <c r="AA1331" s="133"/>
      <c r="AB1331" s="133"/>
      <c r="AC1331" s="133"/>
      <c r="AD1331" s="133"/>
      <c r="AE1331" s="133"/>
      <c r="AF1331" s="133"/>
      <c r="AG1331" s="133" t="s">
        <v>282</v>
      </c>
      <c r="AH1331" s="133">
        <v>0</v>
      </c>
      <c r="AI1331" s="133"/>
      <c r="AJ1331" s="133"/>
      <c r="AK1331" s="133"/>
      <c r="AL1331" s="133"/>
      <c r="AM1331" s="133"/>
      <c r="AN1331" s="133"/>
      <c r="AO1331" s="133"/>
      <c r="AP1331" s="133"/>
      <c r="AQ1331" s="133"/>
      <c r="AR1331" s="133"/>
      <c r="AS1331" s="133"/>
      <c r="AT1331" s="133"/>
      <c r="AU1331" s="133"/>
      <c r="AV1331" s="133"/>
      <c r="AW1331" s="133"/>
      <c r="AX1331" s="133"/>
      <c r="AY1331" s="133"/>
      <c r="AZ1331" s="133"/>
      <c r="BA1331" s="133"/>
      <c r="BB1331" s="133"/>
      <c r="BC1331" s="133"/>
      <c r="BD1331" s="133"/>
      <c r="BE1331" s="133"/>
      <c r="BF1331" s="133"/>
      <c r="BG1331" s="133"/>
      <c r="BH1331" s="133"/>
    </row>
    <row r="1332" spans="1:60" outlineLevel="1" x14ac:dyDescent="0.2">
      <c r="A1332" s="142"/>
      <c r="B1332" s="143"/>
      <c r="C1332" s="189" t="s">
        <v>1400</v>
      </c>
      <c r="D1332" s="175"/>
      <c r="E1332" s="176">
        <v>186.48000000000002</v>
      </c>
      <c r="F1332" s="144"/>
      <c r="G1332" s="144"/>
      <c r="H1332" s="144"/>
      <c r="I1332" s="144"/>
      <c r="J1332" s="144"/>
      <c r="K1332" s="144"/>
      <c r="L1332" s="144"/>
      <c r="M1332" s="144"/>
      <c r="N1332" s="144"/>
      <c r="O1332" s="144"/>
      <c r="P1332" s="144"/>
      <c r="Q1332" s="144"/>
      <c r="R1332" s="144"/>
      <c r="S1332" s="144"/>
      <c r="T1332" s="144"/>
      <c r="U1332" s="144"/>
      <c r="V1332" s="144"/>
      <c r="W1332" s="144"/>
      <c r="X1332" s="133"/>
      <c r="Y1332" s="133"/>
      <c r="Z1332" s="133"/>
      <c r="AA1332" s="133"/>
      <c r="AB1332" s="133"/>
      <c r="AC1332" s="133"/>
      <c r="AD1332" s="133"/>
      <c r="AE1332" s="133"/>
      <c r="AF1332" s="133"/>
      <c r="AG1332" s="133" t="s">
        <v>282</v>
      </c>
      <c r="AH1332" s="133">
        <v>0</v>
      </c>
      <c r="AI1332" s="133"/>
      <c r="AJ1332" s="133"/>
      <c r="AK1332" s="133"/>
      <c r="AL1332" s="133"/>
      <c r="AM1332" s="133"/>
      <c r="AN1332" s="133"/>
      <c r="AO1332" s="133"/>
      <c r="AP1332" s="133"/>
      <c r="AQ1332" s="133"/>
      <c r="AR1332" s="133"/>
      <c r="AS1332" s="133"/>
      <c r="AT1332" s="133"/>
      <c r="AU1332" s="133"/>
      <c r="AV1332" s="133"/>
      <c r="AW1332" s="133"/>
      <c r="AX1332" s="133"/>
      <c r="AY1332" s="133"/>
      <c r="AZ1332" s="133"/>
      <c r="BA1332" s="133"/>
      <c r="BB1332" s="133"/>
      <c r="BC1332" s="133"/>
      <c r="BD1332" s="133"/>
      <c r="BE1332" s="133"/>
      <c r="BF1332" s="133"/>
      <c r="BG1332" s="133"/>
      <c r="BH1332" s="133"/>
    </row>
    <row r="1333" spans="1:60" outlineLevel="1" x14ac:dyDescent="0.2">
      <c r="A1333" s="142"/>
      <c r="B1333" s="143"/>
      <c r="C1333" s="189" t="s">
        <v>1401</v>
      </c>
      <c r="D1333" s="175"/>
      <c r="E1333" s="176">
        <v>30.400000000000002</v>
      </c>
      <c r="F1333" s="144"/>
      <c r="G1333" s="144"/>
      <c r="H1333" s="144"/>
      <c r="I1333" s="144"/>
      <c r="J1333" s="144"/>
      <c r="K1333" s="144"/>
      <c r="L1333" s="144"/>
      <c r="M1333" s="144"/>
      <c r="N1333" s="144"/>
      <c r="O1333" s="144"/>
      <c r="P1333" s="144"/>
      <c r="Q1333" s="144"/>
      <c r="R1333" s="144"/>
      <c r="S1333" s="144"/>
      <c r="T1333" s="144"/>
      <c r="U1333" s="144"/>
      <c r="V1333" s="144"/>
      <c r="W1333" s="144"/>
      <c r="X1333" s="133"/>
      <c r="Y1333" s="133"/>
      <c r="Z1333" s="133"/>
      <c r="AA1333" s="133"/>
      <c r="AB1333" s="133"/>
      <c r="AC1333" s="133"/>
      <c r="AD1333" s="133"/>
      <c r="AE1333" s="133"/>
      <c r="AF1333" s="133"/>
      <c r="AG1333" s="133" t="s">
        <v>282</v>
      </c>
      <c r="AH1333" s="133">
        <v>0</v>
      </c>
      <c r="AI1333" s="133"/>
      <c r="AJ1333" s="133"/>
      <c r="AK1333" s="133"/>
      <c r="AL1333" s="133"/>
      <c r="AM1333" s="133"/>
      <c r="AN1333" s="133"/>
      <c r="AO1333" s="133"/>
      <c r="AP1333" s="133"/>
      <c r="AQ1333" s="133"/>
      <c r="AR1333" s="133"/>
      <c r="AS1333" s="133"/>
      <c r="AT1333" s="133"/>
      <c r="AU1333" s="133"/>
      <c r="AV1333" s="133"/>
      <c r="AW1333" s="133"/>
      <c r="AX1333" s="133"/>
      <c r="AY1333" s="133"/>
      <c r="AZ1333" s="133"/>
      <c r="BA1333" s="133"/>
      <c r="BB1333" s="133"/>
      <c r="BC1333" s="133"/>
      <c r="BD1333" s="133"/>
      <c r="BE1333" s="133"/>
      <c r="BF1333" s="133"/>
      <c r="BG1333" s="133"/>
      <c r="BH1333" s="133"/>
    </row>
    <row r="1334" spans="1:60" outlineLevel="1" x14ac:dyDescent="0.2">
      <c r="A1334" s="142"/>
      <c r="B1334" s="143"/>
      <c r="C1334" s="189" t="s">
        <v>1402</v>
      </c>
      <c r="D1334" s="175"/>
      <c r="E1334" s="176">
        <v>4.6000000000000005</v>
      </c>
      <c r="F1334" s="144"/>
      <c r="G1334" s="144"/>
      <c r="H1334" s="144"/>
      <c r="I1334" s="144"/>
      <c r="J1334" s="144"/>
      <c r="K1334" s="144"/>
      <c r="L1334" s="144"/>
      <c r="M1334" s="144"/>
      <c r="N1334" s="144"/>
      <c r="O1334" s="144"/>
      <c r="P1334" s="144"/>
      <c r="Q1334" s="144"/>
      <c r="R1334" s="144"/>
      <c r="S1334" s="144"/>
      <c r="T1334" s="144"/>
      <c r="U1334" s="144"/>
      <c r="V1334" s="144"/>
      <c r="W1334" s="144"/>
      <c r="X1334" s="133"/>
      <c r="Y1334" s="133"/>
      <c r="Z1334" s="133"/>
      <c r="AA1334" s="133"/>
      <c r="AB1334" s="133"/>
      <c r="AC1334" s="133"/>
      <c r="AD1334" s="133"/>
      <c r="AE1334" s="133"/>
      <c r="AF1334" s="133"/>
      <c r="AG1334" s="133" t="s">
        <v>282</v>
      </c>
      <c r="AH1334" s="133">
        <v>0</v>
      </c>
      <c r="AI1334" s="133"/>
      <c r="AJ1334" s="133"/>
      <c r="AK1334" s="133"/>
      <c r="AL1334" s="133"/>
      <c r="AM1334" s="133"/>
      <c r="AN1334" s="133"/>
      <c r="AO1334" s="133"/>
      <c r="AP1334" s="133"/>
      <c r="AQ1334" s="133"/>
      <c r="AR1334" s="133"/>
      <c r="AS1334" s="133"/>
      <c r="AT1334" s="133"/>
      <c r="AU1334" s="133"/>
      <c r="AV1334" s="133"/>
      <c r="AW1334" s="133"/>
      <c r="AX1334" s="133"/>
      <c r="AY1334" s="133"/>
      <c r="AZ1334" s="133"/>
      <c r="BA1334" s="133"/>
      <c r="BB1334" s="133"/>
      <c r="BC1334" s="133"/>
      <c r="BD1334" s="133"/>
      <c r="BE1334" s="133"/>
      <c r="BF1334" s="133"/>
      <c r="BG1334" s="133"/>
      <c r="BH1334" s="133"/>
    </row>
    <row r="1335" spans="1:60" outlineLevel="1" x14ac:dyDescent="0.2">
      <c r="A1335" s="142"/>
      <c r="B1335" s="143"/>
      <c r="C1335" s="189" t="s">
        <v>1403</v>
      </c>
      <c r="D1335" s="175"/>
      <c r="E1335" s="176">
        <v>5.6000000000000005</v>
      </c>
      <c r="F1335" s="144"/>
      <c r="G1335" s="144"/>
      <c r="H1335" s="144"/>
      <c r="I1335" s="144"/>
      <c r="J1335" s="144"/>
      <c r="K1335" s="144"/>
      <c r="L1335" s="144"/>
      <c r="M1335" s="144"/>
      <c r="N1335" s="144"/>
      <c r="O1335" s="144"/>
      <c r="P1335" s="144"/>
      <c r="Q1335" s="144"/>
      <c r="R1335" s="144"/>
      <c r="S1335" s="144"/>
      <c r="T1335" s="144"/>
      <c r="U1335" s="144"/>
      <c r="V1335" s="144"/>
      <c r="W1335" s="144"/>
      <c r="X1335" s="133"/>
      <c r="Y1335" s="133"/>
      <c r="Z1335" s="133"/>
      <c r="AA1335" s="133"/>
      <c r="AB1335" s="133"/>
      <c r="AC1335" s="133"/>
      <c r="AD1335" s="133"/>
      <c r="AE1335" s="133"/>
      <c r="AF1335" s="133"/>
      <c r="AG1335" s="133" t="s">
        <v>282</v>
      </c>
      <c r="AH1335" s="133">
        <v>0</v>
      </c>
      <c r="AI1335" s="133"/>
      <c r="AJ1335" s="133"/>
      <c r="AK1335" s="133"/>
      <c r="AL1335" s="133"/>
      <c r="AM1335" s="133"/>
      <c r="AN1335" s="133"/>
      <c r="AO1335" s="133"/>
      <c r="AP1335" s="133"/>
      <c r="AQ1335" s="133"/>
      <c r="AR1335" s="133"/>
      <c r="AS1335" s="133"/>
      <c r="AT1335" s="133"/>
      <c r="AU1335" s="133"/>
      <c r="AV1335" s="133"/>
      <c r="AW1335" s="133"/>
      <c r="AX1335" s="133"/>
      <c r="AY1335" s="133"/>
      <c r="AZ1335" s="133"/>
      <c r="BA1335" s="133"/>
      <c r="BB1335" s="133"/>
      <c r="BC1335" s="133"/>
      <c r="BD1335" s="133"/>
      <c r="BE1335" s="133"/>
      <c r="BF1335" s="133"/>
      <c r="BG1335" s="133"/>
      <c r="BH1335" s="133"/>
    </row>
    <row r="1336" spans="1:60" outlineLevel="1" x14ac:dyDescent="0.2">
      <c r="A1336" s="142"/>
      <c r="B1336" s="143"/>
      <c r="C1336" s="189" t="s">
        <v>1404</v>
      </c>
      <c r="D1336" s="175"/>
      <c r="E1336" s="176">
        <v>105.66000000000001</v>
      </c>
      <c r="F1336" s="144"/>
      <c r="G1336" s="144"/>
      <c r="H1336" s="144"/>
      <c r="I1336" s="144"/>
      <c r="J1336" s="144"/>
      <c r="K1336" s="144"/>
      <c r="L1336" s="144"/>
      <c r="M1336" s="144"/>
      <c r="N1336" s="144"/>
      <c r="O1336" s="144"/>
      <c r="P1336" s="144"/>
      <c r="Q1336" s="144"/>
      <c r="R1336" s="144"/>
      <c r="S1336" s="144"/>
      <c r="T1336" s="144"/>
      <c r="U1336" s="144"/>
      <c r="V1336" s="144"/>
      <c r="W1336" s="144"/>
      <c r="X1336" s="133"/>
      <c r="Y1336" s="133"/>
      <c r="Z1336" s="133"/>
      <c r="AA1336" s="133"/>
      <c r="AB1336" s="133"/>
      <c r="AC1336" s="133"/>
      <c r="AD1336" s="133"/>
      <c r="AE1336" s="133"/>
      <c r="AF1336" s="133"/>
      <c r="AG1336" s="133" t="s">
        <v>282</v>
      </c>
      <c r="AH1336" s="133">
        <v>0</v>
      </c>
      <c r="AI1336" s="133"/>
      <c r="AJ1336" s="133"/>
      <c r="AK1336" s="133"/>
      <c r="AL1336" s="133"/>
      <c r="AM1336" s="133"/>
      <c r="AN1336" s="133"/>
      <c r="AO1336" s="133"/>
      <c r="AP1336" s="133"/>
      <c r="AQ1336" s="133"/>
      <c r="AR1336" s="133"/>
      <c r="AS1336" s="133"/>
      <c r="AT1336" s="133"/>
      <c r="AU1336" s="133"/>
      <c r="AV1336" s="133"/>
      <c r="AW1336" s="133"/>
      <c r="AX1336" s="133"/>
      <c r="AY1336" s="133"/>
      <c r="AZ1336" s="133"/>
      <c r="BA1336" s="133"/>
      <c r="BB1336" s="133"/>
      <c r="BC1336" s="133"/>
      <c r="BD1336" s="133"/>
      <c r="BE1336" s="133"/>
      <c r="BF1336" s="133"/>
      <c r="BG1336" s="133"/>
      <c r="BH1336" s="133"/>
    </row>
    <row r="1337" spans="1:60" outlineLevel="1" x14ac:dyDescent="0.2">
      <c r="A1337" s="142"/>
      <c r="B1337" s="143"/>
      <c r="C1337" s="190" t="s">
        <v>673</v>
      </c>
      <c r="D1337" s="177"/>
      <c r="E1337" s="178">
        <v>332.74</v>
      </c>
      <c r="F1337" s="144"/>
      <c r="G1337" s="144"/>
      <c r="H1337" s="144"/>
      <c r="I1337" s="144"/>
      <c r="J1337" s="144"/>
      <c r="K1337" s="144"/>
      <c r="L1337" s="144"/>
      <c r="M1337" s="144"/>
      <c r="N1337" s="144"/>
      <c r="O1337" s="144"/>
      <c r="P1337" s="144"/>
      <c r="Q1337" s="144"/>
      <c r="R1337" s="144"/>
      <c r="S1337" s="144"/>
      <c r="T1337" s="144"/>
      <c r="U1337" s="144"/>
      <c r="V1337" s="144"/>
      <c r="W1337" s="144"/>
      <c r="X1337" s="133"/>
      <c r="Y1337" s="133"/>
      <c r="Z1337" s="133"/>
      <c r="AA1337" s="133"/>
      <c r="AB1337" s="133"/>
      <c r="AC1337" s="133"/>
      <c r="AD1337" s="133"/>
      <c r="AE1337" s="133"/>
      <c r="AF1337" s="133"/>
      <c r="AG1337" s="133" t="s">
        <v>282</v>
      </c>
      <c r="AH1337" s="133">
        <v>1</v>
      </c>
      <c r="AI1337" s="133"/>
      <c r="AJ1337" s="133"/>
      <c r="AK1337" s="133"/>
      <c r="AL1337" s="133"/>
      <c r="AM1337" s="133"/>
      <c r="AN1337" s="133"/>
      <c r="AO1337" s="133"/>
      <c r="AP1337" s="133"/>
      <c r="AQ1337" s="133"/>
      <c r="AR1337" s="133"/>
      <c r="AS1337" s="133"/>
      <c r="AT1337" s="133"/>
      <c r="AU1337" s="133"/>
      <c r="AV1337" s="133"/>
      <c r="AW1337" s="133"/>
      <c r="AX1337" s="133"/>
      <c r="AY1337" s="133"/>
      <c r="AZ1337" s="133"/>
      <c r="BA1337" s="133"/>
      <c r="BB1337" s="133"/>
      <c r="BC1337" s="133"/>
      <c r="BD1337" s="133"/>
      <c r="BE1337" s="133"/>
      <c r="BF1337" s="133"/>
      <c r="BG1337" s="133"/>
      <c r="BH1337" s="133"/>
    </row>
    <row r="1338" spans="1:60" outlineLevel="1" x14ac:dyDescent="0.2">
      <c r="A1338" s="142"/>
      <c r="B1338" s="143"/>
      <c r="C1338" s="189" t="s">
        <v>674</v>
      </c>
      <c r="D1338" s="175"/>
      <c r="E1338" s="176"/>
      <c r="F1338" s="144"/>
      <c r="G1338" s="144"/>
      <c r="H1338" s="144"/>
      <c r="I1338" s="144"/>
      <c r="J1338" s="144"/>
      <c r="K1338" s="144"/>
      <c r="L1338" s="144"/>
      <c r="M1338" s="144"/>
      <c r="N1338" s="144"/>
      <c r="O1338" s="144"/>
      <c r="P1338" s="144"/>
      <c r="Q1338" s="144"/>
      <c r="R1338" s="144"/>
      <c r="S1338" s="144"/>
      <c r="T1338" s="144"/>
      <c r="U1338" s="144"/>
      <c r="V1338" s="144"/>
      <c r="W1338" s="144"/>
      <c r="X1338" s="133"/>
      <c r="Y1338" s="133"/>
      <c r="Z1338" s="133"/>
      <c r="AA1338" s="133"/>
      <c r="AB1338" s="133"/>
      <c r="AC1338" s="133"/>
      <c r="AD1338" s="133"/>
      <c r="AE1338" s="133"/>
      <c r="AF1338" s="133"/>
      <c r="AG1338" s="133" t="s">
        <v>282</v>
      </c>
      <c r="AH1338" s="133">
        <v>0</v>
      </c>
      <c r="AI1338" s="133"/>
      <c r="AJ1338" s="133"/>
      <c r="AK1338" s="133"/>
      <c r="AL1338" s="133"/>
      <c r="AM1338" s="133"/>
      <c r="AN1338" s="133"/>
      <c r="AO1338" s="133"/>
      <c r="AP1338" s="133"/>
      <c r="AQ1338" s="133"/>
      <c r="AR1338" s="133"/>
      <c r="AS1338" s="133"/>
      <c r="AT1338" s="133"/>
      <c r="AU1338" s="133"/>
      <c r="AV1338" s="133"/>
      <c r="AW1338" s="133"/>
      <c r="AX1338" s="133"/>
      <c r="AY1338" s="133"/>
      <c r="AZ1338" s="133"/>
      <c r="BA1338" s="133"/>
      <c r="BB1338" s="133"/>
      <c r="BC1338" s="133"/>
      <c r="BD1338" s="133"/>
      <c r="BE1338" s="133"/>
      <c r="BF1338" s="133"/>
      <c r="BG1338" s="133"/>
      <c r="BH1338" s="133"/>
    </row>
    <row r="1339" spans="1:60" outlineLevel="1" x14ac:dyDescent="0.2">
      <c r="A1339" s="142"/>
      <c r="B1339" s="143"/>
      <c r="C1339" s="189" t="s">
        <v>1405</v>
      </c>
      <c r="D1339" s="175"/>
      <c r="E1339" s="176">
        <v>173.16000000000003</v>
      </c>
      <c r="F1339" s="144"/>
      <c r="G1339" s="144"/>
      <c r="H1339" s="144"/>
      <c r="I1339" s="144"/>
      <c r="J1339" s="144"/>
      <c r="K1339" s="144"/>
      <c r="L1339" s="144"/>
      <c r="M1339" s="144"/>
      <c r="N1339" s="144"/>
      <c r="O1339" s="144"/>
      <c r="P1339" s="144"/>
      <c r="Q1339" s="144"/>
      <c r="R1339" s="144"/>
      <c r="S1339" s="144"/>
      <c r="T1339" s="144"/>
      <c r="U1339" s="144"/>
      <c r="V1339" s="144"/>
      <c r="W1339" s="144"/>
      <c r="X1339" s="133"/>
      <c r="Y1339" s="133"/>
      <c r="Z1339" s="133"/>
      <c r="AA1339" s="133"/>
      <c r="AB1339" s="133"/>
      <c r="AC1339" s="133"/>
      <c r="AD1339" s="133"/>
      <c r="AE1339" s="133"/>
      <c r="AF1339" s="133"/>
      <c r="AG1339" s="133" t="s">
        <v>282</v>
      </c>
      <c r="AH1339" s="133">
        <v>0</v>
      </c>
      <c r="AI1339" s="133"/>
      <c r="AJ1339" s="133"/>
      <c r="AK1339" s="133"/>
      <c r="AL1339" s="133"/>
      <c r="AM1339" s="133"/>
      <c r="AN1339" s="133"/>
      <c r="AO1339" s="133"/>
      <c r="AP1339" s="133"/>
      <c r="AQ1339" s="133"/>
      <c r="AR1339" s="133"/>
      <c r="AS1339" s="133"/>
      <c r="AT1339" s="133"/>
      <c r="AU1339" s="133"/>
      <c r="AV1339" s="133"/>
      <c r="AW1339" s="133"/>
      <c r="AX1339" s="133"/>
      <c r="AY1339" s="133"/>
      <c r="AZ1339" s="133"/>
      <c r="BA1339" s="133"/>
      <c r="BB1339" s="133"/>
      <c r="BC1339" s="133"/>
      <c r="BD1339" s="133"/>
      <c r="BE1339" s="133"/>
      <c r="BF1339" s="133"/>
      <c r="BG1339" s="133"/>
      <c r="BH1339" s="133"/>
    </row>
    <row r="1340" spans="1:60" outlineLevel="1" x14ac:dyDescent="0.2">
      <c r="A1340" s="142"/>
      <c r="B1340" s="143"/>
      <c r="C1340" s="189" t="s">
        <v>1406</v>
      </c>
      <c r="D1340" s="175"/>
      <c r="E1340" s="176">
        <v>22.8</v>
      </c>
      <c r="F1340" s="144"/>
      <c r="G1340" s="144"/>
      <c r="H1340" s="144"/>
      <c r="I1340" s="144"/>
      <c r="J1340" s="144"/>
      <c r="K1340" s="144"/>
      <c r="L1340" s="144"/>
      <c r="M1340" s="144"/>
      <c r="N1340" s="144"/>
      <c r="O1340" s="144"/>
      <c r="P1340" s="144"/>
      <c r="Q1340" s="144"/>
      <c r="R1340" s="144"/>
      <c r="S1340" s="144"/>
      <c r="T1340" s="144"/>
      <c r="U1340" s="144"/>
      <c r="V1340" s="144"/>
      <c r="W1340" s="144"/>
      <c r="X1340" s="133"/>
      <c r="Y1340" s="133"/>
      <c r="Z1340" s="133"/>
      <c r="AA1340" s="133"/>
      <c r="AB1340" s="133"/>
      <c r="AC1340" s="133"/>
      <c r="AD1340" s="133"/>
      <c r="AE1340" s="133"/>
      <c r="AF1340" s="133"/>
      <c r="AG1340" s="133" t="s">
        <v>282</v>
      </c>
      <c r="AH1340" s="133">
        <v>0</v>
      </c>
      <c r="AI1340" s="133"/>
      <c r="AJ1340" s="133"/>
      <c r="AK1340" s="133"/>
      <c r="AL1340" s="133"/>
      <c r="AM1340" s="133"/>
      <c r="AN1340" s="133"/>
      <c r="AO1340" s="133"/>
      <c r="AP1340" s="133"/>
      <c r="AQ1340" s="133"/>
      <c r="AR1340" s="133"/>
      <c r="AS1340" s="133"/>
      <c r="AT1340" s="133"/>
      <c r="AU1340" s="133"/>
      <c r="AV1340" s="133"/>
      <c r="AW1340" s="133"/>
      <c r="AX1340" s="133"/>
      <c r="AY1340" s="133"/>
      <c r="AZ1340" s="133"/>
      <c r="BA1340" s="133"/>
      <c r="BB1340" s="133"/>
      <c r="BC1340" s="133"/>
      <c r="BD1340" s="133"/>
      <c r="BE1340" s="133"/>
      <c r="BF1340" s="133"/>
      <c r="BG1340" s="133"/>
      <c r="BH1340" s="133"/>
    </row>
    <row r="1341" spans="1:60" outlineLevel="1" x14ac:dyDescent="0.2">
      <c r="A1341" s="142"/>
      <c r="B1341" s="143"/>
      <c r="C1341" s="189" t="s">
        <v>1403</v>
      </c>
      <c r="D1341" s="175"/>
      <c r="E1341" s="176">
        <v>5.6000000000000005</v>
      </c>
      <c r="F1341" s="144"/>
      <c r="G1341" s="144"/>
      <c r="H1341" s="144"/>
      <c r="I1341" s="144"/>
      <c r="J1341" s="144"/>
      <c r="K1341" s="144"/>
      <c r="L1341" s="144"/>
      <c r="M1341" s="144"/>
      <c r="N1341" s="144"/>
      <c r="O1341" s="144"/>
      <c r="P1341" s="144"/>
      <c r="Q1341" s="144"/>
      <c r="R1341" s="144"/>
      <c r="S1341" s="144"/>
      <c r="T1341" s="144"/>
      <c r="U1341" s="144"/>
      <c r="V1341" s="144"/>
      <c r="W1341" s="144"/>
      <c r="X1341" s="133"/>
      <c r="Y1341" s="133"/>
      <c r="Z1341" s="133"/>
      <c r="AA1341" s="133"/>
      <c r="AB1341" s="133"/>
      <c r="AC1341" s="133"/>
      <c r="AD1341" s="133"/>
      <c r="AE1341" s="133"/>
      <c r="AF1341" s="133"/>
      <c r="AG1341" s="133" t="s">
        <v>282</v>
      </c>
      <c r="AH1341" s="133">
        <v>0</v>
      </c>
      <c r="AI1341" s="133"/>
      <c r="AJ1341" s="133"/>
      <c r="AK1341" s="133"/>
      <c r="AL1341" s="133"/>
      <c r="AM1341" s="133"/>
      <c r="AN1341" s="133"/>
      <c r="AO1341" s="133"/>
      <c r="AP1341" s="133"/>
      <c r="AQ1341" s="133"/>
      <c r="AR1341" s="133"/>
      <c r="AS1341" s="133"/>
      <c r="AT1341" s="133"/>
      <c r="AU1341" s="133"/>
      <c r="AV1341" s="133"/>
      <c r="AW1341" s="133"/>
      <c r="AX1341" s="133"/>
      <c r="AY1341" s="133"/>
      <c r="AZ1341" s="133"/>
      <c r="BA1341" s="133"/>
      <c r="BB1341" s="133"/>
      <c r="BC1341" s="133"/>
      <c r="BD1341" s="133"/>
      <c r="BE1341" s="133"/>
      <c r="BF1341" s="133"/>
      <c r="BG1341" s="133"/>
      <c r="BH1341" s="133"/>
    </row>
    <row r="1342" spans="1:60" outlineLevel="1" x14ac:dyDescent="0.2">
      <c r="A1342" s="142"/>
      <c r="B1342" s="143"/>
      <c r="C1342" s="189" t="s">
        <v>1407</v>
      </c>
      <c r="D1342" s="175"/>
      <c r="E1342" s="176">
        <v>6.8000000000000007</v>
      </c>
      <c r="F1342" s="144"/>
      <c r="G1342" s="144"/>
      <c r="H1342" s="144"/>
      <c r="I1342" s="144"/>
      <c r="J1342" s="144"/>
      <c r="K1342" s="144"/>
      <c r="L1342" s="144"/>
      <c r="M1342" s="144"/>
      <c r="N1342" s="144"/>
      <c r="O1342" s="144"/>
      <c r="P1342" s="144"/>
      <c r="Q1342" s="144"/>
      <c r="R1342" s="144"/>
      <c r="S1342" s="144"/>
      <c r="T1342" s="144"/>
      <c r="U1342" s="144"/>
      <c r="V1342" s="144"/>
      <c r="W1342" s="144"/>
      <c r="X1342" s="133"/>
      <c r="Y1342" s="133"/>
      <c r="Z1342" s="133"/>
      <c r="AA1342" s="133"/>
      <c r="AB1342" s="133"/>
      <c r="AC1342" s="133"/>
      <c r="AD1342" s="133"/>
      <c r="AE1342" s="133"/>
      <c r="AF1342" s="133"/>
      <c r="AG1342" s="133" t="s">
        <v>282</v>
      </c>
      <c r="AH1342" s="133">
        <v>0</v>
      </c>
      <c r="AI1342" s="133"/>
      <c r="AJ1342" s="133"/>
      <c r="AK1342" s="133"/>
      <c r="AL1342" s="133"/>
      <c r="AM1342" s="133"/>
      <c r="AN1342" s="133"/>
      <c r="AO1342" s="133"/>
      <c r="AP1342" s="133"/>
      <c r="AQ1342" s="133"/>
      <c r="AR1342" s="133"/>
      <c r="AS1342" s="133"/>
      <c r="AT1342" s="133"/>
      <c r="AU1342" s="133"/>
      <c r="AV1342" s="133"/>
      <c r="AW1342" s="133"/>
      <c r="AX1342" s="133"/>
      <c r="AY1342" s="133"/>
      <c r="AZ1342" s="133"/>
      <c r="BA1342" s="133"/>
      <c r="BB1342" s="133"/>
      <c r="BC1342" s="133"/>
      <c r="BD1342" s="133"/>
      <c r="BE1342" s="133"/>
      <c r="BF1342" s="133"/>
      <c r="BG1342" s="133"/>
      <c r="BH1342" s="133"/>
    </row>
    <row r="1343" spans="1:60" outlineLevel="1" x14ac:dyDescent="0.2">
      <c r="A1343" s="142"/>
      <c r="B1343" s="143"/>
      <c r="C1343" s="189" t="s">
        <v>1408</v>
      </c>
      <c r="D1343" s="175"/>
      <c r="E1343" s="176">
        <v>112.04</v>
      </c>
      <c r="F1343" s="144"/>
      <c r="G1343" s="144"/>
      <c r="H1343" s="144"/>
      <c r="I1343" s="144"/>
      <c r="J1343" s="144"/>
      <c r="K1343" s="144"/>
      <c r="L1343" s="144"/>
      <c r="M1343" s="144"/>
      <c r="N1343" s="144"/>
      <c r="O1343" s="144"/>
      <c r="P1343" s="144"/>
      <c r="Q1343" s="144"/>
      <c r="R1343" s="144"/>
      <c r="S1343" s="144"/>
      <c r="T1343" s="144"/>
      <c r="U1343" s="144"/>
      <c r="V1343" s="144"/>
      <c r="W1343" s="144"/>
      <c r="X1343" s="133"/>
      <c r="Y1343" s="133"/>
      <c r="Z1343" s="133"/>
      <c r="AA1343" s="133"/>
      <c r="AB1343" s="133"/>
      <c r="AC1343" s="133"/>
      <c r="AD1343" s="133"/>
      <c r="AE1343" s="133"/>
      <c r="AF1343" s="133"/>
      <c r="AG1343" s="133" t="s">
        <v>282</v>
      </c>
      <c r="AH1343" s="133">
        <v>0</v>
      </c>
      <c r="AI1343" s="133"/>
      <c r="AJ1343" s="133"/>
      <c r="AK1343" s="133"/>
      <c r="AL1343" s="133"/>
      <c r="AM1343" s="133"/>
      <c r="AN1343" s="133"/>
      <c r="AO1343" s="133"/>
      <c r="AP1343" s="133"/>
      <c r="AQ1343" s="133"/>
      <c r="AR1343" s="133"/>
      <c r="AS1343" s="133"/>
      <c r="AT1343" s="133"/>
      <c r="AU1343" s="133"/>
      <c r="AV1343" s="133"/>
      <c r="AW1343" s="133"/>
      <c r="AX1343" s="133"/>
      <c r="AY1343" s="133"/>
      <c r="AZ1343" s="133"/>
      <c r="BA1343" s="133"/>
      <c r="BB1343" s="133"/>
      <c r="BC1343" s="133"/>
      <c r="BD1343" s="133"/>
      <c r="BE1343" s="133"/>
      <c r="BF1343" s="133"/>
      <c r="BG1343" s="133"/>
      <c r="BH1343" s="133"/>
    </row>
    <row r="1344" spans="1:60" outlineLevel="1" x14ac:dyDescent="0.2">
      <c r="A1344" s="142"/>
      <c r="B1344" s="143"/>
      <c r="C1344" s="190" t="s">
        <v>673</v>
      </c>
      <c r="D1344" s="177"/>
      <c r="E1344" s="178">
        <v>320.40000000000003</v>
      </c>
      <c r="F1344" s="144"/>
      <c r="G1344" s="144"/>
      <c r="H1344" s="144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33"/>
      <c r="Y1344" s="133"/>
      <c r="Z1344" s="133"/>
      <c r="AA1344" s="133"/>
      <c r="AB1344" s="133"/>
      <c r="AC1344" s="133"/>
      <c r="AD1344" s="133"/>
      <c r="AE1344" s="133"/>
      <c r="AF1344" s="133"/>
      <c r="AG1344" s="133" t="s">
        <v>282</v>
      </c>
      <c r="AH1344" s="133">
        <v>1</v>
      </c>
      <c r="AI1344" s="133"/>
      <c r="AJ1344" s="133"/>
      <c r="AK1344" s="133"/>
      <c r="AL1344" s="133"/>
      <c r="AM1344" s="133"/>
      <c r="AN1344" s="133"/>
      <c r="AO1344" s="133"/>
      <c r="AP1344" s="133"/>
      <c r="AQ1344" s="133"/>
      <c r="AR1344" s="133"/>
      <c r="AS1344" s="133"/>
      <c r="AT1344" s="133"/>
      <c r="AU1344" s="133"/>
      <c r="AV1344" s="133"/>
      <c r="AW1344" s="133"/>
      <c r="AX1344" s="133"/>
      <c r="AY1344" s="133"/>
      <c r="AZ1344" s="133"/>
      <c r="BA1344" s="133"/>
      <c r="BB1344" s="133"/>
      <c r="BC1344" s="133"/>
      <c r="BD1344" s="133"/>
      <c r="BE1344" s="133"/>
      <c r="BF1344" s="133"/>
      <c r="BG1344" s="133"/>
      <c r="BH1344" s="133"/>
    </row>
    <row r="1345" spans="1:60" outlineLevel="1" x14ac:dyDescent="0.2">
      <c r="A1345" s="142"/>
      <c r="B1345" s="143"/>
      <c r="C1345" s="189" t="s">
        <v>678</v>
      </c>
      <c r="D1345" s="175"/>
      <c r="E1345" s="176"/>
      <c r="F1345" s="144"/>
      <c r="G1345" s="144"/>
      <c r="H1345" s="144"/>
      <c r="I1345" s="144"/>
      <c r="J1345" s="144"/>
      <c r="K1345" s="144"/>
      <c r="L1345" s="144"/>
      <c r="M1345" s="144"/>
      <c r="N1345" s="144"/>
      <c r="O1345" s="144"/>
      <c r="P1345" s="144"/>
      <c r="Q1345" s="144"/>
      <c r="R1345" s="144"/>
      <c r="S1345" s="144"/>
      <c r="T1345" s="144"/>
      <c r="U1345" s="144"/>
      <c r="V1345" s="144"/>
      <c r="W1345" s="144"/>
      <c r="X1345" s="133"/>
      <c r="Y1345" s="133"/>
      <c r="Z1345" s="133"/>
      <c r="AA1345" s="133"/>
      <c r="AB1345" s="133"/>
      <c r="AC1345" s="133"/>
      <c r="AD1345" s="133"/>
      <c r="AE1345" s="133"/>
      <c r="AF1345" s="133"/>
      <c r="AG1345" s="133" t="s">
        <v>282</v>
      </c>
      <c r="AH1345" s="133">
        <v>0</v>
      </c>
      <c r="AI1345" s="133"/>
      <c r="AJ1345" s="133"/>
      <c r="AK1345" s="133"/>
      <c r="AL1345" s="133"/>
      <c r="AM1345" s="133"/>
      <c r="AN1345" s="133"/>
      <c r="AO1345" s="133"/>
      <c r="AP1345" s="133"/>
      <c r="AQ1345" s="133"/>
      <c r="AR1345" s="133"/>
      <c r="AS1345" s="133"/>
      <c r="AT1345" s="133"/>
      <c r="AU1345" s="133"/>
      <c r="AV1345" s="133"/>
      <c r="AW1345" s="133"/>
      <c r="AX1345" s="133"/>
      <c r="AY1345" s="133"/>
      <c r="AZ1345" s="133"/>
      <c r="BA1345" s="133"/>
      <c r="BB1345" s="133"/>
      <c r="BC1345" s="133"/>
      <c r="BD1345" s="133"/>
      <c r="BE1345" s="133"/>
      <c r="BF1345" s="133"/>
      <c r="BG1345" s="133"/>
      <c r="BH1345" s="133"/>
    </row>
    <row r="1346" spans="1:60" outlineLevel="1" x14ac:dyDescent="0.2">
      <c r="A1346" s="142"/>
      <c r="B1346" s="143"/>
      <c r="C1346" s="189" t="s">
        <v>1409</v>
      </c>
      <c r="D1346" s="175"/>
      <c r="E1346" s="176">
        <v>105.28</v>
      </c>
      <c r="F1346" s="144"/>
      <c r="G1346" s="144"/>
      <c r="H1346" s="144"/>
      <c r="I1346" s="144"/>
      <c r="J1346" s="144"/>
      <c r="K1346" s="144"/>
      <c r="L1346" s="144"/>
      <c r="M1346" s="144"/>
      <c r="N1346" s="144"/>
      <c r="O1346" s="144"/>
      <c r="P1346" s="144"/>
      <c r="Q1346" s="144"/>
      <c r="R1346" s="144"/>
      <c r="S1346" s="144"/>
      <c r="T1346" s="144"/>
      <c r="U1346" s="144"/>
      <c r="V1346" s="144"/>
      <c r="W1346" s="144"/>
      <c r="X1346" s="133"/>
      <c r="Y1346" s="133"/>
      <c r="Z1346" s="133"/>
      <c r="AA1346" s="133"/>
      <c r="AB1346" s="133"/>
      <c r="AC1346" s="133"/>
      <c r="AD1346" s="133"/>
      <c r="AE1346" s="133"/>
      <c r="AF1346" s="133"/>
      <c r="AG1346" s="133" t="s">
        <v>282</v>
      </c>
      <c r="AH1346" s="133">
        <v>0</v>
      </c>
      <c r="AI1346" s="133"/>
      <c r="AJ1346" s="133"/>
      <c r="AK1346" s="133"/>
      <c r="AL1346" s="133"/>
      <c r="AM1346" s="133"/>
      <c r="AN1346" s="133"/>
      <c r="AO1346" s="133"/>
      <c r="AP1346" s="133"/>
      <c r="AQ1346" s="133"/>
      <c r="AR1346" s="133"/>
      <c r="AS1346" s="133"/>
      <c r="AT1346" s="133"/>
      <c r="AU1346" s="133"/>
      <c r="AV1346" s="133"/>
      <c r="AW1346" s="133"/>
      <c r="AX1346" s="133"/>
      <c r="AY1346" s="133"/>
      <c r="AZ1346" s="133"/>
      <c r="BA1346" s="133"/>
      <c r="BB1346" s="133"/>
      <c r="BC1346" s="133"/>
      <c r="BD1346" s="133"/>
      <c r="BE1346" s="133"/>
      <c r="BF1346" s="133"/>
      <c r="BG1346" s="133"/>
      <c r="BH1346" s="133"/>
    </row>
    <row r="1347" spans="1:60" outlineLevel="1" x14ac:dyDescent="0.2">
      <c r="A1347" s="142"/>
      <c r="B1347" s="143"/>
      <c r="C1347" s="189" t="s">
        <v>1410</v>
      </c>
      <c r="D1347" s="175"/>
      <c r="E1347" s="176">
        <v>19</v>
      </c>
      <c r="F1347" s="144"/>
      <c r="G1347" s="144"/>
      <c r="H1347" s="144"/>
      <c r="I1347" s="144"/>
      <c r="J1347" s="144"/>
      <c r="K1347" s="144"/>
      <c r="L1347" s="144"/>
      <c r="M1347" s="144"/>
      <c r="N1347" s="144"/>
      <c r="O1347" s="144"/>
      <c r="P1347" s="144"/>
      <c r="Q1347" s="144"/>
      <c r="R1347" s="144"/>
      <c r="S1347" s="144"/>
      <c r="T1347" s="144"/>
      <c r="U1347" s="144"/>
      <c r="V1347" s="144"/>
      <c r="W1347" s="144"/>
      <c r="X1347" s="133"/>
      <c r="Y1347" s="133"/>
      <c r="Z1347" s="133"/>
      <c r="AA1347" s="133"/>
      <c r="AB1347" s="133"/>
      <c r="AC1347" s="133"/>
      <c r="AD1347" s="133"/>
      <c r="AE1347" s="133"/>
      <c r="AF1347" s="133"/>
      <c r="AG1347" s="133" t="s">
        <v>282</v>
      </c>
      <c r="AH1347" s="133">
        <v>0</v>
      </c>
      <c r="AI1347" s="133"/>
      <c r="AJ1347" s="133"/>
      <c r="AK1347" s="133"/>
      <c r="AL1347" s="133"/>
      <c r="AM1347" s="133"/>
      <c r="AN1347" s="133"/>
      <c r="AO1347" s="133"/>
      <c r="AP1347" s="133"/>
      <c r="AQ1347" s="133"/>
      <c r="AR1347" s="133"/>
      <c r="AS1347" s="133"/>
      <c r="AT1347" s="133"/>
      <c r="AU1347" s="133"/>
      <c r="AV1347" s="133"/>
      <c r="AW1347" s="133"/>
      <c r="AX1347" s="133"/>
      <c r="AY1347" s="133"/>
      <c r="AZ1347" s="133"/>
      <c r="BA1347" s="133"/>
      <c r="BB1347" s="133"/>
      <c r="BC1347" s="133"/>
      <c r="BD1347" s="133"/>
      <c r="BE1347" s="133"/>
      <c r="BF1347" s="133"/>
      <c r="BG1347" s="133"/>
      <c r="BH1347" s="133"/>
    </row>
    <row r="1348" spans="1:60" outlineLevel="1" x14ac:dyDescent="0.2">
      <c r="A1348" s="142"/>
      <c r="B1348" s="143"/>
      <c r="C1348" s="189" t="s">
        <v>1403</v>
      </c>
      <c r="D1348" s="175"/>
      <c r="E1348" s="176">
        <v>5.6000000000000005</v>
      </c>
      <c r="F1348" s="144"/>
      <c r="G1348" s="144"/>
      <c r="H1348" s="144"/>
      <c r="I1348" s="144"/>
      <c r="J1348" s="144"/>
      <c r="K1348" s="144"/>
      <c r="L1348" s="144"/>
      <c r="M1348" s="144"/>
      <c r="N1348" s="144"/>
      <c r="O1348" s="144"/>
      <c r="P1348" s="144"/>
      <c r="Q1348" s="144"/>
      <c r="R1348" s="144"/>
      <c r="S1348" s="144"/>
      <c r="T1348" s="144"/>
      <c r="U1348" s="144"/>
      <c r="V1348" s="144"/>
      <c r="W1348" s="144"/>
      <c r="X1348" s="133"/>
      <c r="Y1348" s="133"/>
      <c r="Z1348" s="133"/>
      <c r="AA1348" s="133"/>
      <c r="AB1348" s="133"/>
      <c r="AC1348" s="133"/>
      <c r="AD1348" s="133"/>
      <c r="AE1348" s="133"/>
      <c r="AF1348" s="133"/>
      <c r="AG1348" s="133" t="s">
        <v>282</v>
      </c>
      <c r="AH1348" s="133">
        <v>0</v>
      </c>
      <c r="AI1348" s="133"/>
      <c r="AJ1348" s="133"/>
      <c r="AK1348" s="133"/>
      <c r="AL1348" s="133"/>
      <c r="AM1348" s="133"/>
      <c r="AN1348" s="133"/>
      <c r="AO1348" s="133"/>
      <c r="AP1348" s="133"/>
      <c r="AQ1348" s="133"/>
      <c r="AR1348" s="133"/>
      <c r="AS1348" s="133"/>
      <c r="AT1348" s="133"/>
      <c r="AU1348" s="133"/>
      <c r="AV1348" s="133"/>
      <c r="AW1348" s="133"/>
      <c r="AX1348" s="133"/>
      <c r="AY1348" s="133"/>
      <c r="AZ1348" s="133"/>
      <c r="BA1348" s="133"/>
      <c r="BB1348" s="133"/>
      <c r="BC1348" s="133"/>
      <c r="BD1348" s="133"/>
      <c r="BE1348" s="133"/>
      <c r="BF1348" s="133"/>
      <c r="BG1348" s="133"/>
      <c r="BH1348" s="133"/>
    </row>
    <row r="1349" spans="1:60" outlineLevel="1" x14ac:dyDescent="0.2">
      <c r="A1349" s="142"/>
      <c r="B1349" s="143"/>
      <c r="C1349" s="189" t="s">
        <v>1411</v>
      </c>
      <c r="D1349" s="175"/>
      <c r="E1349" s="176">
        <v>5.2</v>
      </c>
      <c r="F1349" s="144"/>
      <c r="G1349" s="144"/>
      <c r="H1349" s="144"/>
      <c r="I1349" s="144"/>
      <c r="J1349" s="144"/>
      <c r="K1349" s="144"/>
      <c r="L1349" s="144"/>
      <c r="M1349" s="144"/>
      <c r="N1349" s="144"/>
      <c r="O1349" s="144"/>
      <c r="P1349" s="144"/>
      <c r="Q1349" s="144"/>
      <c r="R1349" s="144"/>
      <c r="S1349" s="144"/>
      <c r="T1349" s="144"/>
      <c r="U1349" s="144"/>
      <c r="V1349" s="144"/>
      <c r="W1349" s="144"/>
      <c r="X1349" s="133"/>
      <c r="Y1349" s="133"/>
      <c r="Z1349" s="133"/>
      <c r="AA1349" s="133"/>
      <c r="AB1349" s="133"/>
      <c r="AC1349" s="133"/>
      <c r="AD1349" s="133"/>
      <c r="AE1349" s="133"/>
      <c r="AF1349" s="133"/>
      <c r="AG1349" s="133" t="s">
        <v>282</v>
      </c>
      <c r="AH1349" s="133">
        <v>0</v>
      </c>
      <c r="AI1349" s="133"/>
      <c r="AJ1349" s="133"/>
      <c r="AK1349" s="133"/>
      <c r="AL1349" s="133"/>
      <c r="AM1349" s="133"/>
      <c r="AN1349" s="133"/>
      <c r="AO1349" s="133"/>
      <c r="AP1349" s="133"/>
      <c r="AQ1349" s="133"/>
      <c r="AR1349" s="133"/>
      <c r="AS1349" s="133"/>
      <c r="AT1349" s="133"/>
      <c r="AU1349" s="133"/>
      <c r="AV1349" s="133"/>
      <c r="AW1349" s="133"/>
      <c r="AX1349" s="133"/>
      <c r="AY1349" s="133"/>
      <c r="AZ1349" s="133"/>
      <c r="BA1349" s="133"/>
      <c r="BB1349" s="133"/>
      <c r="BC1349" s="133"/>
      <c r="BD1349" s="133"/>
      <c r="BE1349" s="133"/>
      <c r="BF1349" s="133"/>
      <c r="BG1349" s="133"/>
      <c r="BH1349" s="133"/>
    </row>
    <row r="1350" spans="1:60" outlineLevel="1" x14ac:dyDescent="0.2">
      <c r="A1350" s="142"/>
      <c r="B1350" s="143"/>
      <c r="C1350" s="189" t="s">
        <v>1412</v>
      </c>
      <c r="D1350" s="175"/>
      <c r="E1350" s="176">
        <v>88.580000000000013</v>
      </c>
      <c r="F1350" s="144"/>
      <c r="G1350" s="144"/>
      <c r="H1350" s="144"/>
      <c r="I1350" s="144"/>
      <c r="J1350" s="144"/>
      <c r="K1350" s="144"/>
      <c r="L1350" s="144"/>
      <c r="M1350" s="144"/>
      <c r="N1350" s="144"/>
      <c r="O1350" s="144"/>
      <c r="P1350" s="144"/>
      <c r="Q1350" s="144"/>
      <c r="R1350" s="144"/>
      <c r="S1350" s="144"/>
      <c r="T1350" s="144"/>
      <c r="U1350" s="144"/>
      <c r="V1350" s="144"/>
      <c r="W1350" s="144"/>
      <c r="X1350" s="133"/>
      <c r="Y1350" s="133"/>
      <c r="Z1350" s="133"/>
      <c r="AA1350" s="133"/>
      <c r="AB1350" s="133"/>
      <c r="AC1350" s="133"/>
      <c r="AD1350" s="133"/>
      <c r="AE1350" s="133"/>
      <c r="AF1350" s="133"/>
      <c r="AG1350" s="133" t="s">
        <v>282</v>
      </c>
      <c r="AH1350" s="133">
        <v>0</v>
      </c>
      <c r="AI1350" s="133"/>
      <c r="AJ1350" s="133"/>
      <c r="AK1350" s="133"/>
      <c r="AL1350" s="133"/>
      <c r="AM1350" s="133"/>
      <c r="AN1350" s="133"/>
      <c r="AO1350" s="133"/>
      <c r="AP1350" s="133"/>
      <c r="AQ1350" s="133"/>
      <c r="AR1350" s="133"/>
      <c r="AS1350" s="133"/>
      <c r="AT1350" s="133"/>
      <c r="AU1350" s="133"/>
      <c r="AV1350" s="133"/>
      <c r="AW1350" s="133"/>
      <c r="AX1350" s="133"/>
      <c r="AY1350" s="133"/>
      <c r="AZ1350" s="133"/>
      <c r="BA1350" s="133"/>
      <c r="BB1350" s="133"/>
      <c r="BC1350" s="133"/>
      <c r="BD1350" s="133"/>
      <c r="BE1350" s="133"/>
      <c r="BF1350" s="133"/>
      <c r="BG1350" s="133"/>
      <c r="BH1350" s="133"/>
    </row>
    <row r="1351" spans="1:60" outlineLevel="1" x14ac:dyDescent="0.2">
      <c r="A1351" s="142"/>
      <c r="B1351" s="143"/>
      <c r="C1351" s="190" t="s">
        <v>673</v>
      </c>
      <c r="D1351" s="177"/>
      <c r="E1351" s="178">
        <v>223.66000000000003</v>
      </c>
      <c r="F1351" s="144"/>
      <c r="G1351" s="144"/>
      <c r="H1351" s="144"/>
      <c r="I1351" s="144"/>
      <c r="J1351" s="144"/>
      <c r="K1351" s="144"/>
      <c r="L1351" s="144"/>
      <c r="M1351" s="144"/>
      <c r="N1351" s="144"/>
      <c r="O1351" s="144"/>
      <c r="P1351" s="144"/>
      <c r="Q1351" s="144"/>
      <c r="R1351" s="144"/>
      <c r="S1351" s="144"/>
      <c r="T1351" s="144"/>
      <c r="U1351" s="144"/>
      <c r="V1351" s="144"/>
      <c r="W1351" s="144"/>
      <c r="X1351" s="133"/>
      <c r="Y1351" s="133"/>
      <c r="Z1351" s="133"/>
      <c r="AA1351" s="133"/>
      <c r="AB1351" s="133"/>
      <c r="AC1351" s="133"/>
      <c r="AD1351" s="133"/>
      <c r="AE1351" s="133"/>
      <c r="AF1351" s="133"/>
      <c r="AG1351" s="133" t="s">
        <v>282</v>
      </c>
      <c r="AH1351" s="133">
        <v>1</v>
      </c>
      <c r="AI1351" s="133"/>
      <c r="AJ1351" s="133"/>
      <c r="AK1351" s="133"/>
      <c r="AL1351" s="133"/>
      <c r="AM1351" s="133"/>
      <c r="AN1351" s="133"/>
      <c r="AO1351" s="133"/>
      <c r="AP1351" s="133"/>
      <c r="AQ1351" s="133"/>
      <c r="AR1351" s="133"/>
      <c r="AS1351" s="133"/>
      <c r="AT1351" s="133"/>
      <c r="AU1351" s="133"/>
      <c r="AV1351" s="133"/>
      <c r="AW1351" s="133"/>
      <c r="AX1351" s="133"/>
      <c r="AY1351" s="133"/>
      <c r="AZ1351" s="133"/>
      <c r="BA1351" s="133"/>
      <c r="BB1351" s="133"/>
      <c r="BC1351" s="133"/>
      <c r="BD1351" s="133"/>
      <c r="BE1351" s="133"/>
      <c r="BF1351" s="133"/>
      <c r="BG1351" s="133"/>
      <c r="BH1351" s="133"/>
    </row>
    <row r="1352" spans="1:60" outlineLevel="1" x14ac:dyDescent="0.2">
      <c r="A1352" s="142"/>
      <c r="B1352" s="143"/>
      <c r="C1352" s="189" t="s">
        <v>1234</v>
      </c>
      <c r="D1352" s="175"/>
      <c r="E1352" s="176"/>
      <c r="F1352" s="144"/>
      <c r="G1352" s="144"/>
      <c r="H1352" s="144"/>
      <c r="I1352" s="144"/>
      <c r="J1352" s="144"/>
      <c r="K1352" s="144"/>
      <c r="L1352" s="144"/>
      <c r="M1352" s="144"/>
      <c r="N1352" s="144"/>
      <c r="O1352" s="144"/>
      <c r="P1352" s="144"/>
      <c r="Q1352" s="144"/>
      <c r="R1352" s="144"/>
      <c r="S1352" s="144"/>
      <c r="T1352" s="144"/>
      <c r="U1352" s="144"/>
      <c r="V1352" s="144"/>
      <c r="W1352" s="144"/>
      <c r="X1352" s="133"/>
      <c r="Y1352" s="133"/>
      <c r="Z1352" s="133"/>
      <c r="AA1352" s="133"/>
      <c r="AB1352" s="133"/>
      <c r="AC1352" s="133"/>
      <c r="AD1352" s="133"/>
      <c r="AE1352" s="133"/>
      <c r="AF1352" s="133"/>
      <c r="AG1352" s="133" t="s">
        <v>282</v>
      </c>
      <c r="AH1352" s="133">
        <v>0</v>
      </c>
      <c r="AI1352" s="133"/>
      <c r="AJ1352" s="133"/>
      <c r="AK1352" s="133"/>
      <c r="AL1352" s="133"/>
      <c r="AM1352" s="133"/>
      <c r="AN1352" s="133"/>
      <c r="AO1352" s="133"/>
      <c r="AP1352" s="133"/>
      <c r="AQ1352" s="133"/>
      <c r="AR1352" s="133"/>
      <c r="AS1352" s="133"/>
      <c r="AT1352" s="133"/>
      <c r="AU1352" s="133"/>
      <c r="AV1352" s="133"/>
      <c r="AW1352" s="133"/>
      <c r="AX1352" s="133"/>
      <c r="AY1352" s="133"/>
      <c r="AZ1352" s="133"/>
      <c r="BA1352" s="133"/>
      <c r="BB1352" s="133"/>
      <c r="BC1352" s="133"/>
      <c r="BD1352" s="133"/>
      <c r="BE1352" s="133"/>
      <c r="BF1352" s="133"/>
      <c r="BG1352" s="133"/>
      <c r="BH1352" s="133"/>
    </row>
    <row r="1353" spans="1:60" outlineLevel="1" x14ac:dyDescent="0.2">
      <c r="A1353" s="142"/>
      <c r="B1353" s="143"/>
      <c r="C1353" s="189" t="s">
        <v>1413</v>
      </c>
      <c r="D1353" s="175"/>
      <c r="E1353" s="176">
        <v>19.8</v>
      </c>
      <c r="F1353" s="144"/>
      <c r="G1353" s="144"/>
      <c r="H1353" s="144"/>
      <c r="I1353" s="144"/>
      <c r="J1353" s="144"/>
      <c r="K1353" s="144"/>
      <c r="L1353" s="144"/>
      <c r="M1353" s="144"/>
      <c r="N1353" s="144"/>
      <c r="O1353" s="144"/>
      <c r="P1353" s="144"/>
      <c r="Q1353" s="144"/>
      <c r="R1353" s="144"/>
      <c r="S1353" s="144"/>
      <c r="T1353" s="144"/>
      <c r="U1353" s="144"/>
      <c r="V1353" s="144"/>
      <c r="W1353" s="144"/>
      <c r="X1353" s="133"/>
      <c r="Y1353" s="133"/>
      <c r="Z1353" s="133"/>
      <c r="AA1353" s="133"/>
      <c r="AB1353" s="133"/>
      <c r="AC1353" s="133"/>
      <c r="AD1353" s="133"/>
      <c r="AE1353" s="133"/>
      <c r="AF1353" s="133"/>
      <c r="AG1353" s="133" t="s">
        <v>282</v>
      </c>
      <c r="AH1353" s="133">
        <v>0</v>
      </c>
      <c r="AI1353" s="133"/>
      <c r="AJ1353" s="133"/>
      <c r="AK1353" s="133"/>
      <c r="AL1353" s="133"/>
      <c r="AM1353" s="133"/>
      <c r="AN1353" s="133"/>
      <c r="AO1353" s="133"/>
      <c r="AP1353" s="133"/>
      <c r="AQ1353" s="133"/>
      <c r="AR1353" s="133"/>
      <c r="AS1353" s="133"/>
      <c r="AT1353" s="133"/>
      <c r="AU1353" s="133"/>
      <c r="AV1353" s="133"/>
      <c r="AW1353" s="133"/>
      <c r="AX1353" s="133"/>
      <c r="AY1353" s="133"/>
      <c r="AZ1353" s="133"/>
      <c r="BA1353" s="133"/>
      <c r="BB1353" s="133"/>
      <c r="BC1353" s="133"/>
      <c r="BD1353" s="133"/>
      <c r="BE1353" s="133"/>
      <c r="BF1353" s="133"/>
      <c r="BG1353" s="133"/>
      <c r="BH1353" s="133"/>
    </row>
    <row r="1354" spans="1:60" outlineLevel="1" x14ac:dyDescent="0.2">
      <c r="A1354" s="142"/>
      <c r="B1354" s="143"/>
      <c r="C1354" s="189" t="s">
        <v>1414</v>
      </c>
      <c r="D1354" s="175"/>
      <c r="E1354" s="176">
        <v>7.44</v>
      </c>
      <c r="F1354" s="144"/>
      <c r="G1354" s="144"/>
      <c r="H1354" s="144"/>
      <c r="I1354" s="144"/>
      <c r="J1354" s="144"/>
      <c r="K1354" s="144"/>
      <c r="L1354" s="144"/>
      <c r="M1354" s="144"/>
      <c r="N1354" s="144"/>
      <c r="O1354" s="144"/>
      <c r="P1354" s="144"/>
      <c r="Q1354" s="144"/>
      <c r="R1354" s="144"/>
      <c r="S1354" s="144"/>
      <c r="T1354" s="144"/>
      <c r="U1354" s="144"/>
      <c r="V1354" s="144"/>
      <c r="W1354" s="144"/>
      <c r="X1354" s="133"/>
      <c r="Y1354" s="133"/>
      <c r="Z1354" s="133"/>
      <c r="AA1354" s="133"/>
      <c r="AB1354" s="133"/>
      <c r="AC1354" s="133"/>
      <c r="AD1354" s="133"/>
      <c r="AE1354" s="133"/>
      <c r="AF1354" s="133"/>
      <c r="AG1354" s="133" t="s">
        <v>282</v>
      </c>
      <c r="AH1354" s="133">
        <v>0</v>
      </c>
      <c r="AI1354" s="133"/>
      <c r="AJ1354" s="133"/>
      <c r="AK1354" s="133"/>
      <c r="AL1354" s="133"/>
      <c r="AM1354" s="133"/>
      <c r="AN1354" s="133"/>
      <c r="AO1354" s="133"/>
      <c r="AP1354" s="133"/>
      <c r="AQ1354" s="133"/>
      <c r="AR1354" s="133"/>
      <c r="AS1354" s="133"/>
      <c r="AT1354" s="133"/>
      <c r="AU1354" s="133"/>
      <c r="AV1354" s="133"/>
      <c r="AW1354" s="133"/>
      <c r="AX1354" s="133"/>
      <c r="AY1354" s="133"/>
      <c r="AZ1354" s="133"/>
      <c r="BA1354" s="133"/>
      <c r="BB1354" s="133"/>
      <c r="BC1354" s="133"/>
      <c r="BD1354" s="133"/>
      <c r="BE1354" s="133"/>
      <c r="BF1354" s="133"/>
      <c r="BG1354" s="133"/>
      <c r="BH1354" s="133"/>
    </row>
    <row r="1355" spans="1:60" outlineLevel="1" x14ac:dyDescent="0.2">
      <c r="A1355" s="142"/>
      <c r="B1355" s="143"/>
      <c r="C1355" s="190" t="s">
        <v>673</v>
      </c>
      <c r="D1355" s="177"/>
      <c r="E1355" s="178">
        <v>27.240000000000002</v>
      </c>
      <c r="F1355" s="144"/>
      <c r="G1355" s="144"/>
      <c r="H1355" s="144"/>
      <c r="I1355" s="144"/>
      <c r="J1355" s="144"/>
      <c r="K1355" s="144"/>
      <c r="L1355" s="144"/>
      <c r="M1355" s="144"/>
      <c r="N1355" s="144"/>
      <c r="O1355" s="144"/>
      <c r="P1355" s="144"/>
      <c r="Q1355" s="144"/>
      <c r="R1355" s="144"/>
      <c r="S1355" s="144"/>
      <c r="T1355" s="144"/>
      <c r="U1355" s="144"/>
      <c r="V1355" s="144"/>
      <c r="W1355" s="144"/>
      <c r="X1355" s="133"/>
      <c r="Y1355" s="133"/>
      <c r="Z1355" s="133"/>
      <c r="AA1355" s="133"/>
      <c r="AB1355" s="133"/>
      <c r="AC1355" s="133"/>
      <c r="AD1355" s="133"/>
      <c r="AE1355" s="133"/>
      <c r="AF1355" s="133"/>
      <c r="AG1355" s="133" t="s">
        <v>282</v>
      </c>
      <c r="AH1355" s="133">
        <v>1</v>
      </c>
      <c r="AI1355" s="133"/>
      <c r="AJ1355" s="133"/>
      <c r="AK1355" s="133"/>
      <c r="AL1355" s="133"/>
      <c r="AM1355" s="133"/>
      <c r="AN1355" s="133"/>
      <c r="AO1355" s="133"/>
      <c r="AP1355" s="133"/>
      <c r="AQ1355" s="133"/>
      <c r="AR1355" s="133"/>
      <c r="AS1355" s="133"/>
      <c r="AT1355" s="133"/>
      <c r="AU1355" s="133"/>
      <c r="AV1355" s="133"/>
      <c r="AW1355" s="133"/>
      <c r="AX1355" s="133"/>
      <c r="AY1355" s="133"/>
      <c r="AZ1355" s="133"/>
      <c r="BA1355" s="133"/>
      <c r="BB1355" s="133"/>
      <c r="BC1355" s="133"/>
      <c r="BD1355" s="133"/>
      <c r="BE1355" s="133"/>
      <c r="BF1355" s="133"/>
      <c r="BG1355" s="133"/>
      <c r="BH1355" s="133"/>
    </row>
    <row r="1356" spans="1:60" ht="22.5" outlineLevel="1" x14ac:dyDescent="0.2">
      <c r="A1356" s="154">
        <v>150</v>
      </c>
      <c r="B1356" s="155" t="s">
        <v>1415</v>
      </c>
      <c r="C1356" s="171" t="s">
        <v>1416</v>
      </c>
      <c r="D1356" s="156" t="s">
        <v>291</v>
      </c>
      <c r="E1356" s="157">
        <v>484.72</v>
      </c>
      <c r="F1356" s="158">
        <v>44.6</v>
      </c>
      <c r="G1356" s="159">
        <f>ROUND(E1356*F1356,2)</f>
        <v>21618.51</v>
      </c>
      <c r="H1356" s="158">
        <v>0</v>
      </c>
      <c r="I1356" s="159">
        <f>ROUND(E1356*H1356,2)</f>
        <v>0</v>
      </c>
      <c r="J1356" s="158">
        <v>44.6</v>
      </c>
      <c r="K1356" s="159">
        <f>ROUND(E1356*J1356,2)</f>
        <v>21618.51</v>
      </c>
      <c r="L1356" s="159">
        <v>21</v>
      </c>
      <c r="M1356" s="159">
        <f>G1356*(1+L1356/100)</f>
        <v>26158.397099999998</v>
      </c>
      <c r="N1356" s="159">
        <v>0</v>
      </c>
      <c r="O1356" s="159">
        <f>ROUND(E1356*N1356,2)</f>
        <v>0</v>
      </c>
      <c r="P1356" s="159">
        <v>0</v>
      </c>
      <c r="Q1356" s="159">
        <f>ROUND(E1356*P1356,2)</f>
        <v>0</v>
      </c>
      <c r="R1356" s="159" t="s">
        <v>373</v>
      </c>
      <c r="S1356" s="159" t="s">
        <v>233</v>
      </c>
      <c r="T1356" s="160" t="s">
        <v>233</v>
      </c>
      <c r="U1356" s="144">
        <v>0.1</v>
      </c>
      <c r="V1356" s="144">
        <f>ROUND(E1356*U1356,2)</f>
        <v>48.47</v>
      </c>
      <c r="W1356" s="144"/>
      <c r="X1356" s="133"/>
      <c r="Y1356" s="133"/>
      <c r="Z1356" s="133"/>
      <c r="AA1356" s="133"/>
      <c r="AB1356" s="133"/>
      <c r="AC1356" s="133"/>
      <c r="AD1356" s="133"/>
      <c r="AE1356" s="133"/>
      <c r="AF1356" s="133"/>
      <c r="AG1356" s="133" t="s">
        <v>251</v>
      </c>
      <c r="AH1356" s="133"/>
      <c r="AI1356" s="133"/>
      <c r="AJ1356" s="133"/>
      <c r="AK1356" s="133"/>
      <c r="AL1356" s="133"/>
      <c r="AM1356" s="133"/>
      <c r="AN1356" s="133"/>
      <c r="AO1356" s="133"/>
      <c r="AP1356" s="133"/>
      <c r="AQ1356" s="133"/>
      <c r="AR1356" s="133"/>
      <c r="AS1356" s="133"/>
      <c r="AT1356" s="133"/>
      <c r="AU1356" s="133"/>
      <c r="AV1356" s="133"/>
      <c r="AW1356" s="133"/>
      <c r="AX1356" s="133"/>
      <c r="AY1356" s="133"/>
      <c r="AZ1356" s="133"/>
      <c r="BA1356" s="133"/>
      <c r="BB1356" s="133"/>
      <c r="BC1356" s="133"/>
      <c r="BD1356" s="133"/>
      <c r="BE1356" s="133"/>
      <c r="BF1356" s="133"/>
      <c r="BG1356" s="133"/>
      <c r="BH1356" s="133"/>
    </row>
    <row r="1357" spans="1:60" outlineLevel="1" x14ac:dyDescent="0.2">
      <c r="A1357" s="142"/>
      <c r="B1357" s="143"/>
      <c r="C1357" s="189" t="s">
        <v>1335</v>
      </c>
      <c r="D1357" s="175"/>
      <c r="E1357" s="176"/>
      <c r="F1357" s="144"/>
      <c r="G1357" s="144"/>
      <c r="H1357" s="144"/>
      <c r="I1357" s="144"/>
      <c r="J1357" s="144"/>
      <c r="K1357" s="144"/>
      <c r="L1357" s="144"/>
      <c r="M1357" s="144"/>
      <c r="N1357" s="144"/>
      <c r="O1357" s="144"/>
      <c r="P1357" s="144"/>
      <c r="Q1357" s="144"/>
      <c r="R1357" s="144"/>
      <c r="S1357" s="144"/>
      <c r="T1357" s="144"/>
      <c r="U1357" s="144"/>
      <c r="V1357" s="144"/>
      <c r="W1357" s="144"/>
      <c r="X1357" s="133"/>
      <c r="Y1357" s="133"/>
      <c r="Z1357" s="133"/>
      <c r="AA1357" s="133"/>
      <c r="AB1357" s="133"/>
      <c r="AC1357" s="133"/>
      <c r="AD1357" s="133"/>
      <c r="AE1357" s="133"/>
      <c r="AF1357" s="133"/>
      <c r="AG1357" s="133" t="s">
        <v>282</v>
      </c>
      <c r="AH1357" s="133">
        <v>0</v>
      </c>
      <c r="AI1357" s="133"/>
      <c r="AJ1357" s="133"/>
      <c r="AK1357" s="133"/>
      <c r="AL1357" s="133"/>
      <c r="AM1357" s="133"/>
      <c r="AN1357" s="133"/>
      <c r="AO1357" s="133"/>
      <c r="AP1357" s="133"/>
      <c r="AQ1357" s="133"/>
      <c r="AR1357" s="133"/>
      <c r="AS1357" s="133"/>
      <c r="AT1357" s="133"/>
      <c r="AU1357" s="133"/>
      <c r="AV1357" s="133"/>
      <c r="AW1357" s="133"/>
      <c r="AX1357" s="133"/>
      <c r="AY1357" s="133"/>
      <c r="AZ1357" s="133"/>
      <c r="BA1357" s="133"/>
      <c r="BB1357" s="133"/>
      <c r="BC1357" s="133"/>
      <c r="BD1357" s="133"/>
      <c r="BE1357" s="133"/>
      <c r="BF1357" s="133"/>
      <c r="BG1357" s="133"/>
      <c r="BH1357" s="133"/>
    </row>
    <row r="1358" spans="1:60" outlineLevel="1" x14ac:dyDescent="0.2">
      <c r="A1358" s="142"/>
      <c r="B1358" s="143"/>
      <c r="C1358" s="189" t="s">
        <v>1227</v>
      </c>
      <c r="D1358" s="175"/>
      <c r="E1358" s="176"/>
      <c r="F1358" s="144"/>
      <c r="G1358" s="144"/>
      <c r="H1358" s="144"/>
      <c r="I1358" s="144"/>
      <c r="J1358" s="144"/>
      <c r="K1358" s="144"/>
      <c r="L1358" s="144"/>
      <c r="M1358" s="144"/>
      <c r="N1358" s="144"/>
      <c r="O1358" s="144"/>
      <c r="P1358" s="144"/>
      <c r="Q1358" s="144"/>
      <c r="R1358" s="144"/>
      <c r="S1358" s="144"/>
      <c r="T1358" s="144"/>
      <c r="U1358" s="144"/>
      <c r="V1358" s="144"/>
      <c r="W1358" s="144"/>
      <c r="X1358" s="133"/>
      <c r="Y1358" s="133"/>
      <c r="Z1358" s="133"/>
      <c r="AA1358" s="133"/>
      <c r="AB1358" s="133"/>
      <c r="AC1358" s="133"/>
      <c r="AD1358" s="133"/>
      <c r="AE1358" s="133"/>
      <c r="AF1358" s="133"/>
      <c r="AG1358" s="133" t="s">
        <v>282</v>
      </c>
      <c r="AH1358" s="133">
        <v>0</v>
      </c>
      <c r="AI1358" s="133"/>
      <c r="AJ1358" s="133"/>
      <c r="AK1358" s="133"/>
      <c r="AL1358" s="133"/>
      <c r="AM1358" s="133"/>
      <c r="AN1358" s="133"/>
      <c r="AO1358" s="133"/>
      <c r="AP1358" s="133"/>
      <c r="AQ1358" s="133"/>
      <c r="AR1358" s="133"/>
      <c r="AS1358" s="133"/>
      <c r="AT1358" s="133"/>
      <c r="AU1358" s="133"/>
      <c r="AV1358" s="133"/>
      <c r="AW1358" s="133"/>
      <c r="AX1358" s="133"/>
      <c r="AY1358" s="133"/>
      <c r="AZ1358" s="133"/>
      <c r="BA1358" s="133"/>
      <c r="BB1358" s="133"/>
      <c r="BC1358" s="133"/>
      <c r="BD1358" s="133"/>
      <c r="BE1358" s="133"/>
      <c r="BF1358" s="133"/>
      <c r="BG1358" s="133"/>
      <c r="BH1358" s="133"/>
    </row>
    <row r="1359" spans="1:60" outlineLevel="1" x14ac:dyDescent="0.2">
      <c r="A1359" s="142"/>
      <c r="B1359" s="143"/>
      <c r="C1359" s="189" t="s">
        <v>1417</v>
      </c>
      <c r="D1359" s="175"/>
      <c r="E1359" s="176">
        <v>7.4</v>
      </c>
      <c r="F1359" s="144"/>
      <c r="G1359" s="144"/>
      <c r="H1359" s="144"/>
      <c r="I1359" s="144"/>
      <c r="J1359" s="144"/>
      <c r="K1359" s="144"/>
      <c r="L1359" s="144"/>
      <c r="M1359" s="144"/>
      <c r="N1359" s="144"/>
      <c r="O1359" s="144"/>
      <c r="P1359" s="144"/>
      <c r="Q1359" s="144"/>
      <c r="R1359" s="144"/>
      <c r="S1359" s="144"/>
      <c r="T1359" s="144"/>
      <c r="U1359" s="144"/>
      <c r="V1359" s="144"/>
      <c r="W1359" s="144"/>
      <c r="X1359" s="133"/>
      <c r="Y1359" s="133"/>
      <c r="Z1359" s="133"/>
      <c r="AA1359" s="133"/>
      <c r="AB1359" s="133"/>
      <c r="AC1359" s="133"/>
      <c r="AD1359" s="133"/>
      <c r="AE1359" s="133"/>
      <c r="AF1359" s="133"/>
      <c r="AG1359" s="133" t="s">
        <v>282</v>
      </c>
      <c r="AH1359" s="133">
        <v>0</v>
      </c>
      <c r="AI1359" s="133"/>
      <c r="AJ1359" s="133"/>
      <c r="AK1359" s="133"/>
      <c r="AL1359" s="133"/>
      <c r="AM1359" s="133"/>
      <c r="AN1359" s="133"/>
      <c r="AO1359" s="133"/>
      <c r="AP1359" s="133"/>
      <c r="AQ1359" s="133"/>
      <c r="AR1359" s="133"/>
      <c r="AS1359" s="133"/>
      <c r="AT1359" s="133"/>
      <c r="AU1359" s="133"/>
      <c r="AV1359" s="133"/>
      <c r="AW1359" s="133"/>
      <c r="AX1359" s="133"/>
      <c r="AY1359" s="133"/>
      <c r="AZ1359" s="133"/>
      <c r="BA1359" s="133"/>
      <c r="BB1359" s="133"/>
      <c r="BC1359" s="133"/>
      <c r="BD1359" s="133"/>
      <c r="BE1359" s="133"/>
      <c r="BF1359" s="133"/>
      <c r="BG1359" s="133"/>
      <c r="BH1359" s="133"/>
    </row>
    <row r="1360" spans="1:60" outlineLevel="1" x14ac:dyDescent="0.2">
      <c r="A1360" s="142"/>
      <c r="B1360" s="143"/>
      <c r="C1360" s="190" t="s">
        <v>673</v>
      </c>
      <c r="D1360" s="177"/>
      <c r="E1360" s="178">
        <v>7.4</v>
      </c>
      <c r="F1360" s="144"/>
      <c r="G1360" s="144"/>
      <c r="H1360" s="144"/>
      <c r="I1360" s="144"/>
      <c r="J1360" s="144"/>
      <c r="K1360" s="144"/>
      <c r="L1360" s="144"/>
      <c r="M1360" s="144"/>
      <c r="N1360" s="144"/>
      <c r="O1360" s="144"/>
      <c r="P1360" s="144"/>
      <c r="Q1360" s="144"/>
      <c r="R1360" s="144"/>
      <c r="S1360" s="144"/>
      <c r="T1360" s="144"/>
      <c r="U1360" s="144"/>
      <c r="V1360" s="144"/>
      <c r="W1360" s="144"/>
      <c r="X1360" s="133"/>
      <c r="Y1360" s="133"/>
      <c r="Z1360" s="133"/>
      <c r="AA1360" s="133"/>
      <c r="AB1360" s="133"/>
      <c r="AC1360" s="133"/>
      <c r="AD1360" s="133"/>
      <c r="AE1360" s="133"/>
      <c r="AF1360" s="133"/>
      <c r="AG1360" s="133" t="s">
        <v>282</v>
      </c>
      <c r="AH1360" s="133">
        <v>1</v>
      </c>
      <c r="AI1360" s="133"/>
      <c r="AJ1360" s="133"/>
      <c r="AK1360" s="133"/>
      <c r="AL1360" s="133"/>
      <c r="AM1360" s="133"/>
      <c r="AN1360" s="133"/>
      <c r="AO1360" s="133"/>
      <c r="AP1360" s="133"/>
      <c r="AQ1360" s="133"/>
      <c r="AR1360" s="133"/>
      <c r="AS1360" s="133"/>
      <c r="AT1360" s="133"/>
      <c r="AU1360" s="133"/>
      <c r="AV1360" s="133"/>
      <c r="AW1360" s="133"/>
      <c r="AX1360" s="133"/>
      <c r="AY1360" s="133"/>
      <c r="AZ1360" s="133"/>
      <c r="BA1360" s="133"/>
      <c r="BB1360" s="133"/>
      <c r="BC1360" s="133"/>
      <c r="BD1360" s="133"/>
      <c r="BE1360" s="133"/>
      <c r="BF1360" s="133"/>
      <c r="BG1360" s="133"/>
      <c r="BH1360" s="133"/>
    </row>
    <row r="1361" spans="1:60" outlineLevel="1" x14ac:dyDescent="0.2">
      <c r="A1361" s="142"/>
      <c r="B1361" s="143"/>
      <c r="C1361" s="189" t="s">
        <v>655</v>
      </c>
      <c r="D1361" s="175"/>
      <c r="E1361" s="176"/>
      <c r="F1361" s="144"/>
      <c r="G1361" s="144"/>
      <c r="H1361" s="144"/>
      <c r="I1361" s="144"/>
      <c r="J1361" s="144"/>
      <c r="K1361" s="144"/>
      <c r="L1361" s="144"/>
      <c r="M1361" s="144"/>
      <c r="N1361" s="144"/>
      <c r="O1361" s="144"/>
      <c r="P1361" s="144"/>
      <c r="Q1361" s="144"/>
      <c r="R1361" s="144"/>
      <c r="S1361" s="144"/>
      <c r="T1361" s="144"/>
      <c r="U1361" s="144"/>
      <c r="V1361" s="144"/>
      <c r="W1361" s="144"/>
      <c r="X1361" s="133"/>
      <c r="Y1361" s="133"/>
      <c r="Z1361" s="133"/>
      <c r="AA1361" s="133"/>
      <c r="AB1361" s="133"/>
      <c r="AC1361" s="133"/>
      <c r="AD1361" s="133"/>
      <c r="AE1361" s="133"/>
      <c r="AF1361" s="133"/>
      <c r="AG1361" s="133" t="s">
        <v>282</v>
      </c>
      <c r="AH1361" s="133">
        <v>0</v>
      </c>
      <c r="AI1361" s="133"/>
      <c r="AJ1361" s="133"/>
      <c r="AK1361" s="133"/>
      <c r="AL1361" s="133"/>
      <c r="AM1361" s="133"/>
      <c r="AN1361" s="133"/>
      <c r="AO1361" s="133"/>
      <c r="AP1361" s="133"/>
      <c r="AQ1361" s="133"/>
      <c r="AR1361" s="133"/>
      <c r="AS1361" s="133"/>
      <c r="AT1361" s="133"/>
      <c r="AU1361" s="133"/>
      <c r="AV1361" s="133"/>
      <c r="AW1361" s="133"/>
      <c r="AX1361" s="133"/>
      <c r="AY1361" s="133"/>
      <c r="AZ1361" s="133"/>
      <c r="BA1361" s="133"/>
      <c r="BB1361" s="133"/>
      <c r="BC1361" s="133"/>
      <c r="BD1361" s="133"/>
      <c r="BE1361" s="133"/>
      <c r="BF1361" s="133"/>
      <c r="BG1361" s="133"/>
      <c r="BH1361" s="133"/>
    </row>
    <row r="1362" spans="1:60" outlineLevel="1" x14ac:dyDescent="0.2">
      <c r="A1362" s="142"/>
      <c r="B1362" s="143"/>
      <c r="C1362" s="189" t="s">
        <v>1418</v>
      </c>
      <c r="D1362" s="175"/>
      <c r="E1362" s="176">
        <v>9</v>
      </c>
      <c r="F1362" s="144"/>
      <c r="G1362" s="144"/>
      <c r="H1362" s="144"/>
      <c r="I1362" s="144"/>
      <c r="J1362" s="144"/>
      <c r="K1362" s="144"/>
      <c r="L1362" s="144"/>
      <c r="M1362" s="144"/>
      <c r="N1362" s="144"/>
      <c r="O1362" s="144"/>
      <c r="P1362" s="144"/>
      <c r="Q1362" s="144"/>
      <c r="R1362" s="144"/>
      <c r="S1362" s="144"/>
      <c r="T1362" s="144"/>
      <c r="U1362" s="144"/>
      <c r="V1362" s="144"/>
      <c r="W1362" s="144"/>
      <c r="X1362" s="133"/>
      <c r="Y1362" s="133"/>
      <c r="Z1362" s="133"/>
      <c r="AA1362" s="133"/>
      <c r="AB1362" s="133"/>
      <c r="AC1362" s="133"/>
      <c r="AD1362" s="133"/>
      <c r="AE1362" s="133"/>
      <c r="AF1362" s="133"/>
      <c r="AG1362" s="133" t="s">
        <v>282</v>
      </c>
      <c r="AH1362" s="133">
        <v>0</v>
      </c>
      <c r="AI1362" s="133"/>
      <c r="AJ1362" s="133"/>
      <c r="AK1362" s="133"/>
      <c r="AL1362" s="133"/>
      <c r="AM1362" s="133"/>
      <c r="AN1362" s="133"/>
      <c r="AO1362" s="133"/>
      <c r="AP1362" s="133"/>
      <c r="AQ1362" s="133"/>
      <c r="AR1362" s="133"/>
      <c r="AS1362" s="133"/>
      <c r="AT1362" s="133"/>
      <c r="AU1362" s="133"/>
      <c r="AV1362" s="133"/>
      <c r="AW1362" s="133"/>
      <c r="AX1362" s="133"/>
      <c r="AY1362" s="133"/>
      <c r="AZ1362" s="133"/>
      <c r="BA1362" s="133"/>
      <c r="BB1362" s="133"/>
      <c r="BC1362" s="133"/>
      <c r="BD1362" s="133"/>
      <c r="BE1362" s="133"/>
      <c r="BF1362" s="133"/>
      <c r="BG1362" s="133"/>
      <c r="BH1362" s="133"/>
    </row>
    <row r="1363" spans="1:60" outlineLevel="1" x14ac:dyDescent="0.2">
      <c r="A1363" s="142"/>
      <c r="B1363" s="143"/>
      <c r="C1363" s="189" t="s">
        <v>1419</v>
      </c>
      <c r="D1363" s="175"/>
      <c r="E1363" s="176">
        <v>11.700000000000001</v>
      </c>
      <c r="F1363" s="144"/>
      <c r="G1363" s="144"/>
      <c r="H1363" s="144"/>
      <c r="I1363" s="144"/>
      <c r="J1363" s="144"/>
      <c r="K1363" s="144"/>
      <c r="L1363" s="144"/>
      <c r="M1363" s="144"/>
      <c r="N1363" s="144"/>
      <c r="O1363" s="144"/>
      <c r="P1363" s="144"/>
      <c r="Q1363" s="144"/>
      <c r="R1363" s="144"/>
      <c r="S1363" s="144"/>
      <c r="T1363" s="144"/>
      <c r="U1363" s="144"/>
      <c r="V1363" s="144"/>
      <c r="W1363" s="144"/>
      <c r="X1363" s="133"/>
      <c r="Y1363" s="133"/>
      <c r="Z1363" s="133"/>
      <c r="AA1363" s="133"/>
      <c r="AB1363" s="133"/>
      <c r="AC1363" s="133"/>
      <c r="AD1363" s="133"/>
      <c r="AE1363" s="133"/>
      <c r="AF1363" s="133"/>
      <c r="AG1363" s="133" t="s">
        <v>282</v>
      </c>
      <c r="AH1363" s="133">
        <v>0</v>
      </c>
      <c r="AI1363" s="133"/>
      <c r="AJ1363" s="133"/>
      <c r="AK1363" s="133"/>
      <c r="AL1363" s="133"/>
      <c r="AM1363" s="133"/>
      <c r="AN1363" s="133"/>
      <c r="AO1363" s="133"/>
      <c r="AP1363" s="133"/>
      <c r="AQ1363" s="133"/>
      <c r="AR1363" s="133"/>
      <c r="AS1363" s="133"/>
      <c r="AT1363" s="133"/>
      <c r="AU1363" s="133"/>
      <c r="AV1363" s="133"/>
      <c r="AW1363" s="133"/>
      <c r="AX1363" s="133"/>
      <c r="AY1363" s="133"/>
      <c r="AZ1363" s="133"/>
      <c r="BA1363" s="133"/>
      <c r="BB1363" s="133"/>
      <c r="BC1363" s="133"/>
      <c r="BD1363" s="133"/>
      <c r="BE1363" s="133"/>
      <c r="BF1363" s="133"/>
      <c r="BG1363" s="133"/>
      <c r="BH1363" s="133"/>
    </row>
    <row r="1364" spans="1:60" outlineLevel="1" x14ac:dyDescent="0.2">
      <c r="A1364" s="142"/>
      <c r="B1364" s="143"/>
      <c r="C1364" s="189" t="s">
        <v>1420</v>
      </c>
      <c r="D1364" s="175"/>
      <c r="E1364" s="176">
        <v>6.2</v>
      </c>
      <c r="F1364" s="144"/>
      <c r="G1364" s="144"/>
      <c r="H1364" s="144"/>
      <c r="I1364" s="144"/>
      <c r="J1364" s="144"/>
      <c r="K1364" s="144"/>
      <c r="L1364" s="144"/>
      <c r="M1364" s="144"/>
      <c r="N1364" s="144"/>
      <c r="O1364" s="144"/>
      <c r="P1364" s="144"/>
      <c r="Q1364" s="144"/>
      <c r="R1364" s="144"/>
      <c r="S1364" s="144"/>
      <c r="T1364" s="144"/>
      <c r="U1364" s="144"/>
      <c r="V1364" s="144"/>
      <c r="W1364" s="144"/>
      <c r="X1364" s="133"/>
      <c r="Y1364" s="133"/>
      <c r="Z1364" s="133"/>
      <c r="AA1364" s="133"/>
      <c r="AB1364" s="133"/>
      <c r="AC1364" s="133"/>
      <c r="AD1364" s="133"/>
      <c r="AE1364" s="133"/>
      <c r="AF1364" s="133"/>
      <c r="AG1364" s="133" t="s">
        <v>282</v>
      </c>
      <c r="AH1364" s="133">
        <v>0</v>
      </c>
      <c r="AI1364" s="133"/>
      <c r="AJ1364" s="133"/>
      <c r="AK1364" s="133"/>
      <c r="AL1364" s="133"/>
      <c r="AM1364" s="133"/>
      <c r="AN1364" s="133"/>
      <c r="AO1364" s="133"/>
      <c r="AP1364" s="133"/>
      <c r="AQ1364" s="133"/>
      <c r="AR1364" s="133"/>
      <c r="AS1364" s="133"/>
      <c r="AT1364" s="133"/>
      <c r="AU1364" s="133"/>
      <c r="AV1364" s="133"/>
      <c r="AW1364" s="133"/>
      <c r="AX1364" s="133"/>
      <c r="AY1364" s="133"/>
      <c r="AZ1364" s="133"/>
      <c r="BA1364" s="133"/>
      <c r="BB1364" s="133"/>
      <c r="BC1364" s="133"/>
      <c r="BD1364" s="133"/>
      <c r="BE1364" s="133"/>
      <c r="BF1364" s="133"/>
      <c r="BG1364" s="133"/>
      <c r="BH1364" s="133"/>
    </row>
    <row r="1365" spans="1:60" outlineLevel="1" x14ac:dyDescent="0.2">
      <c r="A1365" s="142"/>
      <c r="B1365" s="143"/>
      <c r="C1365" s="189" t="s">
        <v>1421</v>
      </c>
      <c r="D1365" s="175"/>
      <c r="E1365" s="176">
        <v>7.4</v>
      </c>
      <c r="F1365" s="144"/>
      <c r="G1365" s="144"/>
      <c r="H1365" s="144"/>
      <c r="I1365" s="144"/>
      <c r="J1365" s="144"/>
      <c r="K1365" s="144"/>
      <c r="L1365" s="144"/>
      <c r="M1365" s="144"/>
      <c r="N1365" s="144"/>
      <c r="O1365" s="144"/>
      <c r="P1365" s="144"/>
      <c r="Q1365" s="144"/>
      <c r="R1365" s="144"/>
      <c r="S1365" s="144"/>
      <c r="T1365" s="144"/>
      <c r="U1365" s="144"/>
      <c r="V1365" s="144"/>
      <c r="W1365" s="144"/>
      <c r="X1365" s="133"/>
      <c r="Y1365" s="133"/>
      <c r="Z1365" s="133"/>
      <c r="AA1365" s="133"/>
      <c r="AB1365" s="133"/>
      <c r="AC1365" s="133"/>
      <c r="AD1365" s="133"/>
      <c r="AE1365" s="133"/>
      <c r="AF1365" s="133"/>
      <c r="AG1365" s="133" t="s">
        <v>282</v>
      </c>
      <c r="AH1365" s="133">
        <v>0</v>
      </c>
      <c r="AI1365" s="133"/>
      <c r="AJ1365" s="133"/>
      <c r="AK1365" s="133"/>
      <c r="AL1365" s="133"/>
      <c r="AM1365" s="133"/>
      <c r="AN1365" s="133"/>
      <c r="AO1365" s="133"/>
      <c r="AP1365" s="133"/>
      <c r="AQ1365" s="133"/>
      <c r="AR1365" s="133"/>
      <c r="AS1365" s="133"/>
      <c r="AT1365" s="133"/>
      <c r="AU1365" s="133"/>
      <c r="AV1365" s="133"/>
      <c r="AW1365" s="133"/>
      <c r="AX1365" s="133"/>
      <c r="AY1365" s="133"/>
      <c r="AZ1365" s="133"/>
      <c r="BA1365" s="133"/>
      <c r="BB1365" s="133"/>
      <c r="BC1365" s="133"/>
      <c r="BD1365" s="133"/>
      <c r="BE1365" s="133"/>
      <c r="BF1365" s="133"/>
      <c r="BG1365" s="133"/>
      <c r="BH1365" s="133"/>
    </row>
    <row r="1366" spans="1:60" outlineLevel="1" x14ac:dyDescent="0.2">
      <c r="A1366" s="142"/>
      <c r="B1366" s="143"/>
      <c r="C1366" s="189" t="s">
        <v>1422</v>
      </c>
      <c r="D1366" s="175"/>
      <c r="E1366" s="176">
        <v>7.2</v>
      </c>
      <c r="F1366" s="144"/>
      <c r="G1366" s="144"/>
      <c r="H1366" s="144"/>
      <c r="I1366" s="144"/>
      <c r="J1366" s="144"/>
      <c r="K1366" s="144"/>
      <c r="L1366" s="144"/>
      <c r="M1366" s="144"/>
      <c r="N1366" s="144"/>
      <c r="O1366" s="144"/>
      <c r="P1366" s="144"/>
      <c r="Q1366" s="144"/>
      <c r="R1366" s="144"/>
      <c r="S1366" s="144"/>
      <c r="T1366" s="144"/>
      <c r="U1366" s="144"/>
      <c r="V1366" s="144"/>
      <c r="W1366" s="144"/>
      <c r="X1366" s="133"/>
      <c r="Y1366" s="133"/>
      <c r="Z1366" s="133"/>
      <c r="AA1366" s="133"/>
      <c r="AB1366" s="133"/>
      <c r="AC1366" s="133"/>
      <c r="AD1366" s="133"/>
      <c r="AE1366" s="133"/>
      <c r="AF1366" s="133"/>
      <c r="AG1366" s="133" t="s">
        <v>282</v>
      </c>
      <c r="AH1366" s="133">
        <v>0</v>
      </c>
      <c r="AI1366" s="133"/>
      <c r="AJ1366" s="133"/>
      <c r="AK1366" s="133"/>
      <c r="AL1366" s="133"/>
      <c r="AM1366" s="133"/>
      <c r="AN1366" s="133"/>
      <c r="AO1366" s="133"/>
      <c r="AP1366" s="133"/>
      <c r="AQ1366" s="133"/>
      <c r="AR1366" s="133"/>
      <c r="AS1366" s="133"/>
      <c r="AT1366" s="133"/>
      <c r="AU1366" s="133"/>
      <c r="AV1366" s="133"/>
      <c r="AW1366" s="133"/>
      <c r="AX1366" s="133"/>
      <c r="AY1366" s="133"/>
      <c r="AZ1366" s="133"/>
      <c r="BA1366" s="133"/>
      <c r="BB1366" s="133"/>
      <c r="BC1366" s="133"/>
      <c r="BD1366" s="133"/>
      <c r="BE1366" s="133"/>
      <c r="BF1366" s="133"/>
      <c r="BG1366" s="133"/>
      <c r="BH1366" s="133"/>
    </row>
    <row r="1367" spans="1:60" outlineLevel="1" x14ac:dyDescent="0.2">
      <c r="A1367" s="142"/>
      <c r="B1367" s="143"/>
      <c r="C1367" s="189" t="s">
        <v>1342</v>
      </c>
      <c r="D1367" s="175"/>
      <c r="E1367" s="176"/>
      <c r="F1367" s="144"/>
      <c r="G1367" s="144"/>
      <c r="H1367" s="144"/>
      <c r="I1367" s="144"/>
      <c r="J1367" s="144"/>
      <c r="K1367" s="144"/>
      <c r="L1367" s="144"/>
      <c r="M1367" s="144"/>
      <c r="N1367" s="144"/>
      <c r="O1367" s="144"/>
      <c r="P1367" s="144"/>
      <c r="Q1367" s="144"/>
      <c r="R1367" s="144"/>
      <c r="S1367" s="144"/>
      <c r="T1367" s="144"/>
      <c r="U1367" s="144"/>
      <c r="V1367" s="144"/>
      <c r="W1367" s="144"/>
      <c r="X1367" s="133"/>
      <c r="Y1367" s="133"/>
      <c r="Z1367" s="133"/>
      <c r="AA1367" s="133"/>
      <c r="AB1367" s="133"/>
      <c r="AC1367" s="133"/>
      <c r="AD1367" s="133"/>
      <c r="AE1367" s="133"/>
      <c r="AF1367" s="133"/>
      <c r="AG1367" s="133" t="s">
        <v>282</v>
      </c>
      <c r="AH1367" s="133">
        <v>0</v>
      </c>
      <c r="AI1367" s="133"/>
      <c r="AJ1367" s="133"/>
      <c r="AK1367" s="133"/>
      <c r="AL1367" s="133"/>
      <c r="AM1367" s="133"/>
      <c r="AN1367" s="133"/>
      <c r="AO1367" s="133"/>
      <c r="AP1367" s="133"/>
      <c r="AQ1367" s="133"/>
      <c r="AR1367" s="133"/>
      <c r="AS1367" s="133"/>
      <c r="AT1367" s="133"/>
      <c r="AU1367" s="133"/>
      <c r="AV1367" s="133"/>
      <c r="AW1367" s="133"/>
      <c r="AX1367" s="133"/>
      <c r="AY1367" s="133"/>
      <c r="AZ1367" s="133"/>
      <c r="BA1367" s="133"/>
      <c r="BB1367" s="133"/>
      <c r="BC1367" s="133"/>
      <c r="BD1367" s="133"/>
      <c r="BE1367" s="133"/>
      <c r="BF1367" s="133"/>
      <c r="BG1367" s="133"/>
      <c r="BH1367" s="133"/>
    </row>
    <row r="1368" spans="1:60" outlineLevel="1" x14ac:dyDescent="0.2">
      <c r="A1368" s="142"/>
      <c r="B1368" s="143"/>
      <c r="C1368" s="189" t="s">
        <v>1423</v>
      </c>
      <c r="D1368" s="175"/>
      <c r="E1368" s="176">
        <v>6</v>
      </c>
      <c r="F1368" s="144"/>
      <c r="G1368" s="144"/>
      <c r="H1368" s="144"/>
      <c r="I1368" s="144"/>
      <c r="J1368" s="144"/>
      <c r="K1368" s="144"/>
      <c r="L1368" s="144"/>
      <c r="M1368" s="144"/>
      <c r="N1368" s="144"/>
      <c r="O1368" s="144"/>
      <c r="P1368" s="144"/>
      <c r="Q1368" s="144"/>
      <c r="R1368" s="144"/>
      <c r="S1368" s="144"/>
      <c r="T1368" s="144"/>
      <c r="U1368" s="144"/>
      <c r="V1368" s="144"/>
      <c r="W1368" s="144"/>
      <c r="X1368" s="133"/>
      <c r="Y1368" s="133"/>
      <c r="Z1368" s="133"/>
      <c r="AA1368" s="133"/>
      <c r="AB1368" s="133"/>
      <c r="AC1368" s="133"/>
      <c r="AD1368" s="133"/>
      <c r="AE1368" s="133"/>
      <c r="AF1368" s="133"/>
      <c r="AG1368" s="133" t="s">
        <v>282</v>
      </c>
      <c r="AH1368" s="133">
        <v>0</v>
      </c>
      <c r="AI1368" s="133"/>
      <c r="AJ1368" s="133"/>
      <c r="AK1368" s="133"/>
      <c r="AL1368" s="133"/>
      <c r="AM1368" s="133"/>
      <c r="AN1368" s="133"/>
      <c r="AO1368" s="133"/>
      <c r="AP1368" s="133"/>
      <c r="AQ1368" s="133"/>
      <c r="AR1368" s="133"/>
      <c r="AS1368" s="133"/>
      <c r="AT1368" s="133"/>
      <c r="AU1368" s="133"/>
      <c r="AV1368" s="133"/>
      <c r="AW1368" s="133"/>
      <c r="AX1368" s="133"/>
      <c r="AY1368" s="133"/>
      <c r="AZ1368" s="133"/>
      <c r="BA1368" s="133"/>
      <c r="BB1368" s="133"/>
      <c r="BC1368" s="133"/>
      <c r="BD1368" s="133"/>
      <c r="BE1368" s="133"/>
      <c r="BF1368" s="133"/>
      <c r="BG1368" s="133"/>
      <c r="BH1368" s="133"/>
    </row>
    <row r="1369" spans="1:60" outlineLevel="1" x14ac:dyDescent="0.2">
      <c r="A1369" s="142"/>
      <c r="B1369" s="143"/>
      <c r="C1369" s="190" t="s">
        <v>673</v>
      </c>
      <c r="D1369" s="177"/>
      <c r="E1369" s="178">
        <v>47.5</v>
      </c>
      <c r="F1369" s="144"/>
      <c r="G1369" s="144"/>
      <c r="H1369" s="144"/>
      <c r="I1369" s="144"/>
      <c r="J1369" s="144"/>
      <c r="K1369" s="144"/>
      <c r="L1369" s="144"/>
      <c r="M1369" s="144"/>
      <c r="N1369" s="144"/>
      <c r="O1369" s="144"/>
      <c r="P1369" s="144"/>
      <c r="Q1369" s="144"/>
      <c r="R1369" s="144"/>
      <c r="S1369" s="144"/>
      <c r="T1369" s="144"/>
      <c r="U1369" s="144"/>
      <c r="V1369" s="144"/>
      <c r="W1369" s="144"/>
      <c r="X1369" s="133"/>
      <c r="Y1369" s="133"/>
      <c r="Z1369" s="133"/>
      <c r="AA1369" s="133"/>
      <c r="AB1369" s="133"/>
      <c r="AC1369" s="133"/>
      <c r="AD1369" s="133"/>
      <c r="AE1369" s="133"/>
      <c r="AF1369" s="133"/>
      <c r="AG1369" s="133" t="s">
        <v>282</v>
      </c>
      <c r="AH1369" s="133">
        <v>1</v>
      </c>
      <c r="AI1369" s="133"/>
      <c r="AJ1369" s="133"/>
      <c r="AK1369" s="133"/>
      <c r="AL1369" s="133"/>
      <c r="AM1369" s="133"/>
      <c r="AN1369" s="133"/>
      <c r="AO1369" s="133"/>
      <c r="AP1369" s="133"/>
      <c r="AQ1369" s="133"/>
      <c r="AR1369" s="133"/>
      <c r="AS1369" s="133"/>
      <c r="AT1369" s="133"/>
      <c r="AU1369" s="133"/>
      <c r="AV1369" s="133"/>
      <c r="AW1369" s="133"/>
      <c r="AX1369" s="133"/>
      <c r="AY1369" s="133"/>
      <c r="AZ1369" s="133"/>
      <c r="BA1369" s="133"/>
      <c r="BB1369" s="133"/>
      <c r="BC1369" s="133"/>
      <c r="BD1369" s="133"/>
      <c r="BE1369" s="133"/>
      <c r="BF1369" s="133"/>
      <c r="BG1369" s="133"/>
      <c r="BH1369" s="133"/>
    </row>
    <row r="1370" spans="1:60" outlineLevel="1" x14ac:dyDescent="0.2">
      <c r="A1370" s="142"/>
      <c r="B1370" s="143"/>
      <c r="C1370" s="189" t="s">
        <v>668</v>
      </c>
      <c r="D1370" s="175"/>
      <c r="E1370" s="176"/>
      <c r="F1370" s="144"/>
      <c r="G1370" s="144"/>
      <c r="H1370" s="144"/>
      <c r="I1370" s="144"/>
      <c r="J1370" s="144"/>
      <c r="K1370" s="144"/>
      <c r="L1370" s="144"/>
      <c r="M1370" s="144"/>
      <c r="N1370" s="144"/>
      <c r="O1370" s="144"/>
      <c r="P1370" s="144"/>
      <c r="Q1370" s="144"/>
      <c r="R1370" s="144"/>
      <c r="S1370" s="144"/>
      <c r="T1370" s="144"/>
      <c r="U1370" s="144"/>
      <c r="V1370" s="144"/>
      <c r="W1370" s="144"/>
      <c r="X1370" s="133"/>
      <c r="Y1370" s="133"/>
      <c r="Z1370" s="133"/>
      <c r="AA1370" s="133"/>
      <c r="AB1370" s="133"/>
      <c r="AC1370" s="133"/>
      <c r="AD1370" s="133"/>
      <c r="AE1370" s="133"/>
      <c r="AF1370" s="133"/>
      <c r="AG1370" s="133" t="s">
        <v>282</v>
      </c>
      <c r="AH1370" s="133">
        <v>0</v>
      </c>
      <c r="AI1370" s="133"/>
      <c r="AJ1370" s="133"/>
      <c r="AK1370" s="133"/>
      <c r="AL1370" s="133"/>
      <c r="AM1370" s="133"/>
      <c r="AN1370" s="133"/>
      <c r="AO1370" s="133"/>
      <c r="AP1370" s="133"/>
      <c r="AQ1370" s="133"/>
      <c r="AR1370" s="133"/>
      <c r="AS1370" s="133"/>
      <c r="AT1370" s="133"/>
      <c r="AU1370" s="133"/>
      <c r="AV1370" s="133"/>
      <c r="AW1370" s="133"/>
      <c r="AX1370" s="133"/>
      <c r="AY1370" s="133"/>
      <c r="AZ1370" s="133"/>
      <c r="BA1370" s="133"/>
      <c r="BB1370" s="133"/>
      <c r="BC1370" s="133"/>
      <c r="BD1370" s="133"/>
      <c r="BE1370" s="133"/>
      <c r="BF1370" s="133"/>
      <c r="BG1370" s="133"/>
      <c r="BH1370" s="133"/>
    </row>
    <row r="1371" spans="1:60" outlineLevel="1" x14ac:dyDescent="0.2">
      <c r="A1371" s="142"/>
      <c r="B1371" s="143"/>
      <c r="C1371" s="189" t="s">
        <v>1424</v>
      </c>
      <c r="D1371" s="175"/>
      <c r="E1371" s="176">
        <v>10.600000000000001</v>
      </c>
      <c r="F1371" s="144"/>
      <c r="G1371" s="144"/>
      <c r="H1371" s="144"/>
      <c r="I1371" s="144"/>
      <c r="J1371" s="144"/>
      <c r="K1371" s="144"/>
      <c r="L1371" s="144"/>
      <c r="M1371" s="144"/>
      <c r="N1371" s="144"/>
      <c r="O1371" s="144"/>
      <c r="P1371" s="144"/>
      <c r="Q1371" s="144"/>
      <c r="R1371" s="144"/>
      <c r="S1371" s="144"/>
      <c r="T1371" s="144"/>
      <c r="U1371" s="144"/>
      <c r="V1371" s="144"/>
      <c r="W1371" s="144"/>
      <c r="X1371" s="133"/>
      <c r="Y1371" s="133"/>
      <c r="Z1371" s="133"/>
      <c r="AA1371" s="133"/>
      <c r="AB1371" s="133"/>
      <c r="AC1371" s="133"/>
      <c r="AD1371" s="133"/>
      <c r="AE1371" s="133"/>
      <c r="AF1371" s="133"/>
      <c r="AG1371" s="133" t="s">
        <v>282</v>
      </c>
      <c r="AH1371" s="133">
        <v>0</v>
      </c>
      <c r="AI1371" s="133"/>
      <c r="AJ1371" s="133"/>
      <c r="AK1371" s="133"/>
      <c r="AL1371" s="133"/>
      <c r="AM1371" s="133"/>
      <c r="AN1371" s="133"/>
      <c r="AO1371" s="133"/>
      <c r="AP1371" s="133"/>
      <c r="AQ1371" s="133"/>
      <c r="AR1371" s="133"/>
      <c r="AS1371" s="133"/>
      <c r="AT1371" s="133"/>
      <c r="AU1371" s="133"/>
      <c r="AV1371" s="133"/>
      <c r="AW1371" s="133"/>
      <c r="AX1371" s="133"/>
      <c r="AY1371" s="133"/>
      <c r="AZ1371" s="133"/>
      <c r="BA1371" s="133"/>
      <c r="BB1371" s="133"/>
      <c r="BC1371" s="133"/>
      <c r="BD1371" s="133"/>
      <c r="BE1371" s="133"/>
      <c r="BF1371" s="133"/>
      <c r="BG1371" s="133"/>
      <c r="BH1371" s="133"/>
    </row>
    <row r="1372" spans="1:60" outlineLevel="1" x14ac:dyDescent="0.2">
      <c r="A1372" s="142"/>
      <c r="B1372" s="143"/>
      <c r="C1372" s="189" t="s">
        <v>1425</v>
      </c>
      <c r="D1372" s="175"/>
      <c r="E1372" s="176">
        <v>8.4</v>
      </c>
      <c r="F1372" s="144"/>
      <c r="G1372" s="144"/>
      <c r="H1372" s="144"/>
      <c r="I1372" s="144"/>
      <c r="J1372" s="144"/>
      <c r="K1372" s="144"/>
      <c r="L1372" s="144"/>
      <c r="M1372" s="144"/>
      <c r="N1372" s="144"/>
      <c r="O1372" s="144"/>
      <c r="P1372" s="144"/>
      <c r="Q1372" s="144"/>
      <c r="R1372" s="144"/>
      <c r="S1372" s="144"/>
      <c r="T1372" s="144"/>
      <c r="U1372" s="144"/>
      <c r="V1372" s="144"/>
      <c r="W1372" s="144"/>
      <c r="X1372" s="133"/>
      <c r="Y1372" s="133"/>
      <c r="Z1372" s="133"/>
      <c r="AA1372" s="133"/>
      <c r="AB1372" s="133"/>
      <c r="AC1372" s="133"/>
      <c r="AD1372" s="133"/>
      <c r="AE1372" s="133"/>
      <c r="AF1372" s="133"/>
      <c r="AG1372" s="133" t="s">
        <v>282</v>
      </c>
      <c r="AH1372" s="133">
        <v>0</v>
      </c>
      <c r="AI1372" s="133"/>
      <c r="AJ1372" s="133"/>
      <c r="AK1372" s="133"/>
      <c r="AL1372" s="133"/>
      <c r="AM1372" s="133"/>
      <c r="AN1372" s="133"/>
      <c r="AO1372" s="133"/>
      <c r="AP1372" s="133"/>
      <c r="AQ1372" s="133"/>
      <c r="AR1372" s="133"/>
      <c r="AS1372" s="133"/>
      <c r="AT1372" s="133"/>
      <c r="AU1372" s="133"/>
      <c r="AV1372" s="133"/>
      <c r="AW1372" s="133"/>
      <c r="AX1372" s="133"/>
      <c r="AY1372" s="133"/>
      <c r="AZ1372" s="133"/>
      <c r="BA1372" s="133"/>
      <c r="BB1372" s="133"/>
      <c r="BC1372" s="133"/>
      <c r="BD1372" s="133"/>
      <c r="BE1372" s="133"/>
      <c r="BF1372" s="133"/>
      <c r="BG1372" s="133"/>
      <c r="BH1372" s="133"/>
    </row>
    <row r="1373" spans="1:60" outlineLevel="1" x14ac:dyDescent="0.2">
      <c r="A1373" s="142"/>
      <c r="B1373" s="143"/>
      <c r="C1373" s="189" t="s">
        <v>1426</v>
      </c>
      <c r="D1373" s="175"/>
      <c r="E1373" s="176">
        <v>22.580000000000002</v>
      </c>
      <c r="F1373" s="144"/>
      <c r="G1373" s="144"/>
      <c r="H1373" s="144"/>
      <c r="I1373" s="144"/>
      <c r="J1373" s="144"/>
      <c r="K1373" s="144"/>
      <c r="L1373" s="144"/>
      <c r="M1373" s="144"/>
      <c r="N1373" s="144"/>
      <c r="O1373" s="144"/>
      <c r="P1373" s="144"/>
      <c r="Q1373" s="144"/>
      <c r="R1373" s="144"/>
      <c r="S1373" s="144"/>
      <c r="T1373" s="144"/>
      <c r="U1373" s="144"/>
      <c r="V1373" s="144"/>
      <c r="W1373" s="144"/>
      <c r="X1373" s="133"/>
      <c r="Y1373" s="133"/>
      <c r="Z1373" s="133"/>
      <c r="AA1373" s="133"/>
      <c r="AB1373" s="133"/>
      <c r="AC1373" s="133"/>
      <c r="AD1373" s="133"/>
      <c r="AE1373" s="133"/>
      <c r="AF1373" s="133"/>
      <c r="AG1373" s="133" t="s">
        <v>282</v>
      </c>
      <c r="AH1373" s="133">
        <v>0</v>
      </c>
      <c r="AI1373" s="133"/>
      <c r="AJ1373" s="133"/>
      <c r="AK1373" s="133"/>
      <c r="AL1373" s="133"/>
      <c r="AM1373" s="133"/>
      <c r="AN1373" s="133"/>
      <c r="AO1373" s="133"/>
      <c r="AP1373" s="133"/>
      <c r="AQ1373" s="133"/>
      <c r="AR1373" s="133"/>
      <c r="AS1373" s="133"/>
      <c r="AT1373" s="133"/>
      <c r="AU1373" s="133"/>
      <c r="AV1373" s="133"/>
      <c r="AW1373" s="133"/>
      <c r="AX1373" s="133"/>
      <c r="AY1373" s="133"/>
      <c r="AZ1373" s="133"/>
      <c r="BA1373" s="133"/>
      <c r="BB1373" s="133"/>
      <c r="BC1373" s="133"/>
      <c r="BD1373" s="133"/>
      <c r="BE1373" s="133"/>
      <c r="BF1373" s="133"/>
      <c r="BG1373" s="133"/>
      <c r="BH1373" s="133"/>
    </row>
    <row r="1374" spans="1:60" outlineLevel="1" x14ac:dyDescent="0.2">
      <c r="A1374" s="142"/>
      <c r="B1374" s="143"/>
      <c r="C1374" s="189" t="s">
        <v>1427</v>
      </c>
      <c r="D1374" s="175"/>
      <c r="E1374" s="176">
        <v>27.1</v>
      </c>
      <c r="F1374" s="144"/>
      <c r="G1374" s="144"/>
      <c r="H1374" s="144"/>
      <c r="I1374" s="144"/>
      <c r="J1374" s="144"/>
      <c r="K1374" s="144"/>
      <c r="L1374" s="144"/>
      <c r="M1374" s="144"/>
      <c r="N1374" s="144"/>
      <c r="O1374" s="144"/>
      <c r="P1374" s="144"/>
      <c r="Q1374" s="144"/>
      <c r="R1374" s="144"/>
      <c r="S1374" s="144"/>
      <c r="T1374" s="144"/>
      <c r="U1374" s="144"/>
      <c r="V1374" s="144"/>
      <c r="W1374" s="144"/>
      <c r="X1374" s="133"/>
      <c r="Y1374" s="133"/>
      <c r="Z1374" s="133"/>
      <c r="AA1374" s="133"/>
      <c r="AB1374" s="133"/>
      <c r="AC1374" s="133"/>
      <c r="AD1374" s="133"/>
      <c r="AE1374" s="133"/>
      <c r="AF1374" s="133"/>
      <c r="AG1374" s="133" t="s">
        <v>282</v>
      </c>
      <c r="AH1374" s="133">
        <v>0</v>
      </c>
      <c r="AI1374" s="133"/>
      <c r="AJ1374" s="133"/>
      <c r="AK1374" s="133"/>
      <c r="AL1374" s="133"/>
      <c r="AM1374" s="133"/>
      <c r="AN1374" s="133"/>
      <c r="AO1374" s="133"/>
      <c r="AP1374" s="133"/>
      <c r="AQ1374" s="133"/>
      <c r="AR1374" s="133"/>
      <c r="AS1374" s="133"/>
      <c r="AT1374" s="133"/>
      <c r="AU1374" s="133"/>
      <c r="AV1374" s="133"/>
      <c r="AW1374" s="133"/>
      <c r="AX1374" s="133"/>
      <c r="AY1374" s="133"/>
      <c r="AZ1374" s="133"/>
      <c r="BA1374" s="133"/>
      <c r="BB1374" s="133"/>
      <c r="BC1374" s="133"/>
      <c r="BD1374" s="133"/>
      <c r="BE1374" s="133"/>
      <c r="BF1374" s="133"/>
      <c r="BG1374" s="133"/>
      <c r="BH1374" s="133"/>
    </row>
    <row r="1375" spans="1:60" outlineLevel="1" x14ac:dyDescent="0.2">
      <c r="A1375" s="142"/>
      <c r="B1375" s="143"/>
      <c r="C1375" s="189" t="s">
        <v>1428</v>
      </c>
      <c r="D1375" s="175"/>
      <c r="E1375" s="176">
        <v>12.100000000000001</v>
      </c>
      <c r="F1375" s="144"/>
      <c r="G1375" s="144"/>
      <c r="H1375" s="144"/>
      <c r="I1375" s="144"/>
      <c r="J1375" s="144"/>
      <c r="K1375" s="144"/>
      <c r="L1375" s="144"/>
      <c r="M1375" s="144"/>
      <c r="N1375" s="144"/>
      <c r="O1375" s="144"/>
      <c r="P1375" s="144"/>
      <c r="Q1375" s="144"/>
      <c r="R1375" s="144"/>
      <c r="S1375" s="144"/>
      <c r="T1375" s="144"/>
      <c r="U1375" s="144"/>
      <c r="V1375" s="144"/>
      <c r="W1375" s="144"/>
      <c r="X1375" s="133"/>
      <c r="Y1375" s="133"/>
      <c r="Z1375" s="133"/>
      <c r="AA1375" s="133"/>
      <c r="AB1375" s="133"/>
      <c r="AC1375" s="133"/>
      <c r="AD1375" s="133"/>
      <c r="AE1375" s="133"/>
      <c r="AF1375" s="133"/>
      <c r="AG1375" s="133" t="s">
        <v>282</v>
      </c>
      <c r="AH1375" s="133">
        <v>0</v>
      </c>
      <c r="AI1375" s="133"/>
      <c r="AJ1375" s="133"/>
      <c r="AK1375" s="133"/>
      <c r="AL1375" s="133"/>
      <c r="AM1375" s="133"/>
      <c r="AN1375" s="133"/>
      <c r="AO1375" s="133"/>
      <c r="AP1375" s="133"/>
      <c r="AQ1375" s="133"/>
      <c r="AR1375" s="133"/>
      <c r="AS1375" s="133"/>
      <c r="AT1375" s="133"/>
      <c r="AU1375" s="133"/>
      <c r="AV1375" s="133"/>
      <c r="AW1375" s="133"/>
      <c r="AX1375" s="133"/>
      <c r="AY1375" s="133"/>
      <c r="AZ1375" s="133"/>
      <c r="BA1375" s="133"/>
      <c r="BB1375" s="133"/>
      <c r="BC1375" s="133"/>
      <c r="BD1375" s="133"/>
      <c r="BE1375" s="133"/>
      <c r="BF1375" s="133"/>
      <c r="BG1375" s="133"/>
      <c r="BH1375" s="133"/>
    </row>
    <row r="1376" spans="1:60" outlineLevel="1" x14ac:dyDescent="0.2">
      <c r="A1376" s="142"/>
      <c r="B1376" s="143"/>
      <c r="C1376" s="189" t="s">
        <v>1429</v>
      </c>
      <c r="D1376" s="175"/>
      <c r="E1376" s="176">
        <v>19</v>
      </c>
      <c r="F1376" s="144"/>
      <c r="G1376" s="144"/>
      <c r="H1376" s="144"/>
      <c r="I1376" s="144"/>
      <c r="J1376" s="144"/>
      <c r="K1376" s="144"/>
      <c r="L1376" s="144"/>
      <c r="M1376" s="144"/>
      <c r="N1376" s="144"/>
      <c r="O1376" s="144"/>
      <c r="P1376" s="144"/>
      <c r="Q1376" s="144"/>
      <c r="R1376" s="144"/>
      <c r="S1376" s="144"/>
      <c r="T1376" s="144"/>
      <c r="U1376" s="144"/>
      <c r="V1376" s="144"/>
      <c r="W1376" s="144"/>
      <c r="X1376" s="133"/>
      <c r="Y1376" s="133"/>
      <c r="Z1376" s="133"/>
      <c r="AA1376" s="133"/>
      <c r="AB1376" s="133"/>
      <c r="AC1376" s="133"/>
      <c r="AD1376" s="133"/>
      <c r="AE1376" s="133"/>
      <c r="AF1376" s="133"/>
      <c r="AG1376" s="133" t="s">
        <v>282</v>
      </c>
      <c r="AH1376" s="133">
        <v>0</v>
      </c>
      <c r="AI1376" s="133"/>
      <c r="AJ1376" s="133"/>
      <c r="AK1376" s="133"/>
      <c r="AL1376" s="133"/>
      <c r="AM1376" s="133"/>
      <c r="AN1376" s="133"/>
      <c r="AO1376" s="133"/>
      <c r="AP1376" s="133"/>
      <c r="AQ1376" s="133"/>
      <c r="AR1376" s="133"/>
      <c r="AS1376" s="133"/>
      <c r="AT1376" s="133"/>
      <c r="AU1376" s="133"/>
      <c r="AV1376" s="133"/>
      <c r="AW1376" s="133"/>
      <c r="AX1376" s="133"/>
      <c r="AY1376" s="133"/>
      <c r="AZ1376" s="133"/>
      <c r="BA1376" s="133"/>
      <c r="BB1376" s="133"/>
      <c r="BC1376" s="133"/>
      <c r="BD1376" s="133"/>
      <c r="BE1376" s="133"/>
      <c r="BF1376" s="133"/>
      <c r="BG1376" s="133"/>
      <c r="BH1376" s="133"/>
    </row>
    <row r="1377" spans="1:60" outlineLevel="1" x14ac:dyDescent="0.2">
      <c r="A1377" s="142"/>
      <c r="B1377" s="143"/>
      <c r="C1377" s="189" t="s">
        <v>1430</v>
      </c>
      <c r="D1377" s="175"/>
      <c r="E1377" s="176">
        <v>7.2600000000000007</v>
      </c>
      <c r="F1377" s="144"/>
      <c r="G1377" s="144"/>
      <c r="H1377" s="144"/>
      <c r="I1377" s="144"/>
      <c r="J1377" s="144"/>
      <c r="K1377" s="144"/>
      <c r="L1377" s="144"/>
      <c r="M1377" s="144"/>
      <c r="N1377" s="144"/>
      <c r="O1377" s="144"/>
      <c r="P1377" s="144"/>
      <c r="Q1377" s="144"/>
      <c r="R1377" s="144"/>
      <c r="S1377" s="144"/>
      <c r="T1377" s="144"/>
      <c r="U1377" s="144"/>
      <c r="V1377" s="144"/>
      <c r="W1377" s="144"/>
      <c r="X1377" s="133"/>
      <c r="Y1377" s="133"/>
      <c r="Z1377" s="133"/>
      <c r="AA1377" s="133"/>
      <c r="AB1377" s="133"/>
      <c r="AC1377" s="133"/>
      <c r="AD1377" s="133"/>
      <c r="AE1377" s="133"/>
      <c r="AF1377" s="133"/>
      <c r="AG1377" s="133" t="s">
        <v>282</v>
      </c>
      <c r="AH1377" s="133">
        <v>0</v>
      </c>
      <c r="AI1377" s="133"/>
      <c r="AJ1377" s="133"/>
      <c r="AK1377" s="133"/>
      <c r="AL1377" s="133"/>
      <c r="AM1377" s="133"/>
      <c r="AN1377" s="133"/>
      <c r="AO1377" s="133"/>
      <c r="AP1377" s="133"/>
      <c r="AQ1377" s="133"/>
      <c r="AR1377" s="133"/>
      <c r="AS1377" s="133"/>
      <c r="AT1377" s="133"/>
      <c r="AU1377" s="133"/>
      <c r="AV1377" s="133"/>
      <c r="AW1377" s="133"/>
      <c r="AX1377" s="133"/>
      <c r="AY1377" s="133"/>
      <c r="AZ1377" s="133"/>
      <c r="BA1377" s="133"/>
      <c r="BB1377" s="133"/>
      <c r="BC1377" s="133"/>
      <c r="BD1377" s="133"/>
      <c r="BE1377" s="133"/>
      <c r="BF1377" s="133"/>
      <c r="BG1377" s="133"/>
      <c r="BH1377" s="133"/>
    </row>
    <row r="1378" spans="1:60" outlineLevel="1" x14ac:dyDescent="0.2">
      <c r="A1378" s="142"/>
      <c r="B1378" s="143"/>
      <c r="C1378" s="189" t="s">
        <v>1431</v>
      </c>
      <c r="D1378" s="175"/>
      <c r="E1378" s="176">
        <v>10.760000000000002</v>
      </c>
      <c r="F1378" s="144"/>
      <c r="G1378" s="144"/>
      <c r="H1378" s="144"/>
      <c r="I1378" s="144"/>
      <c r="J1378" s="144"/>
      <c r="K1378" s="144"/>
      <c r="L1378" s="144"/>
      <c r="M1378" s="144"/>
      <c r="N1378" s="144"/>
      <c r="O1378" s="144"/>
      <c r="P1378" s="144"/>
      <c r="Q1378" s="144"/>
      <c r="R1378" s="144"/>
      <c r="S1378" s="144"/>
      <c r="T1378" s="144"/>
      <c r="U1378" s="144"/>
      <c r="V1378" s="144"/>
      <c r="W1378" s="144"/>
      <c r="X1378" s="133"/>
      <c r="Y1378" s="133"/>
      <c r="Z1378" s="133"/>
      <c r="AA1378" s="133"/>
      <c r="AB1378" s="133"/>
      <c r="AC1378" s="133"/>
      <c r="AD1378" s="133"/>
      <c r="AE1378" s="133"/>
      <c r="AF1378" s="133"/>
      <c r="AG1378" s="133" t="s">
        <v>282</v>
      </c>
      <c r="AH1378" s="133">
        <v>0</v>
      </c>
      <c r="AI1378" s="133"/>
      <c r="AJ1378" s="133"/>
      <c r="AK1378" s="133"/>
      <c r="AL1378" s="133"/>
      <c r="AM1378" s="133"/>
      <c r="AN1378" s="133"/>
      <c r="AO1378" s="133"/>
      <c r="AP1378" s="133"/>
      <c r="AQ1378" s="133"/>
      <c r="AR1378" s="133"/>
      <c r="AS1378" s="133"/>
      <c r="AT1378" s="133"/>
      <c r="AU1378" s="133"/>
      <c r="AV1378" s="133"/>
      <c r="AW1378" s="133"/>
      <c r="AX1378" s="133"/>
      <c r="AY1378" s="133"/>
      <c r="AZ1378" s="133"/>
      <c r="BA1378" s="133"/>
      <c r="BB1378" s="133"/>
      <c r="BC1378" s="133"/>
      <c r="BD1378" s="133"/>
      <c r="BE1378" s="133"/>
      <c r="BF1378" s="133"/>
      <c r="BG1378" s="133"/>
      <c r="BH1378" s="133"/>
    </row>
    <row r="1379" spans="1:60" outlineLevel="1" x14ac:dyDescent="0.2">
      <c r="A1379" s="142"/>
      <c r="B1379" s="143"/>
      <c r="C1379" s="189" t="s">
        <v>1432</v>
      </c>
      <c r="D1379" s="175"/>
      <c r="E1379" s="176">
        <v>15.48</v>
      </c>
      <c r="F1379" s="144"/>
      <c r="G1379" s="144"/>
      <c r="H1379" s="144"/>
      <c r="I1379" s="144"/>
      <c r="J1379" s="144"/>
      <c r="K1379" s="144"/>
      <c r="L1379" s="144"/>
      <c r="M1379" s="144"/>
      <c r="N1379" s="144"/>
      <c r="O1379" s="144"/>
      <c r="P1379" s="144"/>
      <c r="Q1379" s="144"/>
      <c r="R1379" s="144"/>
      <c r="S1379" s="144"/>
      <c r="T1379" s="144"/>
      <c r="U1379" s="144"/>
      <c r="V1379" s="144"/>
      <c r="W1379" s="144"/>
      <c r="X1379" s="133"/>
      <c r="Y1379" s="133"/>
      <c r="Z1379" s="133"/>
      <c r="AA1379" s="133"/>
      <c r="AB1379" s="133"/>
      <c r="AC1379" s="133"/>
      <c r="AD1379" s="133"/>
      <c r="AE1379" s="133"/>
      <c r="AF1379" s="133"/>
      <c r="AG1379" s="133" t="s">
        <v>282</v>
      </c>
      <c r="AH1379" s="133">
        <v>0</v>
      </c>
      <c r="AI1379" s="133"/>
      <c r="AJ1379" s="133"/>
      <c r="AK1379" s="133"/>
      <c r="AL1379" s="133"/>
      <c r="AM1379" s="133"/>
      <c r="AN1379" s="133"/>
      <c r="AO1379" s="133"/>
      <c r="AP1379" s="133"/>
      <c r="AQ1379" s="133"/>
      <c r="AR1379" s="133"/>
      <c r="AS1379" s="133"/>
      <c r="AT1379" s="133"/>
      <c r="AU1379" s="133"/>
      <c r="AV1379" s="133"/>
      <c r="AW1379" s="133"/>
      <c r="AX1379" s="133"/>
      <c r="AY1379" s="133"/>
      <c r="AZ1379" s="133"/>
      <c r="BA1379" s="133"/>
      <c r="BB1379" s="133"/>
      <c r="BC1379" s="133"/>
      <c r="BD1379" s="133"/>
      <c r="BE1379" s="133"/>
      <c r="BF1379" s="133"/>
      <c r="BG1379" s="133"/>
      <c r="BH1379" s="133"/>
    </row>
    <row r="1380" spans="1:60" outlineLevel="1" x14ac:dyDescent="0.2">
      <c r="A1380" s="142"/>
      <c r="B1380" s="143"/>
      <c r="C1380" s="189" t="s">
        <v>1433</v>
      </c>
      <c r="D1380" s="175"/>
      <c r="E1380" s="176">
        <v>12.940000000000001</v>
      </c>
      <c r="F1380" s="144"/>
      <c r="G1380" s="144"/>
      <c r="H1380" s="144"/>
      <c r="I1380" s="144"/>
      <c r="J1380" s="144"/>
      <c r="K1380" s="144"/>
      <c r="L1380" s="144"/>
      <c r="M1380" s="144"/>
      <c r="N1380" s="144"/>
      <c r="O1380" s="144"/>
      <c r="P1380" s="144"/>
      <c r="Q1380" s="144"/>
      <c r="R1380" s="144"/>
      <c r="S1380" s="144"/>
      <c r="T1380" s="144"/>
      <c r="U1380" s="144"/>
      <c r="V1380" s="144"/>
      <c r="W1380" s="144"/>
      <c r="X1380" s="133"/>
      <c r="Y1380" s="133"/>
      <c r="Z1380" s="133"/>
      <c r="AA1380" s="133"/>
      <c r="AB1380" s="133"/>
      <c r="AC1380" s="133"/>
      <c r="AD1380" s="133"/>
      <c r="AE1380" s="133"/>
      <c r="AF1380" s="133"/>
      <c r="AG1380" s="133" t="s">
        <v>282</v>
      </c>
      <c r="AH1380" s="133">
        <v>0</v>
      </c>
      <c r="AI1380" s="133"/>
      <c r="AJ1380" s="133"/>
      <c r="AK1380" s="133"/>
      <c r="AL1380" s="133"/>
      <c r="AM1380" s="133"/>
      <c r="AN1380" s="133"/>
      <c r="AO1380" s="133"/>
      <c r="AP1380" s="133"/>
      <c r="AQ1380" s="133"/>
      <c r="AR1380" s="133"/>
      <c r="AS1380" s="133"/>
      <c r="AT1380" s="133"/>
      <c r="AU1380" s="133"/>
      <c r="AV1380" s="133"/>
      <c r="AW1380" s="133"/>
      <c r="AX1380" s="133"/>
      <c r="AY1380" s="133"/>
      <c r="AZ1380" s="133"/>
      <c r="BA1380" s="133"/>
      <c r="BB1380" s="133"/>
      <c r="BC1380" s="133"/>
      <c r="BD1380" s="133"/>
      <c r="BE1380" s="133"/>
      <c r="BF1380" s="133"/>
      <c r="BG1380" s="133"/>
      <c r="BH1380" s="133"/>
    </row>
    <row r="1381" spans="1:60" outlineLevel="1" x14ac:dyDescent="0.2">
      <c r="A1381" s="142"/>
      <c r="B1381" s="143"/>
      <c r="C1381" s="190" t="s">
        <v>673</v>
      </c>
      <c r="D1381" s="177"/>
      <c r="E1381" s="178">
        <v>146.22000000000003</v>
      </c>
      <c r="F1381" s="144"/>
      <c r="G1381" s="144"/>
      <c r="H1381" s="144"/>
      <c r="I1381" s="144"/>
      <c r="J1381" s="144"/>
      <c r="K1381" s="144"/>
      <c r="L1381" s="144"/>
      <c r="M1381" s="144"/>
      <c r="N1381" s="144"/>
      <c r="O1381" s="144"/>
      <c r="P1381" s="144"/>
      <c r="Q1381" s="144"/>
      <c r="R1381" s="144"/>
      <c r="S1381" s="144"/>
      <c r="T1381" s="144"/>
      <c r="U1381" s="144"/>
      <c r="V1381" s="144"/>
      <c r="W1381" s="144"/>
      <c r="X1381" s="133"/>
      <c r="Y1381" s="133"/>
      <c r="Z1381" s="133"/>
      <c r="AA1381" s="133"/>
      <c r="AB1381" s="133"/>
      <c r="AC1381" s="133"/>
      <c r="AD1381" s="133"/>
      <c r="AE1381" s="133"/>
      <c r="AF1381" s="133"/>
      <c r="AG1381" s="133" t="s">
        <v>282</v>
      </c>
      <c r="AH1381" s="133">
        <v>1</v>
      </c>
      <c r="AI1381" s="133"/>
      <c r="AJ1381" s="133"/>
      <c r="AK1381" s="133"/>
      <c r="AL1381" s="133"/>
      <c r="AM1381" s="133"/>
      <c r="AN1381" s="133"/>
      <c r="AO1381" s="133"/>
      <c r="AP1381" s="133"/>
      <c r="AQ1381" s="133"/>
      <c r="AR1381" s="133"/>
      <c r="AS1381" s="133"/>
      <c r="AT1381" s="133"/>
      <c r="AU1381" s="133"/>
      <c r="AV1381" s="133"/>
      <c r="AW1381" s="133"/>
      <c r="AX1381" s="133"/>
      <c r="AY1381" s="133"/>
      <c r="AZ1381" s="133"/>
      <c r="BA1381" s="133"/>
      <c r="BB1381" s="133"/>
      <c r="BC1381" s="133"/>
      <c r="BD1381" s="133"/>
      <c r="BE1381" s="133"/>
      <c r="BF1381" s="133"/>
      <c r="BG1381" s="133"/>
      <c r="BH1381" s="133"/>
    </row>
    <row r="1382" spans="1:60" outlineLevel="1" x14ac:dyDescent="0.2">
      <c r="A1382" s="142"/>
      <c r="B1382" s="143"/>
      <c r="C1382" s="189" t="s">
        <v>674</v>
      </c>
      <c r="D1382" s="175"/>
      <c r="E1382" s="176"/>
      <c r="F1382" s="144"/>
      <c r="G1382" s="144"/>
      <c r="H1382" s="144"/>
      <c r="I1382" s="144"/>
      <c r="J1382" s="144"/>
      <c r="K1382" s="144"/>
      <c r="L1382" s="144"/>
      <c r="M1382" s="144"/>
      <c r="N1382" s="144"/>
      <c r="O1382" s="144"/>
      <c r="P1382" s="144"/>
      <c r="Q1382" s="144"/>
      <c r="R1382" s="144"/>
      <c r="S1382" s="144"/>
      <c r="T1382" s="144"/>
      <c r="U1382" s="144"/>
      <c r="V1382" s="144"/>
      <c r="W1382" s="144"/>
      <c r="X1382" s="133"/>
      <c r="Y1382" s="133"/>
      <c r="Z1382" s="133"/>
      <c r="AA1382" s="133"/>
      <c r="AB1382" s="133"/>
      <c r="AC1382" s="133"/>
      <c r="AD1382" s="133"/>
      <c r="AE1382" s="133"/>
      <c r="AF1382" s="133"/>
      <c r="AG1382" s="133" t="s">
        <v>282</v>
      </c>
      <c r="AH1382" s="133">
        <v>0</v>
      </c>
      <c r="AI1382" s="133"/>
      <c r="AJ1382" s="133"/>
      <c r="AK1382" s="133"/>
      <c r="AL1382" s="133"/>
      <c r="AM1382" s="133"/>
      <c r="AN1382" s="133"/>
      <c r="AO1382" s="133"/>
      <c r="AP1382" s="133"/>
      <c r="AQ1382" s="133"/>
      <c r="AR1382" s="133"/>
      <c r="AS1382" s="133"/>
      <c r="AT1382" s="133"/>
      <c r="AU1382" s="133"/>
      <c r="AV1382" s="133"/>
      <c r="AW1382" s="133"/>
      <c r="AX1382" s="133"/>
      <c r="AY1382" s="133"/>
      <c r="AZ1382" s="133"/>
      <c r="BA1382" s="133"/>
      <c r="BB1382" s="133"/>
      <c r="BC1382" s="133"/>
      <c r="BD1382" s="133"/>
      <c r="BE1382" s="133"/>
      <c r="BF1382" s="133"/>
      <c r="BG1382" s="133"/>
      <c r="BH1382" s="133"/>
    </row>
    <row r="1383" spans="1:60" outlineLevel="1" x14ac:dyDescent="0.2">
      <c r="A1383" s="142"/>
      <c r="B1383" s="143"/>
      <c r="C1383" s="189" t="s">
        <v>1424</v>
      </c>
      <c r="D1383" s="175"/>
      <c r="E1383" s="176">
        <v>10.600000000000001</v>
      </c>
      <c r="F1383" s="144"/>
      <c r="G1383" s="144"/>
      <c r="H1383" s="144"/>
      <c r="I1383" s="144"/>
      <c r="J1383" s="144"/>
      <c r="K1383" s="144"/>
      <c r="L1383" s="144"/>
      <c r="M1383" s="144"/>
      <c r="N1383" s="144"/>
      <c r="O1383" s="144"/>
      <c r="P1383" s="144"/>
      <c r="Q1383" s="144"/>
      <c r="R1383" s="144"/>
      <c r="S1383" s="144"/>
      <c r="T1383" s="144"/>
      <c r="U1383" s="144"/>
      <c r="V1383" s="144"/>
      <c r="W1383" s="144"/>
      <c r="X1383" s="133"/>
      <c r="Y1383" s="133"/>
      <c r="Z1383" s="133"/>
      <c r="AA1383" s="133"/>
      <c r="AB1383" s="133"/>
      <c r="AC1383" s="133"/>
      <c r="AD1383" s="133"/>
      <c r="AE1383" s="133"/>
      <c r="AF1383" s="133"/>
      <c r="AG1383" s="133" t="s">
        <v>282</v>
      </c>
      <c r="AH1383" s="133">
        <v>0</v>
      </c>
      <c r="AI1383" s="133"/>
      <c r="AJ1383" s="133"/>
      <c r="AK1383" s="133"/>
      <c r="AL1383" s="133"/>
      <c r="AM1383" s="133"/>
      <c r="AN1383" s="133"/>
      <c r="AO1383" s="133"/>
      <c r="AP1383" s="133"/>
      <c r="AQ1383" s="133"/>
      <c r="AR1383" s="133"/>
      <c r="AS1383" s="133"/>
      <c r="AT1383" s="133"/>
      <c r="AU1383" s="133"/>
      <c r="AV1383" s="133"/>
      <c r="AW1383" s="133"/>
      <c r="AX1383" s="133"/>
      <c r="AY1383" s="133"/>
      <c r="AZ1383" s="133"/>
      <c r="BA1383" s="133"/>
      <c r="BB1383" s="133"/>
      <c r="BC1383" s="133"/>
      <c r="BD1383" s="133"/>
      <c r="BE1383" s="133"/>
      <c r="BF1383" s="133"/>
      <c r="BG1383" s="133"/>
      <c r="BH1383" s="133"/>
    </row>
    <row r="1384" spans="1:60" outlineLevel="1" x14ac:dyDescent="0.2">
      <c r="A1384" s="142"/>
      <c r="B1384" s="143"/>
      <c r="C1384" s="189" t="s">
        <v>1434</v>
      </c>
      <c r="D1384" s="175"/>
      <c r="E1384" s="176">
        <v>10.600000000000001</v>
      </c>
      <c r="F1384" s="144"/>
      <c r="G1384" s="144"/>
      <c r="H1384" s="144"/>
      <c r="I1384" s="144"/>
      <c r="J1384" s="144"/>
      <c r="K1384" s="144"/>
      <c r="L1384" s="144"/>
      <c r="M1384" s="144"/>
      <c r="N1384" s="144"/>
      <c r="O1384" s="144"/>
      <c r="P1384" s="144"/>
      <c r="Q1384" s="144"/>
      <c r="R1384" s="144"/>
      <c r="S1384" s="144"/>
      <c r="T1384" s="144"/>
      <c r="U1384" s="144"/>
      <c r="V1384" s="144"/>
      <c r="W1384" s="144"/>
      <c r="X1384" s="133"/>
      <c r="Y1384" s="133"/>
      <c r="Z1384" s="133"/>
      <c r="AA1384" s="133"/>
      <c r="AB1384" s="133"/>
      <c r="AC1384" s="133"/>
      <c r="AD1384" s="133"/>
      <c r="AE1384" s="133"/>
      <c r="AF1384" s="133"/>
      <c r="AG1384" s="133" t="s">
        <v>282</v>
      </c>
      <c r="AH1384" s="133">
        <v>0</v>
      </c>
      <c r="AI1384" s="133"/>
      <c r="AJ1384" s="133"/>
      <c r="AK1384" s="133"/>
      <c r="AL1384" s="133"/>
      <c r="AM1384" s="133"/>
      <c r="AN1384" s="133"/>
      <c r="AO1384" s="133"/>
      <c r="AP1384" s="133"/>
      <c r="AQ1384" s="133"/>
      <c r="AR1384" s="133"/>
      <c r="AS1384" s="133"/>
      <c r="AT1384" s="133"/>
      <c r="AU1384" s="133"/>
      <c r="AV1384" s="133"/>
      <c r="AW1384" s="133"/>
      <c r="AX1384" s="133"/>
      <c r="AY1384" s="133"/>
      <c r="AZ1384" s="133"/>
      <c r="BA1384" s="133"/>
      <c r="BB1384" s="133"/>
      <c r="BC1384" s="133"/>
      <c r="BD1384" s="133"/>
      <c r="BE1384" s="133"/>
      <c r="BF1384" s="133"/>
      <c r="BG1384" s="133"/>
      <c r="BH1384" s="133"/>
    </row>
    <row r="1385" spans="1:60" outlineLevel="1" x14ac:dyDescent="0.2">
      <c r="A1385" s="142"/>
      <c r="B1385" s="143"/>
      <c r="C1385" s="189" t="s">
        <v>1426</v>
      </c>
      <c r="D1385" s="175"/>
      <c r="E1385" s="176">
        <v>22.580000000000002</v>
      </c>
      <c r="F1385" s="144"/>
      <c r="G1385" s="144"/>
      <c r="H1385" s="144"/>
      <c r="I1385" s="144"/>
      <c r="J1385" s="144"/>
      <c r="K1385" s="144"/>
      <c r="L1385" s="144"/>
      <c r="M1385" s="144"/>
      <c r="N1385" s="144"/>
      <c r="O1385" s="144"/>
      <c r="P1385" s="144"/>
      <c r="Q1385" s="144"/>
      <c r="R1385" s="144"/>
      <c r="S1385" s="144"/>
      <c r="T1385" s="144"/>
      <c r="U1385" s="144"/>
      <c r="V1385" s="144"/>
      <c r="W1385" s="144"/>
      <c r="X1385" s="133"/>
      <c r="Y1385" s="133"/>
      <c r="Z1385" s="133"/>
      <c r="AA1385" s="133"/>
      <c r="AB1385" s="133"/>
      <c r="AC1385" s="133"/>
      <c r="AD1385" s="133"/>
      <c r="AE1385" s="133"/>
      <c r="AF1385" s="133"/>
      <c r="AG1385" s="133" t="s">
        <v>282</v>
      </c>
      <c r="AH1385" s="133">
        <v>0</v>
      </c>
      <c r="AI1385" s="133"/>
      <c r="AJ1385" s="133"/>
      <c r="AK1385" s="133"/>
      <c r="AL1385" s="133"/>
      <c r="AM1385" s="133"/>
      <c r="AN1385" s="133"/>
      <c r="AO1385" s="133"/>
      <c r="AP1385" s="133"/>
      <c r="AQ1385" s="133"/>
      <c r="AR1385" s="133"/>
      <c r="AS1385" s="133"/>
      <c r="AT1385" s="133"/>
      <c r="AU1385" s="133"/>
      <c r="AV1385" s="133"/>
      <c r="AW1385" s="133"/>
      <c r="AX1385" s="133"/>
      <c r="AY1385" s="133"/>
      <c r="AZ1385" s="133"/>
      <c r="BA1385" s="133"/>
      <c r="BB1385" s="133"/>
      <c r="BC1385" s="133"/>
      <c r="BD1385" s="133"/>
      <c r="BE1385" s="133"/>
      <c r="BF1385" s="133"/>
      <c r="BG1385" s="133"/>
      <c r="BH1385" s="133"/>
    </row>
    <row r="1386" spans="1:60" outlineLevel="1" x14ac:dyDescent="0.2">
      <c r="A1386" s="142"/>
      <c r="B1386" s="143"/>
      <c r="C1386" s="189" t="s">
        <v>1427</v>
      </c>
      <c r="D1386" s="175"/>
      <c r="E1386" s="176">
        <v>27.1</v>
      </c>
      <c r="F1386" s="144"/>
      <c r="G1386" s="144"/>
      <c r="H1386" s="144"/>
      <c r="I1386" s="144"/>
      <c r="J1386" s="144"/>
      <c r="K1386" s="144"/>
      <c r="L1386" s="144"/>
      <c r="M1386" s="144"/>
      <c r="N1386" s="144"/>
      <c r="O1386" s="144"/>
      <c r="P1386" s="144"/>
      <c r="Q1386" s="144"/>
      <c r="R1386" s="144"/>
      <c r="S1386" s="144"/>
      <c r="T1386" s="144"/>
      <c r="U1386" s="144"/>
      <c r="V1386" s="144"/>
      <c r="W1386" s="144"/>
      <c r="X1386" s="133"/>
      <c r="Y1386" s="133"/>
      <c r="Z1386" s="133"/>
      <c r="AA1386" s="133"/>
      <c r="AB1386" s="133"/>
      <c r="AC1386" s="133"/>
      <c r="AD1386" s="133"/>
      <c r="AE1386" s="133"/>
      <c r="AF1386" s="133"/>
      <c r="AG1386" s="133" t="s">
        <v>282</v>
      </c>
      <c r="AH1386" s="133">
        <v>0</v>
      </c>
      <c r="AI1386" s="133"/>
      <c r="AJ1386" s="133"/>
      <c r="AK1386" s="133"/>
      <c r="AL1386" s="133"/>
      <c r="AM1386" s="133"/>
      <c r="AN1386" s="133"/>
      <c r="AO1386" s="133"/>
      <c r="AP1386" s="133"/>
      <c r="AQ1386" s="133"/>
      <c r="AR1386" s="133"/>
      <c r="AS1386" s="133"/>
      <c r="AT1386" s="133"/>
      <c r="AU1386" s="133"/>
      <c r="AV1386" s="133"/>
      <c r="AW1386" s="133"/>
      <c r="AX1386" s="133"/>
      <c r="AY1386" s="133"/>
      <c r="AZ1386" s="133"/>
      <c r="BA1386" s="133"/>
      <c r="BB1386" s="133"/>
      <c r="BC1386" s="133"/>
      <c r="BD1386" s="133"/>
      <c r="BE1386" s="133"/>
      <c r="BF1386" s="133"/>
      <c r="BG1386" s="133"/>
      <c r="BH1386" s="133"/>
    </row>
    <row r="1387" spans="1:60" outlineLevel="1" x14ac:dyDescent="0.2">
      <c r="A1387" s="142"/>
      <c r="B1387" s="143"/>
      <c r="C1387" s="189" t="s">
        <v>1435</v>
      </c>
      <c r="D1387" s="175"/>
      <c r="E1387" s="176">
        <v>15.100000000000001</v>
      </c>
      <c r="F1387" s="144"/>
      <c r="G1387" s="144"/>
      <c r="H1387" s="144"/>
      <c r="I1387" s="144"/>
      <c r="J1387" s="144"/>
      <c r="K1387" s="144"/>
      <c r="L1387" s="144"/>
      <c r="M1387" s="144"/>
      <c r="N1387" s="144"/>
      <c r="O1387" s="144"/>
      <c r="P1387" s="144"/>
      <c r="Q1387" s="144"/>
      <c r="R1387" s="144"/>
      <c r="S1387" s="144"/>
      <c r="T1387" s="144"/>
      <c r="U1387" s="144"/>
      <c r="V1387" s="144"/>
      <c r="W1387" s="144"/>
      <c r="X1387" s="133"/>
      <c r="Y1387" s="133"/>
      <c r="Z1387" s="133"/>
      <c r="AA1387" s="133"/>
      <c r="AB1387" s="133"/>
      <c r="AC1387" s="133"/>
      <c r="AD1387" s="133"/>
      <c r="AE1387" s="133"/>
      <c r="AF1387" s="133"/>
      <c r="AG1387" s="133" t="s">
        <v>282</v>
      </c>
      <c r="AH1387" s="133">
        <v>0</v>
      </c>
      <c r="AI1387" s="133"/>
      <c r="AJ1387" s="133"/>
      <c r="AK1387" s="133"/>
      <c r="AL1387" s="133"/>
      <c r="AM1387" s="133"/>
      <c r="AN1387" s="133"/>
      <c r="AO1387" s="133"/>
      <c r="AP1387" s="133"/>
      <c r="AQ1387" s="133"/>
      <c r="AR1387" s="133"/>
      <c r="AS1387" s="133"/>
      <c r="AT1387" s="133"/>
      <c r="AU1387" s="133"/>
      <c r="AV1387" s="133"/>
      <c r="AW1387" s="133"/>
      <c r="AX1387" s="133"/>
      <c r="AY1387" s="133"/>
      <c r="AZ1387" s="133"/>
      <c r="BA1387" s="133"/>
      <c r="BB1387" s="133"/>
      <c r="BC1387" s="133"/>
      <c r="BD1387" s="133"/>
      <c r="BE1387" s="133"/>
      <c r="BF1387" s="133"/>
      <c r="BG1387" s="133"/>
      <c r="BH1387" s="133"/>
    </row>
    <row r="1388" spans="1:60" outlineLevel="1" x14ac:dyDescent="0.2">
      <c r="A1388" s="142"/>
      <c r="B1388" s="143"/>
      <c r="C1388" s="189" t="s">
        <v>1436</v>
      </c>
      <c r="D1388" s="175"/>
      <c r="E1388" s="176">
        <v>14.58</v>
      </c>
      <c r="F1388" s="144"/>
      <c r="G1388" s="144"/>
      <c r="H1388" s="144"/>
      <c r="I1388" s="144"/>
      <c r="J1388" s="144"/>
      <c r="K1388" s="144"/>
      <c r="L1388" s="144"/>
      <c r="M1388" s="144"/>
      <c r="N1388" s="144"/>
      <c r="O1388" s="144"/>
      <c r="P1388" s="144"/>
      <c r="Q1388" s="144"/>
      <c r="R1388" s="144"/>
      <c r="S1388" s="144"/>
      <c r="T1388" s="144"/>
      <c r="U1388" s="144"/>
      <c r="V1388" s="144"/>
      <c r="W1388" s="144"/>
      <c r="X1388" s="133"/>
      <c r="Y1388" s="133"/>
      <c r="Z1388" s="133"/>
      <c r="AA1388" s="133"/>
      <c r="AB1388" s="133"/>
      <c r="AC1388" s="133"/>
      <c r="AD1388" s="133"/>
      <c r="AE1388" s="133"/>
      <c r="AF1388" s="133"/>
      <c r="AG1388" s="133" t="s">
        <v>282</v>
      </c>
      <c r="AH1388" s="133">
        <v>0</v>
      </c>
      <c r="AI1388" s="133"/>
      <c r="AJ1388" s="133"/>
      <c r="AK1388" s="133"/>
      <c r="AL1388" s="133"/>
      <c r="AM1388" s="133"/>
      <c r="AN1388" s="133"/>
      <c r="AO1388" s="133"/>
      <c r="AP1388" s="133"/>
      <c r="AQ1388" s="133"/>
      <c r="AR1388" s="133"/>
      <c r="AS1388" s="133"/>
      <c r="AT1388" s="133"/>
      <c r="AU1388" s="133"/>
      <c r="AV1388" s="133"/>
      <c r="AW1388" s="133"/>
      <c r="AX1388" s="133"/>
      <c r="AY1388" s="133"/>
      <c r="AZ1388" s="133"/>
      <c r="BA1388" s="133"/>
      <c r="BB1388" s="133"/>
      <c r="BC1388" s="133"/>
      <c r="BD1388" s="133"/>
      <c r="BE1388" s="133"/>
      <c r="BF1388" s="133"/>
      <c r="BG1388" s="133"/>
      <c r="BH1388" s="133"/>
    </row>
    <row r="1389" spans="1:60" outlineLevel="1" x14ac:dyDescent="0.2">
      <c r="A1389" s="142"/>
      <c r="B1389" s="143"/>
      <c r="C1389" s="189" t="s">
        <v>1437</v>
      </c>
      <c r="D1389" s="175"/>
      <c r="E1389" s="176">
        <v>30.44</v>
      </c>
      <c r="F1389" s="144"/>
      <c r="G1389" s="144"/>
      <c r="H1389" s="144"/>
      <c r="I1389" s="144"/>
      <c r="J1389" s="144"/>
      <c r="K1389" s="144"/>
      <c r="L1389" s="144"/>
      <c r="M1389" s="144"/>
      <c r="N1389" s="144"/>
      <c r="O1389" s="144"/>
      <c r="P1389" s="144"/>
      <c r="Q1389" s="144"/>
      <c r="R1389" s="144"/>
      <c r="S1389" s="144"/>
      <c r="T1389" s="144"/>
      <c r="U1389" s="144"/>
      <c r="V1389" s="144"/>
      <c r="W1389" s="144"/>
      <c r="X1389" s="133"/>
      <c r="Y1389" s="133"/>
      <c r="Z1389" s="133"/>
      <c r="AA1389" s="133"/>
      <c r="AB1389" s="133"/>
      <c r="AC1389" s="133"/>
      <c r="AD1389" s="133"/>
      <c r="AE1389" s="133"/>
      <c r="AF1389" s="133"/>
      <c r="AG1389" s="133" t="s">
        <v>282</v>
      </c>
      <c r="AH1389" s="133">
        <v>0</v>
      </c>
      <c r="AI1389" s="133"/>
      <c r="AJ1389" s="133"/>
      <c r="AK1389" s="133"/>
      <c r="AL1389" s="133"/>
      <c r="AM1389" s="133"/>
      <c r="AN1389" s="133"/>
      <c r="AO1389" s="133"/>
      <c r="AP1389" s="133"/>
      <c r="AQ1389" s="133"/>
      <c r="AR1389" s="133"/>
      <c r="AS1389" s="133"/>
      <c r="AT1389" s="133"/>
      <c r="AU1389" s="133"/>
      <c r="AV1389" s="133"/>
      <c r="AW1389" s="133"/>
      <c r="AX1389" s="133"/>
      <c r="AY1389" s="133"/>
      <c r="AZ1389" s="133"/>
      <c r="BA1389" s="133"/>
      <c r="BB1389" s="133"/>
      <c r="BC1389" s="133"/>
      <c r="BD1389" s="133"/>
      <c r="BE1389" s="133"/>
      <c r="BF1389" s="133"/>
      <c r="BG1389" s="133"/>
      <c r="BH1389" s="133"/>
    </row>
    <row r="1390" spans="1:60" outlineLevel="1" x14ac:dyDescent="0.2">
      <c r="A1390" s="142"/>
      <c r="B1390" s="143"/>
      <c r="C1390" s="189" t="s">
        <v>1438</v>
      </c>
      <c r="D1390" s="175"/>
      <c r="E1390" s="176">
        <v>16.200000000000003</v>
      </c>
      <c r="F1390" s="144"/>
      <c r="G1390" s="144"/>
      <c r="H1390" s="144"/>
      <c r="I1390" s="144"/>
      <c r="J1390" s="144"/>
      <c r="K1390" s="144"/>
      <c r="L1390" s="144"/>
      <c r="M1390" s="144"/>
      <c r="N1390" s="144"/>
      <c r="O1390" s="144"/>
      <c r="P1390" s="144"/>
      <c r="Q1390" s="144"/>
      <c r="R1390" s="144"/>
      <c r="S1390" s="144"/>
      <c r="T1390" s="144"/>
      <c r="U1390" s="144"/>
      <c r="V1390" s="144"/>
      <c r="W1390" s="144"/>
      <c r="X1390" s="133"/>
      <c r="Y1390" s="133"/>
      <c r="Z1390" s="133"/>
      <c r="AA1390" s="133"/>
      <c r="AB1390" s="133"/>
      <c r="AC1390" s="133"/>
      <c r="AD1390" s="133"/>
      <c r="AE1390" s="133"/>
      <c r="AF1390" s="133"/>
      <c r="AG1390" s="133" t="s">
        <v>282</v>
      </c>
      <c r="AH1390" s="133">
        <v>0</v>
      </c>
      <c r="AI1390" s="133"/>
      <c r="AJ1390" s="133"/>
      <c r="AK1390" s="133"/>
      <c r="AL1390" s="133"/>
      <c r="AM1390" s="133"/>
      <c r="AN1390" s="133"/>
      <c r="AO1390" s="133"/>
      <c r="AP1390" s="133"/>
      <c r="AQ1390" s="133"/>
      <c r="AR1390" s="133"/>
      <c r="AS1390" s="133"/>
      <c r="AT1390" s="133"/>
      <c r="AU1390" s="133"/>
      <c r="AV1390" s="133"/>
      <c r="AW1390" s="133"/>
      <c r="AX1390" s="133"/>
      <c r="AY1390" s="133"/>
      <c r="AZ1390" s="133"/>
      <c r="BA1390" s="133"/>
      <c r="BB1390" s="133"/>
      <c r="BC1390" s="133"/>
      <c r="BD1390" s="133"/>
      <c r="BE1390" s="133"/>
      <c r="BF1390" s="133"/>
      <c r="BG1390" s="133"/>
      <c r="BH1390" s="133"/>
    </row>
    <row r="1391" spans="1:60" outlineLevel="1" x14ac:dyDescent="0.2">
      <c r="A1391" s="142"/>
      <c r="B1391" s="143"/>
      <c r="C1391" s="190" t="s">
        <v>673</v>
      </c>
      <c r="D1391" s="177"/>
      <c r="E1391" s="178">
        <v>147.20000000000002</v>
      </c>
      <c r="F1391" s="144"/>
      <c r="G1391" s="144"/>
      <c r="H1391" s="144"/>
      <c r="I1391" s="144"/>
      <c r="J1391" s="144"/>
      <c r="K1391" s="144"/>
      <c r="L1391" s="144"/>
      <c r="M1391" s="144"/>
      <c r="N1391" s="144"/>
      <c r="O1391" s="144"/>
      <c r="P1391" s="144"/>
      <c r="Q1391" s="144"/>
      <c r="R1391" s="144"/>
      <c r="S1391" s="144"/>
      <c r="T1391" s="144"/>
      <c r="U1391" s="144"/>
      <c r="V1391" s="144"/>
      <c r="W1391" s="144"/>
      <c r="X1391" s="133"/>
      <c r="Y1391" s="133"/>
      <c r="Z1391" s="133"/>
      <c r="AA1391" s="133"/>
      <c r="AB1391" s="133"/>
      <c r="AC1391" s="133"/>
      <c r="AD1391" s="133"/>
      <c r="AE1391" s="133"/>
      <c r="AF1391" s="133"/>
      <c r="AG1391" s="133" t="s">
        <v>282</v>
      </c>
      <c r="AH1391" s="133">
        <v>1</v>
      </c>
      <c r="AI1391" s="133"/>
      <c r="AJ1391" s="133"/>
      <c r="AK1391" s="133"/>
      <c r="AL1391" s="133"/>
      <c r="AM1391" s="133"/>
      <c r="AN1391" s="133"/>
      <c r="AO1391" s="133"/>
      <c r="AP1391" s="133"/>
      <c r="AQ1391" s="133"/>
      <c r="AR1391" s="133"/>
      <c r="AS1391" s="133"/>
      <c r="AT1391" s="133"/>
      <c r="AU1391" s="133"/>
      <c r="AV1391" s="133"/>
      <c r="AW1391" s="133"/>
      <c r="AX1391" s="133"/>
      <c r="AY1391" s="133"/>
      <c r="AZ1391" s="133"/>
      <c r="BA1391" s="133"/>
      <c r="BB1391" s="133"/>
      <c r="BC1391" s="133"/>
      <c r="BD1391" s="133"/>
      <c r="BE1391" s="133"/>
      <c r="BF1391" s="133"/>
      <c r="BG1391" s="133"/>
      <c r="BH1391" s="133"/>
    </row>
    <row r="1392" spans="1:60" outlineLevel="1" x14ac:dyDescent="0.2">
      <c r="A1392" s="142"/>
      <c r="B1392" s="143"/>
      <c r="C1392" s="189" t="s">
        <v>678</v>
      </c>
      <c r="D1392" s="175"/>
      <c r="E1392" s="176"/>
      <c r="F1392" s="144"/>
      <c r="G1392" s="144"/>
      <c r="H1392" s="144"/>
      <c r="I1392" s="144"/>
      <c r="J1392" s="144"/>
      <c r="K1392" s="144"/>
      <c r="L1392" s="144"/>
      <c r="M1392" s="144"/>
      <c r="N1392" s="144"/>
      <c r="O1392" s="144"/>
      <c r="P1392" s="144"/>
      <c r="Q1392" s="144"/>
      <c r="R1392" s="144"/>
      <c r="S1392" s="144"/>
      <c r="T1392" s="144"/>
      <c r="U1392" s="144"/>
      <c r="V1392" s="144"/>
      <c r="W1392" s="144"/>
      <c r="X1392" s="133"/>
      <c r="Y1392" s="133"/>
      <c r="Z1392" s="133"/>
      <c r="AA1392" s="133"/>
      <c r="AB1392" s="133"/>
      <c r="AC1392" s="133"/>
      <c r="AD1392" s="133"/>
      <c r="AE1392" s="133"/>
      <c r="AF1392" s="133"/>
      <c r="AG1392" s="133" t="s">
        <v>282</v>
      </c>
      <c r="AH1392" s="133">
        <v>0</v>
      </c>
      <c r="AI1392" s="133"/>
      <c r="AJ1392" s="133"/>
      <c r="AK1392" s="133"/>
      <c r="AL1392" s="133"/>
      <c r="AM1392" s="133"/>
      <c r="AN1392" s="133"/>
      <c r="AO1392" s="133"/>
      <c r="AP1392" s="133"/>
      <c r="AQ1392" s="133"/>
      <c r="AR1392" s="133"/>
      <c r="AS1392" s="133"/>
      <c r="AT1392" s="133"/>
      <c r="AU1392" s="133"/>
      <c r="AV1392" s="133"/>
      <c r="AW1392" s="133"/>
      <c r="AX1392" s="133"/>
      <c r="AY1392" s="133"/>
      <c r="AZ1392" s="133"/>
      <c r="BA1392" s="133"/>
      <c r="BB1392" s="133"/>
      <c r="BC1392" s="133"/>
      <c r="BD1392" s="133"/>
      <c r="BE1392" s="133"/>
      <c r="BF1392" s="133"/>
      <c r="BG1392" s="133"/>
      <c r="BH1392" s="133"/>
    </row>
    <row r="1393" spans="1:60" outlineLevel="1" x14ac:dyDescent="0.2">
      <c r="A1393" s="142"/>
      <c r="B1393" s="143"/>
      <c r="C1393" s="189" t="s">
        <v>1424</v>
      </c>
      <c r="D1393" s="175"/>
      <c r="E1393" s="176">
        <v>10.600000000000001</v>
      </c>
      <c r="F1393" s="144"/>
      <c r="G1393" s="144"/>
      <c r="H1393" s="144"/>
      <c r="I1393" s="144"/>
      <c r="J1393" s="144"/>
      <c r="K1393" s="144"/>
      <c r="L1393" s="144"/>
      <c r="M1393" s="144"/>
      <c r="N1393" s="144"/>
      <c r="O1393" s="144"/>
      <c r="P1393" s="144"/>
      <c r="Q1393" s="144"/>
      <c r="R1393" s="144"/>
      <c r="S1393" s="144"/>
      <c r="T1393" s="144"/>
      <c r="U1393" s="144"/>
      <c r="V1393" s="144"/>
      <c r="W1393" s="144"/>
      <c r="X1393" s="133"/>
      <c r="Y1393" s="133"/>
      <c r="Z1393" s="133"/>
      <c r="AA1393" s="133"/>
      <c r="AB1393" s="133"/>
      <c r="AC1393" s="133"/>
      <c r="AD1393" s="133"/>
      <c r="AE1393" s="133"/>
      <c r="AF1393" s="133"/>
      <c r="AG1393" s="133" t="s">
        <v>282</v>
      </c>
      <c r="AH1393" s="133">
        <v>0</v>
      </c>
      <c r="AI1393" s="133"/>
      <c r="AJ1393" s="133"/>
      <c r="AK1393" s="133"/>
      <c r="AL1393" s="133"/>
      <c r="AM1393" s="133"/>
      <c r="AN1393" s="133"/>
      <c r="AO1393" s="133"/>
      <c r="AP1393" s="133"/>
      <c r="AQ1393" s="133"/>
      <c r="AR1393" s="133"/>
      <c r="AS1393" s="133"/>
      <c r="AT1393" s="133"/>
      <c r="AU1393" s="133"/>
      <c r="AV1393" s="133"/>
      <c r="AW1393" s="133"/>
      <c r="AX1393" s="133"/>
      <c r="AY1393" s="133"/>
      <c r="AZ1393" s="133"/>
      <c r="BA1393" s="133"/>
      <c r="BB1393" s="133"/>
      <c r="BC1393" s="133"/>
      <c r="BD1393" s="133"/>
      <c r="BE1393" s="133"/>
      <c r="BF1393" s="133"/>
      <c r="BG1393" s="133"/>
      <c r="BH1393" s="133"/>
    </row>
    <row r="1394" spans="1:60" outlineLevel="1" x14ac:dyDescent="0.2">
      <c r="A1394" s="142"/>
      <c r="B1394" s="143"/>
      <c r="C1394" s="189" t="s">
        <v>1439</v>
      </c>
      <c r="D1394" s="175"/>
      <c r="E1394" s="176">
        <v>9</v>
      </c>
      <c r="F1394" s="144"/>
      <c r="G1394" s="144"/>
      <c r="H1394" s="144"/>
      <c r="I1394" s="144"/>
      <c r="J1394" s="144"/>
      <c r="K1394" s="144"/>
      <c r="L1394" s="144"/>
      <c r="M1394" s="144"/>
      <c r="N1394" s="144"/>
      <c r="O1394" s="144"/>
      <c r="P1394" s="144"/>
      <c r="Q1394" s="144"/>
      <c r="R1394" s="144"/>
      <c r="S1394" s="144"/>
      <c r="T1394" s="144"/>
      <c r="U1394" s="144"/>
      <c r="V1394" s="144"/>
      <c r="W1394" s="144"/>
      <c r="X1394" s="133"/>
      <c r="Y1394" s="133"/>
      <c r="Z1394" s="133"/>
      <c r="AA1394" s="133"/>
      <c r="AB1394" s="133"/>
      <c r="AC1394" s="133"/>
      <c r="AD1394" s="133"/>
      <c r="AE1394" s="133"/>
      <c r="AF1394" s="133"/>
      <c r="AG1394" s="133" t="s">
        <v>282</v>
      </c>
      <c r="AH1394" s="133">
        <v>0</v>
      </c>
      <c r="AI1394" s="133"/>
      <c r="AJ1394" s="133"/>
      <c r="AK1394" s="133"/>
      <c r="AL1394" s="133"/>
      <c r="AM1394" s="133"/>
      <c r="AN1394" s="133"/>
      <c r="AO1394" s="133"/>
      <c r="AP1394" s="133"/>
      <c r="AQ1394" s="133"/>
      <c r="AR1394" s="133"/>
      <c r="AS1394" s="133"/>
      <c r="AT1394" s="133"/>
      <c r="AU1394" s="133"/>
      <c r="AV1394" s="133"/>
      <c r="AW1394" s="133"/>
      <c r="AX1394" s="133"/>
      <c r="AY1394" s="133"/>
      <c r="AZ1394" s="133"/>
      <c r="BA1394" s="133"/>
      <c r="BB1394" s="133"/>
      <c r="BC1394" s="133"/>
      <c r="BD1394" s="133"/>
      <c r="BE1394" s="133"/>
      <c r="BF1394" s="133"/>
      <c r="BG1394" s="133"/>
      <c r="BH1394" s="133"/>
    </row>
    <row r="1395" spans="1:60" outlineLevel="1" x14ac:dyDescent="0.2">
      <c r="A1395" s="142"/>
      <c r="B1395" s="143"/>
      <c r="C1395" s="189" t="s">
        <v>1440</v>
      </c>
      <c r="D1395" s="175"/>
      <c r="E1395" s="176">
        <v>22.380000000000003</v>
      </c>
      <c r="F1395" s="144"/>
      <c r="G1395" s="144"/>
      <c r="H1395" s="144"/>
      <c r="I1395" s="144"/>
      <c r="J1395" s="144"/>
      <c r="K1395" s="144"/>
      <c r="L1395" s="144"/>
      <c r="M1395" s="144"/>
      <c r="N1395" s="144"/>
      <c r="O1395" s="144"/>
      <c r="P1395" s="144"/>
      <c r="Q1395" s="144"/>
      <c r="R1395" s="144"/>
      <c r="S1395" s="144"/>
      <c r="T1395" s="144"/>
      <c r="U1395" s="144"/>
      <c r="V1395" s="144"/>
      <c r="W1395" s="144"/>
      <c r="X1395" s="133"/>
      <c r="Y1395" s="133"/>
      <c r="Z1395" s="133"/>
      <c r="AA1395" s="133"/>
      <c r="AB1395" s="133"/>
      <c r="AC1395" s="133"/>
      <c r="AD1395" s="133"/>
      <c r="AE1395" s="133"/>
      <c r="AF1395" s="133"/>
      <c r="AG1395" s="133" t="s">
        <v>282</v>
      </c>
      <c r="AH1395" s="133">
        <v>0</v>
      </c>
      <c r="AI1395" s="133"/>
      <c r="AJ1395" s="133"/>
      <c r="AK1395" s="133"/>
      <c r="AL1395" s="133"/>
      <c r="AM1395" s="133"/>
      <c r="AN1395" s="133"/>
      <c r="AO1395" s="133"/>
      <c r="AP1395" s="133"/>
      <c r="AQ1395" s="133"/>
      <c r="AR1395" s="133"/>
      <c r="AS1395" s="133"/>
      <c r="AT1395" s="133"/>
      <c r="AU1395" s="133"/>
      <c r="AV1395" s="133"/>
      <c r="AW1395" s="133"/>
      <c r="AX1395" s="133"/>
      <c r="AY1395" s="133"/>
      <c r="AZ1395" s="133"/>
      <c r="BA1395" s="133"/>
      <c r="BB1395" s="133"/>
      <c r="BC1395" s="133"/>
      <c r="BD1395" s="133"/>
      <c r="BE1395" s="133"/>
      <c r="BF1395" s="133"/>
      <c r="BG1395" s="133"/>
      <c r="BH1395" s="133"/>
    </row>
    <row r="1396" spans="1:60" outlineLevel="1" x14ac:dyDescent="0.2">
      <c r="A1396" s="142"/>
      <c r="B1396" s="143"/>
      <c r="C1396" s="189" t="s">
        <v>1441</v>
      </c>
      <c r="D1396" s="175"/>
      <c r="E1396" s="176">
        <v>19.5</v>
      </c>
      <c r="F1396" s="144"/>
      <c r="G1396" s="144"/>
      <c r="H1396" s="144"/>
      <c r="I1396" s="144"/>
      <c r="J1396" s="144"/>
      <c r="K1396" s="144"/>
      <c r="L1396" s="144"/>
      <c r="M1396" s="144"/>
      <c r="N1396" s="144"/>
      <c r="O1396" s="144"/>
      <c r="P1396" s="144"/>
      <c r="Q1396" s="144"/>
      <c r="R1396" s="144"/>
      <c r="S1396" s="144"/>
      <c r="T1396" s="144"/>
      <c r="U1396" s="144"/>
      <c r="V1396" s="144"/>
      <c r="W1396" s="144"/>
      <c r="X1396" s="133"/>
      <c r="Y1396" s="133"/>
      <c r="Z1396" s="133"/>
      <c r="AA1396" s="133"/>
      <c r="AB1396" s="133"/>
      <c r="AC1396" s="133"/>
      <c r="AD1396" s="133"/>
      <c r="AE1396" s="133"/>
      <c r="AF1396" s="133"/>
      <c r="AG1396" s="133" t="s">
        <v>282</v>
      </c>
      <c r="AH1396" s="133">
        <v>0</v>
      </c>
      <c r="AI1396" s="133"/>
      <c r="AJ1396" s="133"/>
      <c r="AK1396" s="133"/>
      <c r="AL1396" s="133"/>
      <c r="AM1396" s="133"/>
      <c r="AN1396" s="133"/>
      <c r="AO1396" s="133"/>
      <c r="AP1396" s="133"/>
      <c r="AQ1396" s="133"/>
      <c r="AR1396" s="133"/>
      <c r="AS1396" s="133"/>
      <c r="AT1396" s="133"/>
      <c r="AU1396" s="133"/>
      <c r="AV1396" s="133"/>
      <c r="AW1396" s="133"/>
      <c r="AX1396" s="133"/>
      <c r="AY1396" s="133"/>
      <c r="AZ1396" s="133"/>
      <c r="BA1396" s="133"/>
      <c r="BB1396" s="133"/>
      <c r="BC1396" s="133"/>
      <c r="BD1396" s="133"/>
      <c r="BE1396" s="133"/>
      <c r="BF1396" s="133"/>
      <c r="BG1396" s="133"/>
      <c r="BH1396" s="133"/>
    </row>
    <row r="1397" spans="1:60" outlineLevel="1" x14ac:dyDescent="0.2">
      <c r="A1397" s="142"/>
      <c r="B1397" s="143"/>
      <c r="C1397" s="189" t="s">
        <v>1442</v>
      </c>
      <c r="D1397" s="175"/>
      <c r="E1397" s="176">
        <v>16.420000000000002</v>
      </c>
      <c r="F1397" s="144"/>
      <c r="G1397" s="144"/>
      <c r="H1397" s="144"/>
      <c r="I1397" s="144"/>
      <c r="J1397" s="144"/>
      <c r="K1397" s="144"/>
      <c r="L1397" s="144"/>
      <c r="M1397" s="144"/>
      <c r="N1397" s="144"/>
      <c r="O1397" s="144"/>
      <c r="P1397" s="144"/>
      <c r="Q1397" s="144"/>
      <c r="R1397" s="144"/>
      <c r="S1397" s="144"/>
      <c r="T1397" s="144"/>
      <c r="U1397" s="144"/>
      <c r="V1397" s="144"/>
      <c r="W1397" s="144"/>
      <c r="X1397" s="133"/>
      <c r="Y1397" s="133"/>
      <c r="Z1397" s="133"/>
      <c r="AA1397" s="133"/>
      <c r="AB1397" s="133"/>
      <c r="AC1397" s="133"/>
      <c r="AD1397" s="133"/>
      <c r="AE1397" s="133"/>
      <c r="AF1397" s="133"/>
      <c r="AG1397" s="133" t="s">
        <v>282</v>
      </c>
      <c r="AH1397" s="133">
        <v>0</v>
      </c>
      <c r="AI1397" s="133"/>
      <c r="AJ1397" s="133"/>
      <c r="AK1397" s="133"/>
      <c r="AL1397" s="133"/>
      <c r="AM1397" s="133"/>
      <c r="AN1397" s="133"/>
      <c r="AO1397" s="133"/>
      <c r="AP1397" s="133"/>
      <c r="AQ1397" s="133"/>
      <c r="AR1397" s="133"/>
      <c r="AS1397" s="133"/>
      <c r="AT1397" s="133"/>
      <c r="AU1397" s="133"/>
      <c r="AV1397" s="133"/>
      <c r="AW1397" s="133"/>
      <c r="AX1397" s="133"/>
      <c r="AY1397" s="133"/>
      <c r="AZ1397" s="133"/>
      <c r="BA1397" s="133"/>
      <c r="BB1397" s="133"/>
      <c r="BC1397" s="133"/>
      <c r="BD1397" s="133"/>
      <c r="BE1397" s="133"/>
      <c r="BF1397" s="133"/>
      <c r="BG1397" s="133"/>
      <c r="BH1397" s="133"/>
    </row>
    <row r="1398" spans="1:60" outlineLevel="1" x14ac:dyDescent="0.2">
      <c r="A1398" s="142"/>
      <c r="B1398" s="143"/>
      <c r="C1398" s="189" t="s">
        <v>1443</v>
      </c>
      <c r="D1398" s="175"/>
      <c r="E1398" s="176">
        <v>18.760000000000002</v>
      </c>
      <c r="F1398" s="144"/>
      <c r="G1398" s="144"/>
      <c r="H1398" s="144"/>
      <c r="I1398" s="144"/>
      <c r="J1398" s="144"/>
      <c r="K1398" s="144"/>
      <c r="L1398" s="144"/>
      <c r="M1398" s="144"/>
      <c r="N1398" s="144"/>
      <c r="O1398" s="144"/>
      <c r="P1398" s="144"/>
      <c r="Q1398" s="144"/>
      <c r="R1398" s="144"/>
      <c r="S1398" s="144"/>
      <c r="T1398" s="144"/>
      <c r="U1398" s="144"/>
      <c r="V1398" s="144"/>
      <c r="W1398" s="144"/>
      <c r="X1398" s="133"/>
      <c r="Y1398" s="133"/>
      <c r="Z1398" s="133"/>
      <c r="AA1398" s="133"/>
      <c r="AB1398" s="133"/>
      <c r="AC1398" s="133"/>
      <c r="AD1398" s="133"/>
      <c r="AE1398" s="133"/>
      <c r="AF1398" s="133"/>
      <c r="AG1398" s="133" t="s">
        <v>282</v>
      </c>
      <c r="AH1398" s="133">
        <v>0</v>
      </c>
      <c r="AI1398" s="133"/>
      <c r="AJ1398" s="133"/>
      <c r="AK1398" s="133"/>
      <c r="AL1398" s="133"/>
      <c r="AM1398" s="133"/>
      <c r="AN1398" s="133"/>
      <c r="AO1398" s="133"/>
      <c r="AP1398" s="133"/>
      <c r="AQ1398" s="133"/>
      <c r="AR1398" s="133"/>
      <c r="AS1398" s="133"/>
      <c r="AT1398" s="133"/>
      <c r="AU1398" s="133"/>
      <c r="AV1398" s="133"/>
      <c r="AW1398" s="133"/>
      <c r="AX1398" s="133"/>
      <c r="AY1398" s="133"/>
      <c r="AZ1398" s="133"/>
      <c r="BA1398" s="133"/>
      <c r="BB1398" s="133"/>
      <c r="BC1398" s="133"/>
      <c r="BD1398" s="133"/>
      <c r="BE1398" s="133"/>
      <c r="BF1398" s="133"/>
      <c r="BG1398" s="133"/>
      <c r="BH1398" s="133"/>
    </row>
    <row r="1399" spans="1:60" outlineLevel="1" x14ac:dyDescent="0.2">
      <c r="A1399" s="142"/>
      <c r="B1399" s="143"/>
      <c r="C1399" s="189" t="s">
        <v>1444</v>
      </c>
      <c r="D1399" s="175"/>
      <c r="E1399" s="176">
        <v>21.700000000000003</v>
      </c>
      <c r="F1399" s="144"/>
      <c r="G1399" s="144"/>
      <c r="H1399" s="144"/>
      <c r="I1399" s="144"/>
      <c r="J1399" s="144"/>
      <c r="K1399" s="144"/>
      <c r="L1399" s="144"/>
      <c r="M1399" s="144"/>
      <c r="N1399" s="144"/>
      <c r="O1399" s="144"/>
      <c r="P1399" s="144"/>
      <c r="Q1399" s="144"/>
      <c r="R1399" s="144"/>
      <c r="S1399" s="144"/>
      <c r="T1399" s="144"/>
      <c r="U1399" s="144"/>
      <c r="V1399" s="144"/>
      <c r="W1399" s="144"/>
      <c r="X1399" s="133"/>
      <c r="Y1399" s="133"/>
      <c r="Z1399" s="133"/>
      <c r="AA1399" s="133"/>
      <c r="AB1399" s="133"/>
      <c r="AC1399" s="133"/>
      <c r="AD1399" s="133"/>
      <c r="AE1399" s="133"/>
      <c r="AF1399" s="133"/>
      <c r="AG1399" s="133" t="s">
        <v>282</v>
      </c>
      <c r="AH1399" s="133">
        <v>0</v>
      </c>
      <c r="AI1399" s="133"/>
      <c r="AJ1399" s="133"/>
      <c r="AK1399" s="133"/>
      <c r="AL1399" s="133"/>
      <c r="AM1399" s="133"/>
      <c r="AN1399" s="133"/>
      <c r="AO1399" s="133"/>
      <c r="AP1399" s="133"/>
      <c r="AQ1399" s="133"/>
      <c r="AR1399" s="133"/>
      <c r="AS1399" s="133"/>
      <c r="AT1399" s="133"/>
      <c r="AU1399" s="133"/>
      <c r="AV1399" s="133"/>
      <c r="AW1399" s="133"/>
      <c r="AX1399" s="133"/>
      <c r="AY1399" s="133"/>
      <c r="AZ1399" s="133"/>
      <c r="BA1399" s="133"/>
      <c r="BB1399" s="133"/>
      <c r="BC1399" s="133"/>
      <c r="BD1399" s="133"/>
      <c r="BE1399" s="133"/>
      <c r="BF1399" s="133"/>
      <c r="BG1399" s="133"/>
      <c r="BH1399" s="133"/>
    </row>
    <row r="1400" spans="1:60" outlineLevel="1" x14ac:dyDescent="0.2">
      <c r="A1400" s="142"/>
      <c r="B1400" s="143"/>
      <c r="C1400" s="190" t="s">
        <v>673</v>
      </c>
      <c r="D1400" s="177"/>
      <c r="E1400" s="178">
        <v>118.36000000000001</v>
      </c>
      <c r="F1400" s="144"/>
      <c r="G1400" s="144"/>
      <c r="H1400" s="144"/>
      <c r="I1400" s="144"/>
      <c r="J1400" s="144"/>
      <c r="K1400" s="144"/>
      <c r="L1400" s="144"/>
      <c r="M1400" s="144"/>
      <c r="N1400" s="144"/>
      <c r="O1400" s="144"/>
      <c r="P1400" s="144"/>
      <c r="Q1400" s="144"/>
      <c r="R1400" s="144"/>
      <c r="S1400" s="144"/>
      <c r="T1400" s="144"/>
      <c r="U1400" s="144"/>
      <c r="V1400" s="144"/>
      <c r="W1400" s="144"/>
      <c r="X1400" s="133"/>
      <c r="Y1400" s="133"/>
      <c r="Z1400" s="133"/>
      <c r="AA1400" s="133"/>
      <c r="AB1400" s="133"/>
      <c r="AC1400" s="133"/>
      <c r="AD1400" s="133"/>
      <c r="AE1400" s="133"/>
      <c r="AF1400" s="133"/>
      <c r="AG1400" s="133" t="s">
        <v>282</v>
      </c>
      <c r="AH1400" s="133">
        <v>1</v>
      </c>
      <c r="AI1400" s="133"/>
      <c r="AJ1400" s="133"/>
      <c r="AK1400" s="133"/>
      <c r="AL1400" s="133"/>
      <c r="AM1400" s="133"/>
      <c r="AN1400" s="133"/>
      <c r="AO1400" s="133"/>
      <c r="AP1400" s="133"/>
      <c r="AQ1400" s="133"/>
      <c r="AR1400" s="133"/>
      <c r="AS1400" s="133"/>
      <c r="AT1400" s="133"/>
      <c r="AU1400" s="133"/>
      <c r="AV1400" s="133"/>
      <c r="AW1400" s="133"/>
      <c r="AX1400" s="133"/>
      <c r="AY1400" s="133"/>
      <c r="AZ1400" s="133"/>
      <c r="BA1400" s="133"/>
      <c r="BB1400" s="133"/>
      <c r="BC1400" s="133"/>
      <c r="BD1400" s="133"/>
      <c r="BE1400" s="133"/>
      <c r="BF1400" s="133"/>
      <c r="BG1400" s="133"/>
      <c r="BH1400" s="133"/>
    </row>
    <row r="1401" spans="1:60" outlineLevel="1" x14ac:dyDescent="0.2">
      <c r="A1401" s="142"/>
      <c r="B1401" s="143"/>
      <c r="C1401" s="189" t="s">
        <v>1325</v>
      </c>
      <c r="D1401" s="175"/>
      <c r="E1401" s="176"/>
      <c r="F1401" s="144"/>
      <c r="G1401" s="144"/>
      <c r="H1401" s="144"/>
      <c r="I1401" s="144"/>
      <c r="J1401" s="144"/>
      <c r="K1401" s="144"/>
      <c r="L1401" s="144"/>
      <c r="M1401" s="144"/>
      <c r="N1401" s="144"/>
      <c r="O1401" s="144"/>
      <c r="P1401" s="144"/>
      <c r="Q1401" s="144"/>
      <c r="R1401" s="144"/>
      <c r="S1401" s="144"/>
      <c r="T1401" s="144"/>
      <c r="U1401" s="144"/>
      <c r="V1401" s="144"/>
      <c r="W1401" s="144"/>
      <c r="X1401" s="133"/>
      <c r="Y1401" s="133"/>
      <c r="Z1401" s="133"/>
      <c r="AA1401" s="133"/>
      <c r="AB1401" s="133"/>
      <c r="AC1401" s="133"/>
      <c r="AD1401" s="133"/>
      <c r="AE1401" s="133"/>
      <c r="AF1401" s="133"/>
      <c r="AG1401" s="133" t="s">
        <v>282</v>
      </c>
      <c r="AH1401" s="133">
        <v>0</v>
      </c>
      <c r="AI1401" s="133"/>
      <c r="AJ1401" s="133"/>
      <c r="AK1401" s="133"/>
      <c r="AL1401" s="133"/>
      <c r="AM1401" s="133"/>
      <c r="AN1401" s="133"/>
      <c r="AO1401" s="133"/>
      <c r="AP1401" s="133"/>
      <c r="AQ1401" s="133"/>
      <c r="AR1401" s="133"/>
      <c r="AS1401" s="133"/>
      <c r="AT1401" s="133"/>
      <c r="AU1401" s="133"/>
      <c r="AV1401" s="133"/>
      <c r="AW1401" s="133"/>
      <c r="AX1401" s="133"/>
      <c r="AY1401" s="133"/>
      <c r="AZ1401" s="133"/>
      <c r="BA1401" s="133"/>
      <c r="BB1401" s="133"/>
      <c r="BC1401" s="133"/>
      <c r="BD1401" s="133"/>
      <c r="BE1401" s="133"/>
      <c r="BF1401" s="133"/>
      <c r="BG1401" s="133"/>
      <c r="BH1401" s="133"/>
    </row>
    <row r="1402" spans="1:60" outlineLevel="1" x14ac:dyDescent="0.2">
      <c r="A1402" s="142"/>
      <c r="B1402" s="143"/>
      <c r="C1402" s="189" t="s">
        <v>1445</v>
      </c>
      <c r="D1402" s="175"/>
      <c r="E1402" s="176">
        <v>7.1400000000000006</v>
      </c>
      <c r="F1402" s="144"/>
      <c r="G1402" s="144"/>
      <c r="H1402" s="144"/>
      <c r="I1402" s="144"/>
      <c r="J1402" s="144"/>
      <c r="K1402" s="144"/>
      <c r="L1402" s="144"/>
      <c r="M1402" s="144"/>
      <c r="N1402" s="144"/>
      <c r="O1402" s="144"/>
      <c r="P1402" s="144"/>
      <c r="Q1402" s="144"/>
      <c r="R1402" s="144"/>
      <c r="S1402" s="144"/>
      <c r="T1402" s="144"/>
      <c r="U1402" s="144"/>
      <c r="V1402" s="144"/>
      <c r="W1402" s="144"/>
      <c r="X1402" s="133"/>
      <c r="Y1402" s="133"/>
      <c r="Z1402" s="133"/>
      <c r="AA1402" s="133"/>
      <c r="AB1402" s="133"/>
      <c r="AC1402" s="133"/>
      <c r="AD1402" s="133"/>
      <c r="AE1402" s="133"/>
      <c r="AF1402" s="133"/>
      <c r="AG1402" s="133" t="s">
        <v>282</v>
      </c>
      <c r="AH1402" s="133">
        <v>0</v>
      </c>
      <c r="AI1402" s="133"/>
      <c r="AJ1402" s="133"/>
      <c r="AK1402" s="133"/>
      <c r="AL1402" s="133"/>
      <c r="AM1402" s="133"/>
      <c r="AN1402" s="133"/>
      <c r="AO1402" s="133"/>
      <c r="AP1402" s="133"/>
      <c r="AQ1402" s="133"/>
      <c r="AR1402" s="133"/>
      <c r="AS1402" s="133"/>
      <c r="AT1402" s="133"/>
      <c r="AU1402" s="133"/>
      <c r="AV1402" s="133"/>
      <c r="AW1402" s="133"/>
      <c r="AX1402" s="133"/>
      <c r="AY1402" s="133"/>
      <c r="AZ1402" s="133"/>
      <c r="BA1402" s="133"/>
      <c r="BB1402" s="133"/>
      <c r="BC1402" s="133"/>
      <c r="BD1402" s="133"/>
      <c r="BE1402" s="133"/>
      <c r="BF1402" s="133"/>
      <c r="BG1402" s="133"/>
      <c r="BH1402" s="133"/>
    </row>
    <row r="1403" spans="1:60" outlineLevel="1" x14ac:dyDescent="0.2">
      <c r="A1403" s="142"/>
      <c r="B1403" s="143"/>
      <c r="C1403" s="189" t="s">
        <v>1446</v>
      </c>
      <c r="D1403" s="175"/>
      <c r="E1403" s="176">
        <v>10.9</v>
      </c>
      <c r="F1403" s="144"/>
      <c r="G1403" s="144"/>
      <c r="H1403" s="144"/>
      <c r="I1403" s="144"/>
      <c r="J1403" s="144"/>
      <c r="K1403" s="144"/>
      <c r="L1403" s="144"/>
      <c r="M1403" s="144"/>
      <c r="N1403" s="144"/>
      <c r="O1403" s="144"/>
      <c r="P1403" s="144"/>
      <c r="Q1403" s="144"/>
      <c r="R1403" s="144"/>
      <c r="S1403" s="144"/>
      <c r="T1403" s="144"/>
      <c r="U1403" s="144"/>
      <c r="V1403" s="144"/>
      <c r="W1403" s="144"/>
      <c r="X1403" s="133"/>
      <c r="Y1403" s="133"/>
      <c r="Z1403" s="133"/>
      <c r="AA1403" s="133"/>
      <c r="AB1403" s="133"/>
      <c r="AC1403" s="133"/>
      <c r="AD1403" s="133"/>
      <c r="AE1403" s="133"/>
      <c r="AF1403" s="133"/>
      <c r="AG1403" s="133" t="s">
        <v>282</v>
      </c>
      <c r="AH1403" s="133">
        <v>0</v>
      </c>
      <c r="AI1403" s="133"/>
      <c r="AJ1403" s="133"/>
      <c r="AK1403" s="133"/>
      <c r="AL1403" s="133"/>
      <c r="AM1403" s="133"/>
      <c r="AN1403" s="133"/>
      <c r="AO1403" s="133"/>
      <c r="AP1403" s="133"/>
      <c r="AQ1403" s="133"/>
      <c r="AR1403" s="133"/>
      <c r="AS1403" s="133"/>
      <c r="AT1403" s="133"/>
      <c r="AU1403" s="133"/>
      <c r="AV1403" s="133"/>
      <c r="AW1403" s="133"/>
      <c r="AX1403" s="133"/>
      <c r="AY1403" s="133"/>
      <c r="AZ1403" s="133"/>
      <c r="BA1403" s="133"/>
      <c r="BB1403" s="133"/>
      <c r="BC1403" s="133"/>
      <c r="BD1403" s="133"/>
      <c r="BE1403" s="133"/>
      <c r="BF1403" s="133"/>
      <c r="BG1403" s="133"/>
      <c r="BH1403" s="133"/>
    </row>
    <row r="1404" spans="1:60" outlineLevel="1" x14ac:dyDescent="0.2">
      <c r="A1404" s="142"/>
      <c r="B1404" s="143"/>
      <c r="C1404" s="190" t="s">
        <v>673</v>
      </c>
      <c r="D1404" s="177"/>
      <c r="E1404" s="178">
        <v>18.040000000000003</v>
      </c>
      <c r="F1404" s="144"/>
      <c r="G1404" s="144"/>
      <c r="H1404" s="144"/>
      <c r="I1404" s="144"/>
      <c r="J1404" s="144"/>
      <c r="K1404" s="144"/>
      <c r="L1404" s="144"/>
      <c r="M1404" s="144"/>
      <c r="N1404" s="144"/>
      <c r="O1404" s="144"/>
      <c r="P1404" s="144"/>
      <c r="Q1404" s="144"/>
      <c r="R1404" s="144"/>
      <c r="S1404" s="144"/>
      <c r="T1404" s="144"/>
      <c r="U1404" s="144"/>
      <c r="V1404" s="144"/>
      <c r="W1404" s="144"/>
      <c r="X1404" s="133"/>
      <c r="Y1404" s="133"/>
      <c r="Z1404" s="133"/>
      <c r="AA1404" s="133"/>
      <c r="AB1404" s="133"/>
      <c r="AC1404" s="133"/>
      <c r="AD1404" s="133"/>
      <c r="AE1404" s="133"/>
      <c r="AF1404" s="133"/>
      <c r="AG1404" s="133" t="s">
        <v>282</v>
      </c>
      <c r="AH1404" s="133">
        <v>1</v>
      </c>
      <c r="AI1404" s="133"/>
      <c r="AJ1404" s="133"/>
      <c r="AK1404" s="133"/>
      <c r="AL1404" s="133"/>
      <c r="AM1404" s="133"/>
      <c r="AN1404" s="133"/>
      <c r="AO1404" s="133"/>
      <c r="AP1404" s="133"/>
      <c r="AQ1404" s="133"/>
      <c r="AR1404" s="133"/>
      <c r="AS1404" s="133"/>
      <c r="AT1404" s="133"/>
      <c r="AU1404" s="133"/>
      <c r="AV1404" s="133"/>
      <c r="AW1404" s="133"/>
      <c r="AX1404" s="133"/>
      <c r="AY1404" s="133"/>
      <c r="AZ1404" s="133"/>
      <c r="BA1404" s="133"/>
      <c r="BB1404" s="133"/>
      <c r="BC1404" s="133"/>
      <c r="BD1404" s="133"/>
      <c r="BE1404" s="133"/>
      <c r="BF1404" s="133"/>
      <c r="BG1404" s="133"/>
      <c r="BH1404" s="133"/>
    </row>
    <row r="1405" spans="1:60" outlineLevel="1" x14ac:dyDescent="0.2">
      <c r="A1405" s="154">
        <v>151</v>
      </c>
      <c r="B1405" s="155" t="s">
        <v>1447</v>
      </c>
      <c r="C1405" s="171" t="s">
        <v>1448</v>
      </c>
      <c r="D1405" s="156" t="s">
        <v>291</v>
      </c>
      <c r="E1405" s="157">
        <v>508.95600000000002</v>
      </c>
      <c r="F1405" s="158">
        <v>54</v>
      </c>
      <c r="G1405" s="159">
        <f>ROUND(E1405*F1405,2)</f>
        <v>27483.62</v>
      </c>
      <c r="H1405" s="158">
        <v>54</v>
      </c>
      <c r="I1405" s="159">
        <f>ROUND(E1405*H1405,2)</f>
        <v>27483.62</v>
      </c>
      <c r="J1405" s="158">
        <v>0</v>
      </c>
      <c r="K1405" s="159">
        <f>ROUND(E1405*J1405,2)</f>
        <v>0</v>
      </c>
      <c r="L1405" s="159">
        <v>21</v>
      </c>
      <c r="M1405" s="159">
        <f>G1405*(1+L1405/100)</f>
        <v>33255.180199999995</v>
      </c>
      <c r="N1405" s="159">
        <v>1E-4</v>
      </c>
      <c r="O1405" s="159">
        <f>ROUND(E1405*N1405,2)</f>
        <v>0.05</v>
      </c>
      <c r="P1405" s="159">
        <v>0</v>
      </c>
      <c r="Q1405" s="159">
        <f>ROUND(E1405*P1405,2)</f>
        <v>0</v>
      </c>
      <c r="R1405" s="159" t="s">
        <v>860</v>
      </c>
      <c r="S1405" s="159" t="s">
        <v>1449</v>
      </c>
      <c r="T1405" s="160" t="s">
        <v>1449</v>
      </c>
      <c r="U1405" s="144">
        <v>0</v>
      </c>
      <c r="V1405" s="144">
        <f>ROUND(E1405*U1405,2)</f>
        <v>0</v>
      </c>
      <c r="W1405" s="144"/>
      <c r="X1405" s="133"/>
      <c r="Y1405" s="133"/>
      <c r="Z1405" s="133"/>
      <c r="AA1405" s="133"/>
      <c r="AB1405" s="133"/>
      <c r="AC1405" s="133"/>
      <c r="AD1405" s="133"/>
      <c r="AE1405" s="133"/>
      <c r="AF1405" s="133"/>
      <c r="AG1405" s="133" t="s">
        <v>1450</v>
      </c>
      <c r="AH1405" s="133"/>
      <c r="AI1405" s="133"/>
      <c r="AJ1405" s="133"/>
      <c r="AK1405" s="133"/>
      <c r="AL1405" s="133"/>
      <c r="AM1405" s="133"/>
      <c r="AN1405" s="133"/>
      <c r="AO1405" s="133"/>
      <c r="AP1405" s="133"/>
      <c r="AQ1405" s="133"/>
      <c r="AR1405" s="133"/>
      <c r="AS1405" s="133"/>
      <c r="AT1405" s="133"/>
      <c r="AU1405" s="133"/>
      <c r="AV1405" s="133"/>
      <c r="AW1405" s="133"/>
      <c r="AX1405" s="133"/>
      <c r="AY1405" s="133"/>
      <c r="AZ1405" s="133"/>
      <c r="BA1405" s="133"/>
      <c r="BB1405" s="133"/>
      <c r="BC1405" s="133"/>
      <c r="BD1405" s="133"/>
      <c r="BE1405" s="133"/>
      <c r="BF1405" s="133"/>
      <c r="BG1405" s="133"/>
      <c r="BH1405" s="133"/>
    </row>
    <row r="1406" spans="1:60" outlineLevel="1" x14ac:dyDescent="0.2">
      <c r="A1406" s="142"/>
      <c r="B1406" s="143"/>
      <c r="C1406" s="189" t="s">
        <v>1451</v>
      </c>
      <c r="D1406" s="175"/>
      <c r="E1406" s="176">
        <v>508.95600000000002</v>
      </c>
      <c r="F1406" s="144"/>
      <c r="G1406" s="144"/>
      <c r="H1406" s="144"/>
      <c r="I1406" s="144"/>
      <c r="J1406" s="144"/>
      <c r="K1406" s="144"/>
      <c r="L1406" s="144"/>
      <c r="M1406" s="144"/>
      <c r="N1406" s="144"/>
      <c r="O1406" s="144"/>
      <c r="P1406" s="144"/>
      <c r="Q1406" s="144"/>
      <c r="R1406" s="144"/>
      <c r="S1406" s="144"/>
      <c r="T1406" s="144"/>
      <c r="U1406" s="144"/>
      <c r="V1406" s="144"/>
      <c r="W1406" s="144"/>
      <c r="X1406" s="133"/>
      <c r="Y1406" s="133"/>
      <c r="Z1406" s="133"/>
      <c r="AA1406" s="133"/>
      <c r="AB1406" s="133"/>
      <c r="AC1406" s="133"/>
      <c r="AD1406" s="133"/>
      <c r="AE1406" s="133"/>
      <c r="AF1406" s="133"/>
      <c r="AG1406" s="133" t="s">
        <v>282</v>
      </c>
      <c r="AH1406" s="133">
        <v>5</v>
      </c>
      <c r="AI1406" s="133"/>
      <c r="AJ1406" s="133"/>
      <c r="AK1406" s="133"/>
      <c r="AL1406" s="133"/>
      <c r="AM1406" s="133"/>
      <c r="AN1406" s="133"/>
      <c r="AO1406" s="133"/>
      <c r="AP1406" s="133"/>
      <c r="AQ1406" s="133"/>
      <c r="AR1406" s="133"/>
      <c r="AS1406" s="133"/>
      <c r="AT1406" s="133"/>
      <c r="AU1406" s="133"/>
      <c r="AV1406" s="133"/>
      <c r="AW1406" s="133"/>
      <c r="AX1406" s="133"/>
      <c r="AY1406" s="133"/>
      <c r="AZ1406" s="133"/>
      <c r="BA1406" s="133"/>
      <c r="BB1406" s="133"/>
      <c r="BC1406" s="133"/>
      <c r="BD1406" s="133"/>
      <c r="BE1406" s="133"/>
      <c r="BF1406" s="133"/>
      <c r="BG1406" s="133"/>
      <c r="BH1406" s="133"/>
    </row>
    <row r="1407" spans="1:60" x14ac:dyDescent="0.2">
      <c r="A1407" s="148" t="s">
        <v>228</v>
      </c>
      <c r="B1407" s="149" t="s">
        <v>125</v>
      </c>
      <c r="C1407" s="169" t="s">
        <v>126</v>
      </c>
      <c r="D1407" s="150"/>
      <c r="E1407" s="151"/>
      <c r="F1407" s="152"/>
      <c r="G1407" s="152">
        <f>SUMIF(AG1408:AG1479,"&lt;&gt;NOR",G1408:G1479)</f>
        <v>3994150.2800000003</v>
      </c>
      <c r="H1407" s="152"/>
      <c r="I1407" s="152">
        <f>SUM(I1408:I1479)</f>
        <v>2661635.27</v>
      </c>
      <c r="J1407" s="152"/>
      <c r="K1407" s="152">
        <f>SUM(K1408:K1479)</f>
        <v>1332515.01</v>
      </c>
      <c r="L1407" s="152"/>
      <c r="M1407" s="152">
        <f>SUM(M1408:M1479)</f>
        <v>4832921.8388</v>
      </c>
      <c r="N1407" s="152"/>
      <c r="O1407" s="152">
        <f>SUM(O1408:O1479)</f>
        <v>88.72</v>
      </c>
      <c r="P1407" s="152"/>
      <c r="Q1407" s="152">
        <f>SUM(Q1408:Q1479)</f>
        <v>0</v>
      </c>
      <c r="R1407" s="152"/>
      <c r="S1407" s="152"/>
      <c r="T1407" s="153"/>
      <c r="U1407" s="147"/>
      <c r="V1407" s="147">
        <f>SUM(V1408:V1479)</f>
        <v>2676.82</v>
      </c>
      <c r="W1407" s="147"/>
      <c r="AG1407" t="s">
        <v>229</v>
      </c>
    </row>
    <row r="1408" spans="1:60" outlineLevel="1" x14ac:dyDescent="0.2">
      <c r="A1408" s="154">
        <v>152</v>
      </c>
      <c r="B1408" s="155" t="s">
        <v>1452</v>
      </c>
      <c r="C1408" s="171" t="s">
        <v>1453</v>
      </c>
      <c r="D1408" s="156" t="s">
        <v>279</v>
      </c>
      <c r="E1408" s="157">
        <v>329.56600000000003</v>
      </c>
      <c r="F1408" s="158">
        <v>41.2</v>
      </c>
      <c r="G1408" s="159">
        <f>ROUND(E1408*F1408,2)</f>
        <v>13578.12</v>
      </c>
      <c r="H1408" s="158">
        <v>13.190000000000001</v>
      </c>
      <c r="I1408" s="159">
        <f>ROUND(E1408*H1408,2)</f>
        <v>4346.9799999999996</v>
      </c>
      <c r="J1408" s="158">
        <v>28.01</v>
      </c>
      <c r="K1408" s="159">
        <f>ROUND(E1408*J1408,2)</f>
        <v>9231.14</v>
      </c>
      <c r="L1408" s="159">
        <v>21</v>
      </c>
      <c r="M1408" s="159">
        <f>G1408*(1+L1408/100)</f>
        <v>16429.5252</v>
      </c>
      <c r="N1408" s="159">
        <v>4.0000000000000003E-5</v>
      </c>
      <c r="O1408" s="159">
        <f>ROUND(E1408*N1408,2)</f>
        <v>0.01</v>
      </c>
      <c r="P1408" s="159">
        <v>0</v>
      </c>
      <c r="Q1408" s="159">
        <f>ROUND(E1408*P1408,2)</f>
        <v>0</v>
      </c>
      <c r="R1408" s="159" t="s">
        <v>373</v>
      </c>
      <c r="S1408" s="159" t="s">
        <v>233</v>
      </c>
      <c r="T1408" s="160" t="s">
        <v>233</v>
      </c>
      <c r="U1408" s="144">
        <v>7.8000000000000014E-2</v>
      </c>
      <c r="V1408" s="144">
        <f>ROUND(E1408*U1408,2)</f>
        <v>25.71</v>
      </c>
      <c r="W1408" s="144"/>
      <c r="X1408" s="133"/>
      <c r="Y1408" s="133"/>
      <c r="Z1408" s="133"/>
      <c r="AA1408" s="133"/>
      <c r="AB1408" s="133"/>
      <c r="AC1408" s="133"/>
      <c r="AD1408" s="133"/>
      <c r="AE1408" s="133"/>
      <c r="AF1408" s="133"/>
      <c r="AG1408" s="133" t="s">
        <v>251</v>
      </c>
      <c r="AH1408" s="133"/>
      <c r="AI1408" s="133"/>
      <c r="AJ1408" s="133"/>
      <c r="AK1408" s="133"/>
      <c r="AL1408" s="133"/>
      <c r="AM1408" s="133"/>
      <c r="AN1408" s="133"/>
      <c r="AO1408" s="133"/>
      <c r="AP1408" s="133"/>
      <c r="AQ1408" s="133"/>
      <c r="AR1408" s="133"/>
      <c r="AS1408" s="133"/>
      <c r="AT1408" s="133"/>
      <c r="AU1408" s="133"/>
      <c r="AV1408" s="133"/>
      <c r="AW1408" s="133"/>
      <c r="AX1408" s="133"/>
      <c r="AY1408" s="133"/>
      <c r="AZ1408" s="133"/>
      <c r="BA1408" s="133"/>
      <c r="BB1408" s="133"/>
      <c r="BC1408" s="133"/>
      <c r="BD1408" s="133"/>
      <c r="BE1408" s="133"/>
      <c r="BF1408" s="133"/>
      <c r="BG1408" s="133"/>
      <c r="BH1408" s="133"/>
    </row>
    <row r="1409" spans="1:60" ht="22.5" outlineLevel="1" x14ac:dyDescent="0.2">
      <c r="A1409" s="142"/>
      <c r="B1409" s="143"/>
      <c r="C1409" s="292" t="s">
        <v>1454</v>
      </c>
      <c r="D1409" s="293"/>
      <c r="E1409" s="293"/>
      <c r="F1409" s="293"/>
      <c r="G1409" s="293"/>
      <c r="H1409" s="144"/>
      <c r="I1409" s="144"/>
      <c r="J1409" s="144"/>
      <c r="K1409" s="144"/>
      <c r="L1409" s="144"/>
      <c r="M1409" s="144"/>
      <c r="N1409" s="144"/>
      <c r="O1409" s="144"/>
      <c r="P1409" s="144"/>
      <c r="Q1409" s="144"/>
      <c r="R1409" s="144"/>
      <c r="S1409" s="144"/>
      <c r="T1409" s="144"/>
      <c r="U1409" s="144"/>
      <c r="V1409" s="144"/>
      <c r="W1409" s="144"/>
      <c r="X1409" s="133"/>
      <c r="Y1409" s="133"/>
      <c r="Z1409" s="133"/>
      <c r="AA1409" s="133"/>
      <c r="AB1409" s="133"/>
      <c r="AC1409" s="133"/>
      <c r="AD1409" s="133"/>
      <c r="AE1409" s="133"/>
      <c r="AF1409" s="133"/>
      <c r="AG1409" s="133" t="s">
        <v>293</v>
      </c>
      <c r="AH1409" s="133"/>
      <c r="AI1409" s="133"/>
      <c r="AJ1409" s="133"/>
      <c r="AK1409" s="133"/>
      <c r="AL1409" s="133"/>
      <c r="AM1409" s="133"/>
      <c r="AN1409" s="133"/>
      <c r="AO1409" s="133"/>
      <c r="AP1409" s="133"/>
      <c r="AQ1409" s="133"/>
      <c r="AR1409" s="133"/>
      <c r="AS1409" s="133"/>
      <c r="AT1409" s="133"/>
      <c r="AU1409" s="133"/>
      <c r="AV1409" s="133"/>
      <c r="AW1409" s="133"/>
      <c r="AX1409" s="133"/>
      <c r="AY1409" s="133"/>
      <c r="AZ1409" s="133"/>
      <c r="BA1409" s="187" t="str">
        <f>C1409</f>
        <v>s rámy a zárubněmi, zábradlí, předmětů oplechování apod., které se zřizují ještě před úpravami povrchu, před jejich znečištěním při úpravách povrchu nástřikem plastických (lepivých) maltovin</v>
      </c>
      <c r="BB1409" s="133"/>
      <c r="BC1409" s="133"/>
      <c r="BD1409" s="133"/>
      <c r="BE1409" s="133"/>
      <c r="BF1409" s="133"/>
      <c r="BG1409" s="133"/>
      <c r="BH1409" s="133"/>
    </row>
    <row r="1410" spans="1:60" outlineLevel="1" x14ac:dyDescent="0.2">
      <c r="A1410" s="142"/>
      <c r="B1410" s="143"/>
      <c r="C1410" s="189" t="s">
        <v>1335</v>
      </c>
      <c r="D1410" s="175"/>
      <c r="E1410" s="176"/>
      <c r="F1410" s="144"/>
      <c r="G1410" s="144"/>
      <c r="H1410" s="144"/>
      <c r="I1410" s="144"/>
      <c r="J1410" s="144"/>
      <c r="K1410" s="144"/>
      <c r="L1410" s="144"/>
      <c r="M1410" s="144"/>
      <c r="N1410" s="144"/>
      <c r="O1410" s="144"/>
      <c r="P1410" s="144"/>
      <c r="Q1410" s="144"/>
      <c r="R1410" s="144"/>
      <c r="S1410" s="144"/>
      <c r="T1410" s="144"/>
      <c r="U1410" s="144"/>
      <c r="V1410" s="144"/>
      <c r="W1410" s="144"/>
      <c r="X1410" s="133"/>
      <c r="Y1410" s="133"/>
      <c r="Z1410" s="133"/>
      <c r="AA1410" s="133"/>
      <c r="AB1410" s="133"/>
      <c r="AC1410" s="133"/>
      <c r="AD1410" s="133"/>
      <c r="AE1410" s="133"/>
      <c r="AF1410" s="133"/>
      <c r="AG1410" s="133" t="s">
        <v>282</v>
      </c>
      <c r="AH1410" s="133">
        <v>0</v>
      </c>
      <c r="AI1410" s="133"/>
      <c r="AJ1410" s="133"/>
      <c r="AK1410" s="133"/>
      <c r="AL1410" s="133"/>
      <c r="AM1410" s="133"/>
      <c r="AN1410" s="133"/>
      <c r="AO1410" s="133"/>
      <c r="AP1410" s="133"/>
      <c r="AQ1410" s="133"/>
      <c r="AR1410" s="133"/>
      <c r="AS1410" s="133"/>
      <c r="AT1410" s="133"/>
      <c r="AU1410" s="133"/>
      <c r="AV1410" s="133"/>
      <c r="AW1410" s="133"/>
      <c r="AX1410" s="133"/>
      <c r="AY1410" s="133"/>
      <c r="AZ1410" s="133"/>
      <c r="BA1410" s="133"/>
      <c r="BB1410" s="133"/>
      <c r="BC1410" s="133"/>
      <c r="BD1410" s="133"/>
      <c r="BE1410" s="133"/>
      <c r="BF1410" s="133"/>
      <c r="BG1410" s="133"/>
      <c r="BH1410" s="133"/>
    </row>
    <row r="1411" spans="1:60" outlineLevel="1" x14ac:dyDescent="0.2">
      <c r="A1411" s="142"/>
      <c r="B1411" s="143"/>
      <c r="C1411" s="189" t="s">
        <v>1455</v>
      </c>
      <c r="D1411" s="175"/>
      <c r="E1411" s="176">
        <v>329.56600000000003</v>
      </c>
      <c r="F1411" s="144"/>
      <c r="G1411" s="144"/>
      <c r="H1411" s="144"/>
      <c r="I1411" s="144"/>
      <c r="J1411" s="144"/>
      <c r="K1411" s="144"/>
      <c r="L1411" s="144"/>
      <c r="M1411" s="144"/>
      <c r="N1411" s="144"/>
      <c r="O1411" s="144"/>
      <c r="P1411" s="144"/>
      <c r="Q1411" s="144"/>
      <c r="R1411" s="144"/>
      <c r="S1411" s="144"/>
      <c r="T1411" s="144"/>
      <c r="U1411" s="144"/>
      <c r="V1411" s="144"/>
      <c r="W1411" s="144"/>
      <c r="X1411" s="133"/>
      <c r="Y1411" s="133"/>
      <c r="Z1411" s="133"/>
      <c r="AA1411" s="133"/>
      <c r="AB1411" s="133"/>
      <c r="AC1411" s="133"/>
      <c r="AD1411" s="133"/>
      <c r="AE1411" s="133"/>
      <c r="AF1411" s="133"/>
      <c r="AG1411" s="133" t="s">
        <v>282</v>
      </c>
      <c r="AH1411" s="133">
        <v>5</v>
      </c>
      <c r="AI1411" s="133"/>
      <c r="AJ1411" s="133"/>
      <c r="AK1411" s="133"/>
      <c r="AL1411" s="133"/>
      <c r="AM1411" s="133"/>
      <c r="AN1411" s="133"/>
      <c r="AO1411" s="133"/>
      <c r="AP1411" s="133"/>
      <c r="AQ1411" s="133"/>
      <c r="AR1411" s="133"/>
      <c r="AS1411" s="133"/>
      <c r="AT1411" s="133"/>
      <c r="AU1411" s="133"/>
      <c r="AV1411" s="133"/>
      <c r="AW1411" s="133"/>
      <c r="AX1411" s="133"/>
      <c r="AY1411" s="133"/>
      <c r="AZ1411" s="133"/>
      <c r="BA1411" s="133"/>
      <c r="BB1411" s="133"/>
      <c r="BC1411" s="133"/>
      <c r="BD1411" s="133"/>
      <c r="BE1411" s="133"/>
      <c r="BF1411" s="133"/>
      <c r="BG1411" s="133"/>
      <c r="BH1411" s="133"/>
    </row>
    <row r="1412" spans="1:60" ht="22.5" outlineLevel="1" x14ac:dyDescent="0.2">
      <c r="A1412" s="154">
        <v>153</v>
      </c>
      <c r="B1412" s="155" t="s">
        <v>1456</v>
      </c>
      <c r="C1412" s="171" t="s">
        <v>1457</v>
      </c>
      <c r="D1412" s="156" t="s">
        <v>279</v>
      </c>
      <c r="E1412" s="157">
        <v>199.92000000000002</v>
      </c>
      <c r="F1412" s="158">
        <v>1391</v>
      </c>
      <c r="G1412" s="159">
        <f>ROUND(E1412*F1412,2)</f>
        <v>278088.71999999997</v>
      </c>
      <c r="H1412" s="158">
        <v>811.95</v>
      </c>
      <c r="I1412" s="159">
        <f>ROUND(E1412*H1412,2)</f>
        <v>162325.04</v>
      </c>
      <c r="J1412" s="158">
        <v>579.05000000000007</v>
      </c>
      <c r="K1412" s="159">
        <f>ROUND(E1412*J1412,2)</f>
        <v>115763.68</v>
      </c>
      <c r="L1412" s="159">
        <v>21</v>
      </c>
      <c r="M1412" s="159">
        <f>G1412*(1+L1412/100)</f>
        <v>336487.35119999998</v>
      </c>
      <c r="N1412" s="159">
        <v>3.2810000000000006E-2</v>
      </c>
      <c r="O1412" s="159">
        <f>ROUND(E1412*N1412,2)</f>
        <v>6.56</v>
      </c>
      <c r="P1412" s="159">
        <v>0</v>
      </c>
      <c r="Q1412" s="159">
        <f>ROUND(E1412*P1412,2)</f>
        <v>0</v>
      </c>
      <c r="R1412" s="159" t="s">
        <v>373</v>
      </c>
      <c r="S1412" s="159" t="s">
        <v>233</v>
      </c>
      <c r="T1412" s="160" t="s">
        <v>233</v>
      </c>
      <c r="U1412" s="144">
        <v>1.4158000000000002</v>
      </c>
      <c r="V1412" s="144">
        <f>ROUND(E1412*U1412,2)</f>
        <v>283.05</v>
      </c>
      <c r="W1412" s="144"/>
      <c r="X1412" s="133"/>
      <c r="Y1412" s="133"/>
      <c r="Z1412" s="133"/>
      <c r="AA1412" s="133"/>
      <c r="AB1412" s="133"/>
      <c r="AC1412" s="133"/>
      <c r="AD1412" s="133"/>
      <c r="AE1412" s="133"/>
      <c r="AF1412" s="133"/>
      <c r="AG1412" s="133" t="s">
        <v>251</v>
      </c>
      <c r="AH1412" s="133"/>
      <c r="AI1412" s="133"/>
      <c r="AJ1412" s="133"/>
      <c r="AK1412" s="133"/>
      <c r="AL1412" s="133"/>
      <c r="AM1412" s="133"/>
      <c r="AN1412" s="133"/>
      <c r="AO1412" s="133"/>
      <c r="AP1412" s="133"/>
      <c r="AQ1412" s="133"/>
      <c r="AR1412" s="133"/>
      <c r="AS1412" s="133"/>
      <c r="AT1412" s="133"/>
      <c r="AU1412" s="133"/>
      <c r="AV1412" s="133"/>
      <c r="AW1412" s="133"/>
      <c r="AX1412" s="133"/>
      <c r="AY1412" s="133"/>
      <c r="AZ1412" s="133"/>
      <c r="BA1412" s="133"/>
      <c r="BB1412" s="133"/>
      <c r="BC1412" s="133"/>
      <c r="BD1412" s="133"/>
      <c r="BE1412" s="133"/>
      <c r="BF1412" s="133"/>
      <c r="BG1412" s="133"/>
      <c r="BH1412" s="133"/>
    </row>
    <row r="1413" spans="1:60" ht="22.5" outlineLevel="1" x14ac:dyDescent="0.2">
      <c r="A1413" s="142"/>
      <c r="B1413" s="143"/>
      <c r="C1413" s="292" t="s">
        <v>1458</v>
      </c>
      <c r="D1413" s="293"/>
      <c r="E1413" s="293"/>
      <c r="F1413" s="293"/>
      <c r="G1413" s="293"/>
      <c r="H1413" s="144"/>
      <c r="I1413" s="144"/>
      <c r="J1413" s="144"/>
      <c r="K1413" s="144"/>
      <c r="L1413" s="144"/>
      <c r="M1413" s="144"/>
      <c r="N1413" s="144"/>
      <c r="O1413" s="144"/>
      <c r="P1413" s="144"/>
      <c r="Q1413" s="144"/>
      <c r="R1413" s="144"/>
      <c r="S1413" s="144"/>
      <c r="T1413" s="144"/>
      <c r="U1413" s="144"/>
      <c r="V1413" s="144"/>
      <c r="W1413" s="144"/>
      <c r="X1413" s="133"/>
      <c r="Y1413" s="133"/>
      <c r="Z1413" s="133"/>
      <c r="AA1413" s="133"/>
      <c r="AB1413" s="133"/>
      <c r="AC1413" s="133"/>
      <c r="AD1413" s="133"/>
      <c r="AE1413" s="133"/>
      <c r="AF1413" s="133"/>
      <c r="AG1413" s="133" t="s">
        <v>293</v>
      </c>
      <c r="AH1413" s="133"/>
      <c r="AI1413" s="133"/>
      <c r="AJ1413" s="133"/>
      <c r="AK1413" s="133"/>
      <c r="AL1413" s="133"/>
      <c r="AM1413" s="133"/>
      <c r="AN1413" s="133"/>
      <c r="AO1413" s="133"/>
      <c r="AP1413" s="133"/>
      <c r="AQ1413" s="133"/>
      <c r="AR1413" s="133"/>
      <c r="AS1413" s="133"/>
      <c r="AT1413" s="133"/>
      <c r="AU1413" s="133"/>
      <c r="AV1413" s="133"/>
      <c r="AW1413" s="133"/>
      <c r="AX1413" s="133"/>
      <c r="AY1413" s="133"/>
      <c r="AZ1413" s="133"/>
      <c r="BA1413" s="187" t="str">
        <f>C1413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413" s="133"/>
      <c r="BC1413" s="133"/>
      <c r="BD1413" s="133"/>
      <c r="BE1413" s="133"/>
      <c r="BF1413" s="133"/>
      <c r="BG1413" s="133"/>
      <c r="BH1413" s="133"/>
    </row>
    <row r="1414" spans="1:60" outlineLevel="1" x14ac:dyDescent="0.2">
      <c r="A1414" s="142"/>
      <c r="B1414" s="143"/>
      <c r="C1414" s="296" t="s">
        <v>1459</v>
      </c>
      <c r="D1414" s="297"/>
      <c r="E1414" s="297"/>
      <c r="F1414" s="297"/>
      <c r="G1414" s="297"/>
      <c r="H1414" s="144"/>
      <c r="I1414" s="144"/>
      <c r="J1414" s="144"/>
      <c r="K1414" s="144"/>
      <c r="L1414" s="144"/>
      <c r="M1414" s="144"/>
      <c r="N1414" s="144"/>
      <c r="O1414" s="144"/>
      <c r="P1414" s="144"/>
      <c r="Q1414" s="144"/>
      <c r="R1414" s="144"/>
      <c r="S1414" s="144"/>
      <c r="T1414" s="144"/>
      <c r="U1414" s="144"/>
      <c r="V1414" s="144"/>
      <c r="W1414" s="144"/>
      <c r="X1414" s="133"/>
      <c r="Y1414" s="133"/>
      <c r="Z1414" s="133"/>
      <c r="AA1414" s="133"/>
      <c r="AB1414" s="133"/>
      <c r="AC1414" s="133"/>
      <c r="AD1414" s="133"/>
      <c r="AE1414" s="133"/>
      <c r="AF1414" s="133"/>
      <c r="AG1414" s="133" t="s">
        <v>293</v>
      </c>
      <c r="AH1414" s="133"/>
      <c r="AI1414" s="133"/>
      <c r="AJ1414" s="133"/>
      <c r="AK1414" s="133"/>
      <c r="AL1414" s="133"/>
      <c r="AM1414" s="133"/>
      <c r="AN1414" s="133"/>
      <c r="AO1414" s="133"/>
      <c r="AP1414" s="133"/>
      <c r="AQ1414" s="133"/>
      <c r="AR1414" s="133"/>
      <c r="AS1414" s="133"/>
      <c r="AT1414" s="133"/>
      <c r="AU1414" s="133"/>
      <c r="AV1414" s="133"/>
      <c r="AW1414" s="133"/>
      <c r="AX1414" s="133"/>
      <c r="AY1414" s="133"/>
      <c r="AZ1414" s="133"/>
      <c r="BA1414" s="133"/>
      <c r="BB1414" s="133"/>
      <c r="BC1414" s="133"/>
      <c r="BD1414" s="133"/>
      <c r="BE1414" s="133"/>
      <c r="BF1414" s="133"/>
      <c r="BG1414" s="133"/>
      <c r="BH1414" s="133"/>
    </row>
    <row r="1415" spans="1:60" ht="22.5" outlineLevel="1" x14ac:dyDescent="0.2">
      <c r="A1415" s="142"/>
      <c r="B1415" s="143"/>
      <c r="C1415" s="189" t="s">
        <v>1460</v>
      </c>
      <c r="D1415" s="175"/>
      <c r="E1415" s="176"/>
      <c r="F1415" s="144"/>
      <c r="G1415" s="144"/>
      <c r="H1415" s="144"/>
      <c r="I1415" s="144"/>
      <c r="J1415" s="144"/>
      <c r="K1415" s="144"/>
      <c r="L1415" s="144"/>
      <c r="M1415" s="144"/>
      <c r="N1415" s="144"/>
      <c r="O1415" s="144"/>
      <c r="P1415" s="144"/>
      <c r="Q1415" s="144"/>
      <c r="R1415" s="144"/>
      <c r="S1415" s="144"/>
      <c r="T1415" s="144"/>
      <c r="U1415" s="144"/>
      <c r="V1415" s="144"/>
      <c r="W1415" s="144"/>
      <c r="X1415" s="133"/>
      <c r="Y1415" s="133"/>
      <c r="Z1415" s="133"/>
      <c r="AA1415" s="133"/>
      <c r="AB1415" s="133"/>
      <c r="AC1415" s="133"/>
      <c r="AD1415" s="133"/>
      <c r="AE1415" s="133"/>
      <c r="AF1415" s="133"/>
      <c r="AG1415" s="133" t="s">
        <v>282</v>
      </c>
      <c r="AH1415" s="133">
        <v>0</v>
      </c>
      <c r="AI1415" s="133"/>
      <c r="AJ1415" s="133"/>
      <c r="AK1415" s="133"/>
      <c r="AL1415" s="133"/>
      <c r="AM1415" s="133"/>
      <c r="AN1415" s="133"/>
      <c r="AO1415" s="133"/>
      <c r="AP1415" s="133"/>
      <c r="AQ1415" s="133"/>
      <c r="AR1415" s="133"/>
      <c r="AS1415" s="133"/>
      <c r="AT1415" s="133"/>
      <c r="AU1415" s="133"/>
      <c r="AV1415" s="133"/>
      <c r="AW1415" s="133"/>
      <c r="AX1415" s="133"/>
      <c r="AY1415" s="133"/>
      <c r="AZ1415" s="133"/>
      <c r="BA1415" s="133"/>
      <c r="BB1415" s="133"/>
      <c r="BC1415" s="133"/>
      <c r="BD1415" s="133"/>
      <c r="BE1415" s="133"/>
      <c r="BF1415" s="133"/>
      <c r="BG1415" s="133"/>
      <c r="BH1415" s="133"/>
    </row>
    <row r="1416" spans="1:60" outlineLevel="1" x14ac:dyDescent="0.2">
      <c r="A1416" s="142"/>
      <c r="B1416" s="143"/>
      <c r="C1416" s="189" t="s">
        <v>1461</v>
      </c>
      <c r="D1416" s="175"/>
      <c r="E1416" s="176"/>
      <c r="F1416" s="144"/>
      <c r="G1416" s="144"/>
      <c r="H1416" s="144"/>
      <c r="I1416" s="144"/>
      <c r="J1416" s="144"/>
      <c r="K1416" s="144"/>
      <c r="L1416" s="144"/>
      <c r="M1416" s="144"/>
      <c r="N1416" s="144"/>
      <c r="O1416" s="144"/>
      <c r="P1416" s="144"/>
      <c r="Q1416" s="144"/>
      <c r="R1416" s="144"/>
      <c r="S1416" s="144"/>
      <c r="T1416" s="144"/>
      <c r="U1416" s="144"/>
      <c r="V1416" s="144"/>
      <c r="W1416" s="144"/>
      <c r="X1416" s="133"/>
      <c r="Y1416" s="133"/>
      <c r="Z1416" s="133"/>
      <c r="AA1416" s="133"/>
      <c r="AB1416" s="133"/>
      <c r="AC1416" s="133"/>
      <c r="AD1416" s="133"/>
      <c r="AE1416" s="133"/>
      <c r="AF1416" s="133"/>
      <c r="AG1416" s="133" t="s">
        <v>282</v>
      </c>
      <c r="AH1416" s="133">
        <v>0</v>
      </c>
      <c r="AI1416" s="133"/>
      <c r="AJ1416" s="133"/>
      <c r="AK1416" s="133"/>
      <c r="AL1416" s="133"/>
      <c r="AM1416" s="133"/>
      <c r="AN1416" s="133"/>
      <c r="AO1416" s="133"/>
      <c r="AP1416" s="133"/>
      <c r="AQ1416" s="133"/>
      <c r="AR1416" s="133"/>
      <c r="AS1416" s="133"/>
      <c r="AT1416" s="133"/>
      <c r="AU1416" s="133"/>
      <c r="AV1416" s="133"/>
      <c r="AW1416" s="133"/>
      <c r="AX1416" s="133"/>
      <c r="AY1416" s="133"/>
      <c r="AZ1416" s="133"/>
      <c r="BA1416" s="133"/>
      <c r="BB1416" s="133"/>
      <c r="BC1416" s="133"/>
      <c r="BD1416" s="133"/>
      <c r="BE1416" s="133"/>
      <c r="BF1416" s="133"/>
      <c r="BG1416" s="133"/>
      <c r="BH1416" s="133"/>
    </row>
    <row r="1417" spans="1:60" outlineLevel="1" x14ac:dyDescent="0.2">
      <c r="A1417" s="142"/>
      <c r="B1417" s="143"/>
      <c r="C1417" s="189" t="s">
        <v>1462</v>
      </c>
      <c r="D1417" s="175"/>
      <c r="E1417" s="176">
        <v>203.35400000000001</v>
      </c>
      <c r="F1417" s="144"/>
      <c r="G1417" s="144"/>
      <c r="H1417" s="144"/>
      <c r="I1417" s="144"/>
      <c r="J1417" s="144"/>
      <c r="K1417" s="144"/>
      <c r="L1417" s="144"/>
      <c r="M1417" s="144"/>
      <c r="N1417" s="144"/>
      <c r="O1417" s="144"/>
      <c r="P1417" s="144"/>
      <c r="Q1417" s="144"/>
      <c r="R1417" s="144"/>
      <c r="S1417" s="144"/>
      <c r="T1417" s="144"/>
      <c r="U1417" s="144"/>
      <c r="V1417" s="144"/>
      <c r="W1417" s="144"/>
      <c r="X1417" s="133"/>
      <c r="Y1417" s="133"/>
      <c r="Z1417" s="133"/>
      <c r="AA1417" s="133"/>
      <c r="AB1417" s="133"/>
      <c r="AC1417" s="133"/>
      <c r="AD1417" s="133"/>
      <c r="AE1417" s="133"/>
      <c r="AF1417" s="133"/>
      <c r="AG1417" s="133" t="s">
        <v>282</v>
      </c>
      <c r="AH1417" s="133">
        <v>0</v>
      </c>
      <c r="AI1417" s="133"/>
      <c r="AJ1417" s="133"/>
      <c r="AK1417" s="133"/>
      <c r="AL1417" s="133"/>
      <c r="AM1417" s="133"/>
      <c r="AN1417" s="133"/>
      <c r="AO1417" s="133"/>
      <c r="AP1417" s="133"/>
      <c r="AQ1417" s="133"/>
      <c r="AR1417" s="133"/>
      <c r="AS1417" s="133"/>
      <c r="AT1417" s="133"/>
      <c r="AU1417" s="133"/>
      <c r="AV1417" s="133"/>
      <c r="AW1417" s="133"/>
      <c r="AX1417" s="133"/>
      <c r="AY1417" s="133"/>
      <c r="AZ1417" s="133"/>
      <c r="BA1417" s="133"/>
      <c r="BB1417" s="133"/>
      <c r="BC1417" s="133"/>
      <c r="BD1417" s="133"/>
      <c r="BE1417" s="133"/>
      <c r="BF1417" s="133"/>
      <c r="BG1417" s="133"/>
      <c r="BH1417" s="133"/>
    </row>
    <row r="1418" spans="1:60" outlineLevel="1" x14ac:dyDescent="0.2">
      <c r="A1418" s="142"/>
      <c r="B1418" s="143"/>
      <c r="C1418" s="189" t="s">
        <v>498</v>
      </c>
      <c r="D1418" s="175"/>
      <c r="E1418" s="176">
        <v>-3.4339999999999997</v>
      </c>
      <c r="F1418" s="144"/>
      <c r="G1418" s="144"/>
      <c r="H1418" s="144"/>
      <c r="I1418" s="144"/>
      <c r="J1418" s="144"/>
      <c r="K1418" s="144"/>
      <c r="L1418" s="144"/>
      <c r="M1418" s="144"/>
      <c r="N1418" s="144"/>
      <c r="O1418" s="144"/>
      <c r="P1418" s="144"/>
      <c r="Q1418" s="144"/>
      <c r="R1418" s="144"/>
      <c r="S1418" s="144"/>
      <c r="T1418" s="144"/>
      <c r="U1418" s="144"/>
      <c r="V1418" s="144"/>
      <c r="W1418" s="144"/>
      <c r="X1418" s="133"/>
      <c r="Y1418" s="133"/>
      <c r="Z1418" s="133"/>
      <c r="AA1418" s="133"/>
      <c r="AB1418" s="133"/>
      <c r="AC1418" s="133"/>
      <c r="AD1418" s="133"/>
      <c r="AE1418" s="133"/>
      <c r="AF1418" s="133"/>
      <c r="AG1418" s="133" t="s">
        <v>282</v>
      </c>
      <c r="AH1418" s="133">
        <v>0</v>
      </c>
      <c r="AI1418" s="133"/>
      <c r="AJ1418" s="133"/>
      <c r="AK1418" s="133"/>
      <c r="AL1418" s="133"/>
      <c r="AM1418" s="133"/>
      <c r="AN1418" s="133"/>
      <c r="AO1418" s="133"/>
      <c r="AP1418" s="133"/>
      <c r="AQ1418" s="133"/>
      <c r="AR1418" s="133"/>
      <c r="AS1418" s="133"/>
      <c r="AT1418" s="133"/>
      <c r="AU1418" s="133"/>
      <c r="AV1418" s="133"/>
      <c r="AW1418" s="133"/>
      <c r="AX1418" s="133"/>
      <c r="AY1418" s="133"/>
      <c r="AZ1418" s="133"/>
      <c r="BA1418" s="133"/>
      <c r="BB1418" s="133"/>
      <c r="BC1418" s="133"/>
      <c r="BD1418" s="133"/>
      <c r="BE1418" s="133"/>
      <c r="BF1418" s="133"/>
      <c r="BG1418" s="133"/>
      <c r="BH1418" s="133"/>
    </row>
    <row r="1419" spans="1:60" ht="22.5" outlineLevel="1" x14ac:dyDescent="0.2">
      <c r="A1419" s="154">
        <v>154</v>
      </c>
      <c r="B1419" s="155" t="s">
        <v>1463</v>
      </c>
      <c r="C1419" s="171" t="s">
        <v>1464</v>
      </c>
      <c r="D1419" s="156" t="s">
        <v>279</v>
      </c>
      <c r="E1419" s="157">
        <v>130.983</v>
      </c>
      <c r="F1419" s="158">
        <v>1577</v>
      </c>
      <c r="G1419" s="159">
        <f>ROUND(E1419*F1419,2)</f>
        <v>206560.19</v>
      </c>
      <c r="H1419" s="158">
        <v>642.95000000000005</v>
      </c>
      <c r="I1419" s="159">
        <f>ROUND(E1419*H1419,2)</f>
        <v>84215.52</v>
      </c>
      <c r="J1419" s="158">
        <v>934.05000000000007</v>
      </c>
      <c r="K1419" s="159">
        <f>ROUND(E1419*J1419,2)</f>
        <v>122344.67</v>
      </c>
      <c r="L1419" s="159">
        <v>21</v>
      </c>
      <c r="M1419" s="159">
        <f>G1419*(1+L1419/100)</f>
        <v>249937.82989999998</v>
      </c>
      <c r="N1419" s="159">
        <v>1.174E-2</v>
      </c>
      <c r="O1419" s="159">
        <f>ROUND(E1419*N1419,2)</f>
        <v>1.54</v>
      </c>
      <c r="P1419" s="159">
        <v>0</v>
      </c>
      <c r="Q1419" s="159">
        <f>ROUND(E1419*P1419,2)</f>
        <v>0</v>
      </c>
      <c r="R1419" s="159" t="s">
        <v>373</v>
      </c>
      <c r="S1419" s="159" t="s">
        <v>233</v>
      </c>
      <c r="T1419" s="160" t="s">
        <v>233</v>
      </c>
      <c r="U1419" s="144">
        <v>2.2800000000000002</v>
      </c>
      <c r="V1419" s="144">
        <f>ROUND(E1419*U1419,2)</f>
        <v>298.64</v>
      </c>
      <c r="W1419" s="144"/>
      <c r="X1419" s="133"/>
      <c r="Y1419" s="133"/>
      <c r="Z1419" s="133"/>
      <c r="AA1419" s="133"/>
      <c r="AB1419" s="133"/>
      <c r="AC1419" s="133"/>
      <c r="AD1419" s="133"/>
      <c r="AE1419" s="133"/>
      <c r="AF1419" s="133"/>
      <c r="AG1419" s="133" t="s">
        <v>251</v>
      </c>
      <c r="AH1419" s="133"/>
      <c r="AI1419" s="133"/>
      <c r="AJ1419" s="133"/>
      <c r="AK1419" s="133"/>
      <c r="AL1419" s="133"/>
      <c r="AM1419" s="133"/>
      <c r="AN1419" s="133"/>
      <c r="AO1419" s="133"/>
      <c r="AP1419" s="133"/>
      <c r="AQ1419" s="133"/>
      <c r="AR1419" s="133"/>
      <c r="AS1419" s="133"/>
      <c r="AT1419" s="133"/>
      <c r="AU1419" s="133"/>
      <c r="AV1419" s="133"/>
      <c r="AW1419" s="133"/>
      <c r="AX1419" s="133"/>
      <c r="AY1419" s="133"/>
      <c r="AZ1419" s="133"/>
      <c r="BA1419" s="133"/>
      <c r="BB1419" s="133"/>
      <c r="BC1419" s="133"/>
      <c r="BD1419" s="133"/>
      <c r="BE1419" s="133"/>
      <c r="BF1419" s="133"/>
      <c r="BG1419" s="133"/>
      <c r="BH1419" s="133"/>
    </row>
    <row r="1420" spans="1:60" outlineLevel="1" x14ac:dyDescent="0.2">
      <c r="A1420" s="142"/>
      <c r="B1420" s="143"/>
      <c r="C1420" s="292" t="s">
        <v>1465</v>
      </c>
      <c r="D1420" s="293"/>
      <c r="E1420" s="293"/>
      <c r="F1420" s="293"/>
      <c r="G1420" s="293"/>
      <c r="H1420" s="144"/>
      <c r="I1420" s="144"/>
      <c r="J1420" s="144"/>
      <c r="K1420" s="144"/>
      <c r="L1420" s="144"/>
      <c r="M1420" s="144"/>
      <c r="N1420" s="144"/>
      <c r="O1420" s="144"/>
      <c r="P1420" s="144"/>
      <c r="Q1420" s="144"/>
      <c r="R1420" s="144"/>
      <c r="S1420" s="144"/>
      <c r="T1420" s="144"/>
      <c r="U1420" s="144"/>
      <c r="V1420" s="144"/>
      <c r="W1420" s="144"/>
      <c r="X1420" s="133"/>
      <c r="Y1420" s="133"/>
      <c r="Z1420" s="133"/>
      <c r="AA1420" s="133"/>
      <c r="AB1420" s="133"/>
      <c r="AC1420" s="133"/>
      <c r="AD1420" s="133"/>
      <c r="AE1420" s="133"/>
      <c r="AF1420" s="133"/>
      <c r="AG1420" s="133" t="s">
        <v>293</v>
      </c>
      <c r="AH1420" s="133"/>
      <c r="AI1420" s="133"/>
      <c r="AJ1420" s="133"/>
      <c r="AK1420" s="133"/>
      <c r="AL1420" s="133"/>
      <c r="AM1420" s="133"/>
      <c r="AN1420" s="133"/>
      <c r="AO1420" s="133"/>
      <c r="AP1420" s="133"/>
      <c r="AQ1420" s="133"/>
      <c r="AR1420" s="133"/>
      <c r="AS1420" s="133"/>
      <c r="AT1420" s="133"/>
      <c r="AU1420" s="133"/>
      <c r="AV1420" s="133"/>
      <c r="AW1420" s="133"/>
      <c r="AX1420" s="133"/>
      <c r="AY1420" s="133"/>
      <c r="AZ1420" s="133"/>
      <c r="BA1420" s="133"/>
      <c r="BB1420" s="133"/>
      <c r="BC1420" s="133"/>
      <c r="BD1420" s="133"/>
      <c r="BE1420" s="133"/>
      <c r="BF1420" s="133"/>
      <c r="BG1420" s="133"/>
      <c r="BH1420" s="133"/>
    </row>
    <row r="1421" spans="1:60" outlineLevel="1" x14ac:dyDescent="0.2">
      <c r="A1421" s="142"/>
      <c r="B1421" s="143"/>
      <c r="C1421" s="189" t="s">
        <v>1466</v>
      </c>
      <c r="D1421" s="175"/>
      <c r="E1421" s="176"/>
      <c r="F1421" s="144"/>
      <c r="G1421" s="144"/>
      <c r="H1421" s="144"/>
      <c r="I1421" s="144"/>
      <c r="J1421" s="144"/>
      <c r="K1421" s="144"/>
      <c r="L1421" s="144"/>
      <c r="M1421" s="144"/>
      <c r="N1421" s="144"/>
      <c r="O1421" s="144"/>
      <c r="P1421" s="144"/>
      <c r="Q1421" s="144"/>
      <c r="R1421" s="144"/>
      <c r="S1421" s="144"/>
      <c r="T1421" s="144"/>
      <c r="U1421" s="144"/>
      <c r="V1421" s="144"/>
      <c r="W1421" s="144"/>
      <c r="X1421" s="133"/>
      <c r="Y1421" s="133"/>
      <c r="Z1421" s="133"/>
      <c r="AA1421" s="133"/>
      <c r="AB1421" s="133"/>
      <c r="AC1421" s="133"/>
      <c r="AD1421" s="133"/>
      <c r="AE1421" s="133"/>
      <c r="AF1421" s="133"/>
      <c r="AG1421" s="133" t="s">
        <v>282</v>
      </c>
      <c r="AH1421" s="133">
        <v>0</v>
      </c>
      <c r="AI1421" s="133"/>
      <c r="AJ1421" s="133"/>
      <c r="AK1421" s="133"/>
      <c r="AL1421" s="133"/>
      <c r="AM1421" s="133"/>
      <c r="AN1421" s="133"/>
      <c r="AO1421" s="133"/>
      <c r="AP1421" s="133"/>
      <c r="AQ1421" s="133"/>
      <c r="AR1421" s="133"/>
      <c r="AS1421" s="133"/>
      <c r="AT1421" s="133"/>
      <c r="AU1421" s="133"/>
      <c r="AV1421" s="133"/>
      <c r="AW1421" s="133"/>
      <c r="AX1421" s="133"/>
      <c r="AY1421" s="133"/>
      <c r="AZ1421" s="133"/>
      <c r="BA1421" s="133"/>
      <c r="BB1421" s="133"/>
      <c r="BC1421" s="133"/>
      <c r="BD1421" s="133"/>
      <c r="BE1421" s="133"/>
      <c r="BF1421" s="133"/>
      <c r="BG1421" s="133"/>
      <c r="BH1421" s="133"/>
    </row>
    <row r="1422" spans="1:60" outlineLevel="1" x14ac:dyDescent="0.2">
      <c r="A1422" s="142"/>
      <c r="B1422" s="143"/>
      <c r="C1422" s="191" t="s">
        <v>1467</v>
      </c>
      <c r="D1422" s="179"/>
      <c r="E1422" s="180"/>
      <c r="F1422" s="144"/>
      <c r="G1422" s="144"/>
      <c r="H1422" s="144"/>
      <c r="I1422" s="144"/>
      <c r="J1422" s="144"/>
      <c r="K1422" s="144"/>
      <c r="L1422" s="144"/>
      <c r="M1422" s="144"/>
      <c r="N1422" s="144"/>
      <c r="O1422" s="144"/>
      <c r="P1422" s="144"/>
      <c r="Q1422" s="144"/>
      <c r="R1422" s="144"/>
      <c r="S1422" s="144"/>
      <c r="T1422" s="144"/>
      <c r="U1422" s="144"/>
      <c r="V1422" s="144"/>
      <c r="W1422" s="144"/>
      <c r="X1422" s="133"/>
      <c r="Y1422" s="133"/>
      <c r="Z1422" s="133"/>
      <c r="AA1422" s="133"/>
      <c r="AB1422" s="133"/>
      <c r="AC1422" s="133"/>
      <c r="AD1422" s="133"/>
      <c r="AE1422" s="133"/>
      <c r="AF1422" s="133"/>
      <c r="AG1422" s="133" t="s">
        <v>282</v>
      </c>
      <c r="AH1422" s="133"/>
      <c r="AI1422" s="133"/>
      <c r="AJ1422" s="133"/>
      <c r="AK1422" s="133"/>
      <c r="AL1422" s="133"/>
      <c r="AM1422" s="133"/>
      <c r="AN1422" s="133"/>
      <c r="AO1422" s="133"/>
      <c r="AP1422" s="133"/>
      <c r="AQ1422" s="133"/>
      <c r="AR1422" s="133"/>
      <c r="AS1422" s="133"/>
      <c r="AT1422" s="133"/>
      <c r="AU1422" s="133"/>
      <c r="AV1422" s="133"/>
      <c r="AW1422" s="133"/>
      <c r="AX1422" s="133"/>
      <c r="AY1422" s="133"/>
      <c r="AZ1422" s="133"/>
      <c r="BA1422" s="133"/>
      <c r="BB1422" s="133"/>
      <c r="BC1422" s="133"/>
      <c r="BD1422" s="133"/>
      <c r="BE1422" s="133"/>
      <c r="BF1422" s="133"/>
      <c r="BG1422" s="133"/>
      <c r="BH1422" s="133"/>
    </row>
    <row r="1423" spans="1:60" outlineLevel="1" x14ac:dyDescent="0.2">
      <c r="A1423" s="142"/>
      <c r="B1423" s="143"/>
      <c r="C1423" s="192" t="s">
        <v>1468</v>
      </c>
      <c r="D1423" s="179"/>
      <c r="E1423" s="180"/>
      <c r="F1423" s="144"/>
      <c r="G1423" s="144"/>
      <c r="H1423" s="144"/>
      <c r="I1423" s="144"/>
      <c r="J1423" s="144"/>
      <c r="K1423" s="144"/>
      <c r="L1423" s="144"/>
      <c r="M1423" s="144"/>
      <c r="N1423" s="144"/>
      <c r="O1423" s="144"/>
      <c r="P1423" s="144"/>
      <c r="Q1423" s="144"/>
      <c r="R1423" s="144"/>
      <c r="S1423" s="144"/>
      <c r="T1423" s="144"/>
      <c r="U1423" s="144"/>
      <c r="V1423" s="144"/>
      <c r="W1423" s="144"/>
      <c r="X1423" s="133"/>
      <c r="Y1423" s="133"/>
      <c r="Z1423" s="133"/>
      <c r="AA1423" s="133"/>
      <c r="AB1423" s="133"/>
      <c r="AC1423" s="133"/>
      <c r="AD1423" s="133"/>
      <c r="AE1423" s="133"/>
      <c r="AF1423" s="133"/>
      <c r="AG1423" s="133" t="s">
        <v>282</v>
      </c>
      <c r="AH1423" s="133">
        <v>2</v>
      </c>
      <c r="AI1423" s="133"/>
      <c r="AJ1423" s="133"/>
      <c r="AK1423" s="133"/>
      <c r="AL1423" s="133"/>
      <c r="AM1423" s="133"/>
      <c r="AN1423" s="133"/>
      <c r="AO1423" s="133"/>
      <c r="AP1423" s="133"/>
      <c r="AQ1423" s="133"/>
      <c r="AR1423" s="133"/>
      <c r="AS1423" s="133"/>
      <c r="AT1423" s="133"/>
      <c r="AU1423" s="133"/>
      <c r="AV1423" s="133"/>
      <c r="AW1423" s="133"/>
      <c r="AX1423" s="133"/>
      <c r="AY1423" s="133"/>
      <c r="AZ1423" s="133"/>
      <c r="BA1423" s="133"/>
      <c r="BB1423" s="133"/>
      <c r="BC1423" s="133"/>
      <c r="BD1423" s="133"/>
      <c r="BE1423" s="133"/>
      <c r="BF1423" s="133"/>
      <c r="BG1423" s="133"/>
      <c r="BH1423" s="133"/>
    </row>
    <row r="1424" spans="1:60" outlineLevel="1" x14ac:dyDescent="0.2">
      <c r="A1424" s="142"/>
      <c r="B1424" s="143"/>
      <c r="C1424" s="192" t="s">
        <v>1469</v>
      </c>
      <c r="D1424" s="179"/>
      <c r="E1424" s="180">
        <v>6.12</v>
      </c>
      <c r="F1424" s="144"/>
      <c r="G1424" s="144"/>
      <c r="H1424" s="144"/>
      <c r="I1424" s="144"/>
      <c r="J1424" s="144"/>
      <c r="K1424" s="144"/>
      <c r="L1424" s="144"/>
      <c r="M1424" s="144"/>
      <c r="N1424" s="144"/>
      <c r="O1424" s="144"/>
      <c r="P1424" s="144"/>
      <c r="Q1424" s="144"/>
      <c r="R1424" s="144"/>
      <c r="S1424" s="144"/>
      <c r="T1424" s="144"/>
      <c r="U1424" s="144"/>
      <c r="V1424" s="144"/>
      <c r="W1424" s="144"/>
      <c r="X1424" s="133"/>
      <c r="Y1424" s="133"/>
      <c r="Z1424" s="133"/>
      <c r="AA1424" s="133"/>
      <c r="AB1424" s="133"/>
      <c r="AC1424" s="133"/>
      <c r="AD1424" s="133"/>
      <c r="AE1424" s="133"/>
      <c r="AF1424" s="133"/>
      <c r="AG1424" s="133" t="s">
        <v>282</v>
      </c>
      <c r="AH1424" s="133">
        <v>2</v>
      </c>
      <c r="AI1424" s="133"/>
      <c r="AJ1424" s="133"/>
      <c r="AK1424" s="133"/>
      <c r="AL1424" s="133"/>
      <c r="AM1424" s="133"/>
      <c r="AN1424" s="133"/>
      <c r="AO1424" s="133"/>
      <c r="AP1424" s="133"/>
      <c r="AQ1424" s="133"/>
      <c r="AR1424" s="133"/>
      <c r="AS1424" s="133"/>
      <c r="AT1424" s="133"/>
      <c r="AU1424" s="133"/>
      <c r="AV1424" s="133"/>
      <c r="AW1424" s="133"/>
      <c r="AX1424" s="133"/>
      <c r="AY1424" s="133"/>
      <c r="AZ1424" s="133"/>
      <c r="BA1424" s="133"/>
      <c r="BB1424" s="133"/>
      <c r="BC1424" s="133"/>
      <c r="BD1424" s="133"/>
      <c r="BE1424" s="133"/>
      <c r="BF1424" s="133"/>
      <c r="BG1424" s="133"/>
      <c r="BH1424" s="133"/>
    </row>
    <row r="1425" spans="1:60" outlineLevel="1" x14ac:dyDescent="0.2">
      <c r="A1425" s="142"/>
      <c r="B1425" s="143"/>
      <c r="C1425" s="192" t="s">
        <v>1470</v>
      </c>
      <c r="D1425" s="179"/>
      <c r="E1425" s="180"/>
      <c r="F1425" s="144"/>
      <c r="G1425" s="144"/>
      <c r="H1425" s="144"/>
      <c r="I1425" s="144"/>
      <c r="J1425" s="144"/>
      <c r="K1425" s="144"/>
      <c r="L1425" s="144"/>
      <c r="M1425" s="144"/>
      <c r="N1425" s="144"/>
      <c r="O1425" s="144"/>
      <c r="P1425" s="144"/>
      <c r="Q1425" s="144"/>
      <c r="R1425" s="144"/>
      <c r="S1425" s="144"/>
      <c r="T1425" s="144"/>
      <c r="U1425" s="144"/>
      <c r="V1425" s="144"/>
      <c r="W1425" s="144"/>
      <c r="X1425" s="133"/>
      <c r="Y1425" s="133"/>
      <c r="Z1425" s="133"/>
      <c r="AA1425" s="133"/>
      <c r="AB1425" s="133"/>
      <c r="AC1425" s="133"/>
      <c r="AD1425" s="133"/>
      <c r="AE1425" s="133"/>
      <c r="AF1425" s="133"/>
      <c r="AG1425" s="133" t="s">
        <v>282</v>
      </c>
      <c r="AH1425" s="133">
        <v>2</v>
      </c>
      <c r="AI1425" s="133"/>
      <c r="AJ1425" s="133"/>
      <c r="AK1425" s="133"/>
      <c r="AL1425" s="133"/>
      <c r="AM1425" s="133"/>
      <c r="AN1425" s="133"/>
      <c r="AO1425" s="133"/>
      <c r="AP1425" s="133"/>
      <c r="AQ1425" s="133"/>
      <c r="AR1425" s="133"/>
      <c r="AS1425" s="133"/>
      <c r="AT1425" s="133"/>
      <c r="AU1425" s="133"/>
      <c r="AV1425" s="133"/>
      <c r="AW1425" s="133"/>
      <c r="AX1425" s="133"/>
      <c r="AY1425" s="133"/>
      <c r="AZ1425" s="133"/>
      <c r="BA1425" s="133"/>
      <c r="BB1425" s="133"/>
      <c r="BC1425" s="133"/>
      <c r="BD1425" s="133"/>
      <c r="BE1425" s="133"/>
      <c r="BF1425" s="133"/>
      <c r="BG1425" s="133"/>
      <c r="BH1425" s="133"/>
    </row>
    <row r="1426" spans="1:60" outlineLevel="1" x14ac:dyDescent="0.2">
      <c r="A1426" s="142"/>
      <c r="B1426" s="143"/>
      <c r="C1426" s="192" t="s">
        <v>1471</v>
      </c>
      <c r="D1426" s="179"/>
      <c r="E1426" s="180">
        <v>28.090000000000003</v>
      </c>
      <c r="F1426" s="144"/>
      <c r="G1426" s="144"/>
      <c r="H1426" s="144"/>
      <c r="I1426" s="144"/>
      <c r="J1426" s="144"/>
      <c r="K1426" s="144"/>
      <c r="L1426" s="144"/>
      <c r="M1426" s="144"/>
      <c r="N1426" s="144"/>
      <c r="O1426" s="144"/>
      <c r="P1426" s="144"/>
      <c r="Q1426" s="144"/>
      <c r="R1426" s="144"/>
      <c r="S1426" s="144"/>
      <c r="T1426" s="144"/>
      <c r="U1426" s="144"/>
      <c r="V1426" s="144"/>
      <c r="W1426" s="144"/>
      <c r="X1426" s="133"/>
      <c r="Y1426" s="133"/>
      <c r="Z1426" s="133"/>
      <c r="AA1426" s="133"/>
      <c r="AB1426" s="133"/>
      <c r="AC1426" s="133"/>
      <c r="AD1426" s="133"/>
      <c r="AE1426" s="133"/>
      <c r="AF1426" s="133"/>
      <c r="AG1426" s="133" t="s">
        <v>282</v>
      </c>
      <c r="AH1426" s="133">
        <v>2</v>
      </c>
      <c r="AI1426" s="133"/>
      <c r="AJ1426" s="133"/>
      <c r="AK1426" s="133"/>
      <c r="AL1426" s="133"/>
      <c r="AM1426" s="133"/>
      <c r="AN1426" s="133"/>
      <c r="AO1426" s="133"/>
      <c r="AP1426" s="133"/>
      <c r="AQ1426" s="133"/>
      <c r="AR1426" s="133"/>
      <c r="AS1426" s="133"/>
      <c r="AT1426" s="133"/>
      <c r="AU1426" s="133"/>
      <c r="AV1426" s="133"/>
      <c r="AW1426" s="133"/>
      <c r="AX1426" s="133"/>
      <c r="AY1426" s="133"/>
      <c r="AZ1426" s="133"/>
      <c r="BA1426" s="133"/>
      <c r="BB1426" s="133"/>
      <c r="BC1426" s="133"/>
      <c r="BD1426" s="133"/>
      <c r="BE1426" s="133"/>
      <c r="BF1426" s="133"/>
      <c r="BG1426" s="133"/>
      <c r="BH1426" s="133"/>
    </row>
    <row r="1427" spans="1:60" outlineLevel="1" x14ac:dyDescent="0.2">
      <c r="A1427" s="142"/>
      <c r="B1427" s="143"/>
      <c r="C1427" s="192" t="s">
        <v>1472</v>
      </c>
      <c r="D1427" s="179"/>
      <c r="E1427" s="180"/>
      <c r="F1427" s="144"/>
      <c r="G1427" s="144"/>
      <c r="H1427" s="144"/>
      <c r="I1427" s="144"/>
      <c r="J1427" s="144"/>
      <c r="K1427" s="144"/>
      <c r="L1427" s="144"/>
      <c r="M1427" s="144"/>
      <c r="N1427" s="144"/>
      <c r="O1427" s="144"/>
      <c r="P1427" s="144"/>
      <c r="Q1427" s="144"/>
      <c r="R1427" s="144"/>
      <c r="S1427" s="144"/>
      <c r="T1427" s="144"/>
      <c r="U1427" s="144"/>
      <c r="V1427" s="144"/>
      <c r="W1427" s="144"/>
      <c r="X1427" s="133"/>
      <c r="Y1427" s="133"/>
      <c r="Z1427" s="133"/>
      <c r="AA1427" s="133"/>
      <c r="AB1427" s="133"/>
      <c r="AC1427" s="133"/>
      <c r="AD1427" s="133"/>
      <c r="AE1427" s="133"/>
      <c r="AF1427" s="133"/>
      <c r="AG1427" s="133" t="s">
        <v>282</v>
      </c>
      <c r="AH1427" s="133">
        <v>2</v>
      </c>
      <c r="AI1427" s="133"/>
      <c r="AJ1427" s="133"/>
      <c r="AK1427" s="133"/>
      <c r="AL1427" s="133"/>
      <c r="AM1427" s="133"/>
      <c r="AN1427" s="133"/>
      <c r="AO1427" s="133"/>
      <c r="AP1427" s="133"/>
      <c r="AQ1427" s="133"/>
      <c r="AR1427" s="133"/>
      <c r="AS1427" s="133"/>
      <c r="AT1427" s="133"/>
      <c r="AU1427" s="133"/>
      <c r="AV1427" s="133"/>
      <c r="AW1427" s="133"/>
      <c r="AX1427" s="133"/>
      <c r="AY1427" s="133"/>
      <c r="AZ1427" s="133"/>
      <c r="BA1427" s="133"/>
      <c r="BB1427" s="133"/>
      <c r="BC1427" s="133"/>
      <c r="BD1427" s="133"/>
      <c r="BE1427" s="133"/>
      <c r="BF1427" s="133"/>
      <c r="BG1427" s="133"/>
      <c r="BH1427" s="133"/>
    </row>
    <row r="1428" spans="1:60" outlineLevel="1" x14ac:dyDescent="0.2">
      <c r="A1428" s="142"/>
      <c r="B1428" s="143"/>
      <c r="C1428" s="192" t="s">
        <v>1473</v>
      </c>
      <c r="D1428" s="179"/>
      <c r="E1428" s="180">
        <v>127.28</v>
      </c>
      <c r="F1428" s="144"/>
      <c r="G1428" s="144"/>
      <c r="H1428" s="144"/>
      <c r="I1428" s="144"/>
      <c r="J1428" s="144"/>
      <c r="K1428" s="144"/>
      <c r="L1428" s="144"/>
      <c r="M1428" s="144"/>
      <c r="N1428" s="144"/>
      <c r="O1428" s="144"/>
      <c r="P1428" s="144"/>
      <c r="Q1428" s="144"/>
      <c r="R1428" s="144"/>
      <c r="S1428" s="144"/>
      <c r="T1428" s="144"/>
      <c r="U1428" s="144"/>
      <c r="V1428" s="144"/>
      <c r="W1428" s="144"/>
      <c r="X1428" s="133"/>
      <c r="Y1428" s="133"/>
      <c r="Z1428" s="133"/>
      <c r="AA1428" s="133"/>
      <c r="AB1428" s="133"/>
      <c r="AC1428" s="133"/>
      <c r="AD1428" s="133"/>
      <c r="AE1428" s="133"/>
      <c r="AF1428" s="133"/>
      <c r="AG1428" s="133" t="s">
        <v>282</v>
      </c>
      <c r="AH1428" s="133">
        <v>2</v>
      </c>
      <c r="AI1428" s="133"/>
      <c r="AJ1428" s="133"/>
      <c r="AK1428" s="133"/>
      <c r="AL1428" s="133"/>
      <c r="AM1428" s="133"/>
      <c r="AN1428" s="133"/>
      <c r="AO1428" s="133"/>
      <c r="AP1428" s="133"/>
      <c r="AQ1428" s="133"/>
      <c r="AR1428" s="133"/>
      <c r="AS1428" s="133"/>
      <c r="AT1428" s="133"/>
      <c r="AU1428" s="133"/>
      <c r="AV1428" s="133"/>
      <c r="AW1428" s="133"/>
      <c r="AX1428" s="133"/>
      <c r="AY1428" s="133"/>
      <c r="AZ1428" s="133"/>
      <c r="BA1428" s="133"/>
      <c r="BB1428" s="133"/>
      <c r="BC1428" s="133"/>
      <c r="BD1428" s="133"/>
      <c r="BE1428" s="133"/>
      <c r="BF1428" s="133"/>
      <c r="BG1428" s="133"/>
      <c r="BH1428" s="133"/>
    </row>
    <row r="1429" spans="1:60" outlineLevel="1" x14ac:dyDescent="0.2">
      <c r="A1429" s="142"/>
      <c r="B1429" s="143"/>
      <c r="C1429" s="192" t="s">
        <v>1474</v>
      </c>
      <c r="D1429" s="179"/>
      <c r="E1429" s="180">
        <v>19</v>
      </c>
      <c r="F1429" s="144"/>
      <c r="G1429" s="144"/>
      <c r="H1429" s="144"/>
      <c r="I1429" s="144"/>
      <c r="J1429" s="144"/>
      <c r="K1429" s="144"/>
      <c r="L1429" s="144"/>
      <c r="M1429" s="144"/>
      <c r="N1429" s="144"/>
      <c r="O1429" s="144"/>
      <c r="P1429" s="144"/>
      <c r="Q1429" s="144"/>
      <c r="R1429" s="144"/>
      <c r="S1429" s="144"/>
      <c r="T1429" s="144"/>
      <c r="U1429" s="144"/>
      <c r="V1429" s="144"/>
      <c r="W1429" s="144"/>
      <c r="X1429" s="133"/>
      <c r="Y1429" s="133"/>
      <c r="Z1429" s="133"/>
      <c r="AA1429" s="133"/>
      <c r="AB1429" s="133"/>
      <c r="AC1429" s="133"/>
      <c r="AD1429" s="133"/>
      <c r="AE1429" s="133"/>
      <c r="AF1429" s="133"/>
      <c r="AG1429" s="133" t="s">
        <v>282</v>
      </c>
      <c r="AH1429" s="133">
        <v>2</v>
      </c>
      <c r="AI1429" s="133"/>
      <c r="AJ1429" s="133"/>
      <c r="AK1429" s="133"/>
      <c r="AL1429" s="133"/>
      <c r="AM1429" s="133"/>
      <c r="AN1429" s="133"/>
      <c r="AO1429" s="133"/>
      <c r="AP1429" s="133"/>
      <c r="AQ1429" s="133"/>
      <c r="AR1429" s="133"/>
      <c r="AS1429" s="133"/>
      <c r="AT1429" s="133"/>
      <c r="AU1429" s="133"/>
      <c r="AV1429" s="133"/>
      <c r="AW1429" s="133"/>
      <c r="AX1429" s="133"/>
      <c r="AY1429" s="133"/>
      <c r="AZ1429" s="133"/>
      <c r="BA1429" s="133"/>
      <c r="BB1429" s="133"/>
      <c r="BC1429" s="133"/>
      <c r="BD1429" s="133"/>
      <c r="BE1429" s="133"/>
      <c r="BF1429" s="133"/>
      <c r="BG1429" s="133"/>
      <c r="BH1429" s="133"/>
    </row>
    <row r="1430" spans="1:60" outlineLevel="1" x14ac:dyDescent="0.2">
      <c r="A1430" s="142"/>
      <c r="B1430" s="143"/>
      <c r="C1430" s="192" t="s">
        <v>1475</v>
      </c>
      <c r="D1430" s="179"/>
      <c r="E1430" s="180"/>
      <c r="F1430" s="144"/>
      <c r="G1430" s="144"/>
      <c r="H1430" s="144"/>
      <c r="I1430" s="144"/>
      <c r="J1430" s="144"/>
      <c r="K1430" s="144"/>
      <c r="L1430" s="144"/>
      <c r="M1430" s="144"/>
      <c r="N1430" s="144"/>
      <c r="O1430" s="144"/>
      <c r="P1430" s="144"/>
      <c r="Q1430" s="144"/>
      <c r="R1430" s="144"/>
      <c r="S1430" s="144"/>
      <c r="T1430" s="144"/>
      <c r="U1430" s="144"/>
      <c r="V1430" s="144"/>
      <c r="W1430" s="144"/>
      <c r="X1430" s="133"/>
      <c r="Y1430" s="133"/>
      <c r="Z1430" s="133"/>
      <c r="AA1430" s="133"/>
      <c r="AB1430" s="133"/>
      <c r="AC1430" s="133"/>
      <c r="AD1430" s="133"/>
      <c r="AE1430" s="133"/>
      <c r="AF1430" s="133"/>
      <c r="AG1430" s="133" t="s">
        <v>282</v>
      </c>
      <c r="AH1430" s="133">
        <v>2</v>
      </c>
      <c r="AI1430" s="133"/>
      <c r="AJ1430" s="133"/>
      <c r="AK1430" s="133"/>
      <c r="AL1430" s="133"/>
      <c r="AM1430" s="133"/>
      <c r="AN1430" s="133"/>
      <c r="AO1430" s="133"/>
      <c r="AP1430" s="133"/>
      <c r="AQ1430" s="133"/>
      <c r="AR1430" s="133"/>
      <c r="AS1430" s="133"/>
      <c r="AT1430" s="133"/>
      <c r="AU1430" s="133"/>
      <c r="AV1430" s="133"/>
      <c r="AW1430" s="133"/>
      <c r="AX1430" s="133"/>
      <c r="AY1430" s="133"/>
      <c r="AZ1430" s="133"/>
      <c r="BA1430" s="133"/>
      <c r="BB1430" s="133"/>
      <c r="BC1430" s="133"/>
      <c r="BD1430" s="133"/>
      <c r="BE1430" s="133"/>
      <c r="BF1430" s="133"/>
      <c r="BG1430" s="133"/>
      <c r="BH1430" s="133"/>
    </row>
    <row r="1431" spans="1:60" outlineLevel="1" x14ac:dyDescent="0.2">
      <c r="A1431" s="142"/>
      <c r="B1431" s="143"/>
      <c r="C1431" s="192" t="s">
        <v>1476</v>
      </c>
      <c r="D1431" s="179"/>
      <c r="E1431" s="180">
        <v>126.04</v>
      </c>
      <c r="F1431" s="144"/>
      <c r="G1431" s="144"/>
      <c r="H1431" s="144"/>
      <c r="I1431" s="144"/>
      <c r="J1431" s="144"/>
      <c r="K1431" s="144"/>
      <c r="L1431" s="144"/>
      <c r="M1431" s="144"/>
      <c r="N1431" s="144"/>
      <c r="O1431" s="144"/>
      <c r="P1431" s="144"/>
      <c r="Q1431" s="144"/>
      <c r="R1431" s="144"/>
      <c r="S1431" s="144"/>
      <c r="T1431" s="144"/>
      <c r="U1431" s="144"/>
      <c r="V1431" s="144"/>
      <c r="W1431" s="144"/>
      <c r="X1431" s="133"/>
      <c r="Y1431" s="133"/>
      <c r="Z1431" s="133"/>
      <c r="AA1431" s="133"/>
      <c r="AB1431" s="133"/>
      <c r="AC1431" s="133"/>
      <c r="AD1431" s="133"/>
      <c r="AE1431" s="133"/>
      <c r="AF1431" s="133"/>
      <c r="AG1431" s="133" t="s">
        <v>282</v>
      </c>
      <c r="AH1431" s="133">
        <v>2</v>
      </c>
      <c r="AI1431" s="133"/>
      <c r="AJ1431" s="133"/>
      <c r="AK1431" s="133"/>
      <c r="AL1431" s="133"/>
      <c r="AM1431" s="133"/>
      <c r="AN1431" s="133"/>
      <c r="AO1431" s="133"/>
      <c r="AP1431" s="133"/>
      <c r="AQ1431" s="133"/>
      <c r="AR1431" s="133"/>
      <c r="AS1431" s="133"/>
      <c r="AT1431" s="133"/>
      <c r="AU1431" s="133"/>
      <c r="AV1431" s="133"/>
      <c r="AW1431" s="133"/>
      <c r="AX1431" s="133"/>
      <c r="AY1431" s="133"/>
      <c r="AZ1431" s="133"/>
      <c r="BA1431" s="133"/>
      <c r="BB1431" s="133"/>
      <c r="BC1431" s="133"/>
      <c r="BD1431" s="133"/>
      <c r="BE1431" s="133"/>
      <c r="BF1431" s="133"/>
      <c r="BG1431" s="133"/>
      <c r="BH1431" s="133"/>
    </row>
    <row r="1432" spans="1:60" outlineLevel="1" x14ac:dyDescent="0.2">
      <c r="A1432" s="142"/>
      <c r="B1432" s="143"/>
      <c r="C1432" s="192" t="s">
        <v>1477</v>
      </c>
      <c r="D1432" s="179"/>
      <c r="E1432" s="180">
        <v>21.200000000000003</v>
      </c>
      <c r="F1432" s="144"/>
      <c r="G1432" s="144"/>
      <c r="H1432" s="144"/>
      <c r="I1432" s="144"/>
      <c r="J1432" s="144"/>
      <c r="K1432" s="144"/>
      <c r="L1432" s="144"/>
      <c r="M1432" s="144"/>
      <c r="N1432" s="144"/>
      <c r="O1432" s="144"/>
      <c r="P1432" s="144"/>
      <c r="Q1432" s="144"/>
      <c r="R1432" s="144"/>
      <c r="S1432" s="144"/>
      <c r="T1432" s="144"/>
      <c r="U1432" s="144"/>
      <c r="V1432" s="144"/>
      <c r="W1432" s="144"/>
      <c r="X1432" s="133"/>
      <c r="Y1432" s="133"/>
      <c r="Z1432" s="133"/>
      <c r="AA1432" s="133"/>
      <c r="AB1432" s="133"/>
      <c r="AC1432" s="133"/>
      <c r="AD1432" s="133"/>
      <c r="AE1432" s="133"/>
      <c r="AF1432" s="133"/>
      <c r="AG1432" s="133" t="s">
        <v>282</v>
      </c>
      <c r="AH1432" s="133">
        <v>2</v>
      </c>
      <c r="AI1432" s="133"/>
      <c r="AJ1432" s="133"/>
      <c r="AK1432" s="133"/>
      <c r="AL1432" s="133"/>
      <c r="AM1432" s="133"/>
      <c r="AN1432" s="133"/>
      <c r="AO1432" s="133"/>
      <c r="AP1432" s="133"/>
      <c r="AQ1432" s="133"/>
      <c r="AR1432" s="133"/>
      <c r="AS1432" s="133"/>
      <c r="AT1432" s="133"/>
      <c r="AU1432" s="133"/>
      <c r="AV1432" s="133"/>
      <c r="AW1432" s="133"/>
      <c r="AX1432" s="133"/>
      <c r="AY1432" s="133"/>
      <c r="AZ1432" s="133"/>
      <c r="BA1432" s="133"/>
      <c r="BB1432" s="133"/>
      <c r="BC1432" s="133"/>
      <c r="BD1432" s="133"/>
      <c r="BE1432" s="133"/>
      <c r="BF1432" s="133"/>
      <c r="BG1432" s="133"/>
      <c r="BH1432" s="133"/>
    </row>
    <row r="1433" spans="1:60" outlineLevel="1" x14ac:dyDescent="0.2">
      <c r="A1433" s="142"/>
      <c r="B1433" s="143"/>
      <c r="C1433" s="192" t="s">
        <v>1478</v>
      </c>
      <c r="D1433" s="179"/>
      <c r="E1433" s="180"/>
      <c r="F1433" s="144"/>
      <c r="G1433" s="144"/>
      <c r="H1433" s="144"/>
      <c r="I1433" s="144"/>
      <c r="J1433" s="144"/>
      <c r="K1433" s="144"/>
      <c r="L1433" s="144"/>
      <c r="M1433" s="144"/>
      <c r="N1433" s="144"/>
      <c r="O1433" s="144"/>
      <c r="P1433" s="144"/>
      <c r="Q1433" s="144"/>
      <c r="R1433" s="144"/>
      <c r="S1433" s="144"/>
      <c r="T1433" s="144"/>
      <c r="U1433" s="144"/>
      <c r="V1433" s="144"/>
      <c r="W1433" s="144"/>
      <c r="X1433" s="133"/>
      <c r="Y1433" s="133"/>
      <c r="Z1433" s="133"/>
      <c r="AA1433" s="133"/>
      <c r="AB1433" s="133"/>
      <c r="AC1433" s="133"/>
      <c r="AD1433" s="133"/>
      <c r="AE1433" s="133"/>
      <c r="AF1433" s="133"/>
      <c r="AG1433" s="133" t="s">
        <v>282</v>
      </c>
      <c r="AH1433" s="133">
        <v>2</v>
      </c>
      <c r="AI1433" s="133"/>
      <c r="AJ1433" s="133"/>
      <c r="AK1433" s="133"/>
      <c r="AL1433" s="133"/>
      <c r="AM1433" s="133"/>
      <c r="AN1433" s="133"/>
      <c r="AO1433" s="133"/>
      <c r="AP1433" s="133"/>
      <c r="AQ1433" s="133"/>
      <c r="AR1433" s="133"/>
      <c r="AS1433" s="133"/>
      <c r="AT1433" s="133"/>
      <c r="AU1433" s="133"/>
      <c r="AV1433" s="133"/>
      <c r="AW1433" s="133"/>
      <c r="AX1433" s="133"/>
      <c r="AY1433" s="133"/>
      <c r="AZ1433" s="133"/>
      <c r="BA1433" s="133"/>
      <c r="BB1433" s="133"/>
      <c r="BC1433" s="133"/>
      <c r="BD1433" s="133"/>
      <c r="BE1433" s="133"/>
      <c r="BF1433" s="133"/>
      <c r="BG1433" s="133"/>
      <c r="BH1433" s="133"/>
    </row>
    <row r="1434" spans="1:60" outlineLevel="1" x14ac:dyDescent="0.2">
      <c r="A1434" s="142"/>
      <c r="B1434" s="143"/>
      <c r="C1434" s="192" t="s">
        <v>1479</v>
      </c>
      <c r="D1434" s="179"/>
      <c r="E1434" s="180">
        <v>89.28</v>
      </c>
      <c r="F1434" s="144"/>
      <c r="G1434" s="144"/>
      <c r="H1434" s="144"/>
      <c r="I1434" s="144"/>
      <c r="J1434" s="144"/>
      <c r="K1434" s="144"/>
      <c r="L1434" s="144"/>
      <c r="M1434" s="144"/>
      <c r="N1434" s="144"/>
      <c r="O1434" s="144"/>
      <c r="P1434" s="144"/>
      <c r="Q1434" s="144"/>
      <c r="R1434" s="144"/>
      <c r="S1434" s="144"/>
      <c r="T1434" s="144"/>
      <c r="U1434" s="144"/>
      <c r="V1434" s="144"/>
      <c r="W1434" s="144"/>
      <c r="X1434" s="133"/>
      <c r="Y1434" s="133"/>
      <c r="Z1434" s="133"/>
      <c r="AA1434" s="133"/>
      <c r="AB1434" s="133"/>
      <c r="AC1434" s="133"/>
      <c r="AD1434" s="133"/>
      <c r="AE1434" s="133"/>
      <c r="AF1434" s="133"/>
      <c r="AG1434" s="133" t="s">
        <v>282</v>
      </c>
      <c r="AH1434" s="133">
        <v>2</v>
      </c>
      <c r="AI1434" s="133"/>
      <c r="AJ1434" s="133"/>
      <c r="AK1434" s="133"/>
      <c r="AL1434" s="133"/>
      <c r="AM1434" s="133"/>
      <c r="AN1434" s="133"/>
      <c r="AO1434" s="133"/>
      <c r="AP1434" s="133"/>
      <c r="AQ1434" s="133"/>
      <c r="AR1434" s="133"/>
      <c r="AS1434" s="133"/>
      <c r="AT1434" s="133"/>
      <c r="AU1434" s="133"/>
      <c r="AV1434" s="133"/>
      <c r="AW1434" s="133"/>
      <c r="AX1434" s="133"/>
      <c r="AY1434" s="133"/>
      <c r="AZ1434" s="133"/>
      <c r="BA1434" s="133"/>
      <c r="BB1434" s="133"/>
      <c r="BC1434" s="133"/>
      <c r="BD1434" s="133"/>
      <c r="BE1434" s="133"/>
      <c r="BF1434" s="133"/>
      <c r="BG1434" s="133"/>
      <c r="BH1434" s="133"/>
    </row>
    <row r="1435" spans="1:60" outlineLevel="1" x14ac:dyDescent="0.2">
      <c r="A1435" s="142"/>
      <c r="B1435" s="143"/>
      <c r="C1435" s="192" t="s">
        <v>1480</v>
      </c>
      <c r="D1435" s="179"/>
      <c r="E1435" s="180">
        <v>19.600000000000001</v>
      </c>
      <c r="F1435" s="144"/>
      <c r="G1435" s="144"/>
      <c r="H1435" s="144"/>
      <c r="I1435" s="144"/>
      <c r="J1435" s="144"/>
      <c r="K1435" s="144"/>
      <c r="L1435" s="144"/>
      <c r="M1435" s="144"/>
      <c r="N1435" s="144"/>
      <c r="O1435" s="144"/>
      <c r="P1435" s="144"/>
      <c r="Q1435" s="144"/>
      <c r="R1435" s="144"/>
      <c r="S1435" s="144"/>
      <c r="T1435" s="144"/>
      <c r="U1435" s="144"/>
      <c r="V1435" s="144"/>
      <c r="W1435" s="144"/>
      <c r="X1435" s="133"/>
      <c r="Y1435" s="133"/>
      <c r="Z1435" s="133"/>
      <c r="AA1435" s="133"/>
      <c r="AB1435" s="133"/>
      <c r="AC1435" s="133"/>
      <c r="AD1435" s="133"/>
      <c r="AE1435" s="133"/>
      <c r="AF1435" s="133"/>
      <c r="AG1435" s="133" t="s">
        <v>282</v>
      </c>
      <c r="AH1435" s="133">
        <v>2</v>
      </c>
      <c r="AI1435" s="133"/>
      <c r="AJ1435" s="133"/>
      <c r="AK1435" s="133"/>
      <c r="AL1435" s="133"/>
      <c r="AM1435" s="133"/>
      <c r="AN1435" s="133"/>
      <c r="AO1435" s="133"/>
      <c r="AP1435" s="133"/>
      <c r="AQ1435" s="133"/>
      <c r="AR1435" s="133"/>
      <c r="AS1435" s="133"/>
      <c r="AT1435" s="133"/>
      <c r="AU1435" s="133"/>
      <c r="AV1435" s="133"/>
      <c r="AW1435" s="133"/>
      <c r="AX1435" s="133"/>
      <c r="AY1435" s="133"/>
      <c r="AZ1435" s="133"/>
      <c r="BA1435" s="133"/>
      <c r="BB1435" s="133"/>
      <c r="BC1435" s="133"/>
      <c r="BD1435" s="133"/>
      <c r="BE1435" s="133"/>
      <c r="BF1435" s="133"/>
      <c r="BG1435" s="133"/>
      <c r="BH1435" s="133"/>
    </row>
    <row r="1436" spans="1:60" outlineLevel="1" x14ac:dyDescent="0.2">
      <c r="A1436" s="142"/>
      <c r="B1436" s="143"/>
      <c r="C1436" s="191" t="s">
        <v>1481</v>
      </c>
      <c r="D1436" s="179"/>
      <c r="E1436" s="180"/>
      <c r="F1436" s="144"/>
      <c r="G1436" s="144"/>
      <c r="H1436" s="144"/>
      <c r="I1436" s="144"/>
      <c r="J1436" s="144"/>
      <c r="K1436" s="144"/>
      <c r="L1436" s="144"/>
      <c r="M1436" s="144"/>
      <c r="N1436" s="144"/>
      <c r="O1436" s="144"/>
      <c r="P1436" s="144"/>
      <c r="Q1436" s="144"/>
      <c r="R1436" s="144"/>
      <c r="S1436" s="144"/>
      <c r="T1436" s="144"/>
      <c r="U1436" s="144"/>
      <c r="V1436" s="144"/>
      <c r="W1436" s="144"/>
      <c r="X1436" s="133"/>
      <c r="Y1436" s="133"/>
      <c r="Z1436" s="133"/>
      <c r="AA1436" s="133"/>
      <c r="AB1436" s="133"/>
      <c r="AC1436" s="133"/>
      <c r="AD1436" s="133"/>
      <c r="AE1436" s="133"/>
      <c r="AF1436" s="133"/>
      <c r="AG1436" s="133" t="s">
        <v>282</v>
      </c>
      <c r="AH1436" s="133"/>
      <c r="AI1436" s="133"/>
      <c r="AJ1436" s="133"/>
      <c r="AK1436" s="133"/>
      <c r="AL1436" s="133"/>
      <c r="AM1436" s="133"/>
      <c r="AN1436" s="133"/>
      <c r="AO1436" s="133"/>
      <c r="AP1436" s="133"/>
      <c r="AQ1436" s="133"/>
      <c r="AR1436" s="133"/>
      <c r="AS1436" s="133"/>
      <c r="AT1436" s="133"/>
      <c r="AU1436" s="133"/>
      <c r="AV1436" s="133"/>
      <c r="AW1436" s="133"/>
      <c r="AX1436" s="133"/>
      <c r="AY1436" s="133"/>
      <c r="AZ1436" s="133"/>
      <c r="BA1436" s="133"/>
      <c r="BB1436" s="133"/>
      <c r="BC1436" s="133"/>
      <c r="BD1436" s="133"/>
      <c r="BE1436" s="133"/>
      <c r="BF1436" s="133"/>
      <c r="BG1436" s="133"/>
      <c r="BH1436" s="133"/>
    </row>
    <row r="1437" spans="1:60" outlineLevel="1" x14ac:dyDescent="0.2">
      <c r="A1437" s="142"/>
      <c r="B1437" s="143"/>
      <c r="C1437" s="189" t="s">
        <v>1482</v>
      </c>
      <c r="D1437" s="175"/>
      <c r="E1437" s="176">
        <v>130.983</v>
      </c>
      <c r="F1437" s="144"/>
      <c r="G1437" s="144"/>
      <c r="H1437" s="144"/>
      <c r="I1437" s="144"/>
      <c r="J1437" s="144"/>
      <c r="K1437" s="144"/>
      <c r="L1437" s="144"/>
      <c r="M1437" s="144"/>
      <c r="N1437" s="144"/>
      <c r="O1437" s="144"/>
      <c r="P1437" s="144"/>
      <c r="Q1437" s="144"/>
      <c r="R1437" s="144"/>
      <c r="S1437" s="144"/>
      <c r="T1437" s="144"/>
      <c r="U1437" s="144"/>
      <c r="V1437" s="144"/>
      <c r="W1437" s="144"/>
      <c r="X1437" s="133"/>
      <c r="Y1437" s="133"/>
      <c r="Z1437" s="133"/>
      <c r="AA1437" s="133"/>
      <c r="AB1437" s="133"/>
      <c r="AC1437" s="133"/>
      <c r="AD1437" s="133"/>
      <c r="AE1437" s="133"/>
      <c r="AF1437" s="133"/>
      <c r="AG1437" s="133" t="s">
        <v>282</v>
      </c>
      <c r="AH1437" s="133">
        <v>0</v>
      </c>
      <c r="AI1437" s="133"/>
      <c r="AJ1437" s="133"/>
      <c r="AK1437" s="133"/>
      <c r="AL1437" s="133"/>
      <c r="AM1437" s="133"/>
      <c r="AN1437" s="133"/>
      <c r="AO1437" s="133"/>
      <c r="AP1437" s="133"/>
      <c r="AQ1437" s="133"/>
      <c r="AR1437" s="133"/>
      <c r="AS1437" s="133"/>
      <c r="AT1437" s="133"/>
      <c r="AU1437" s="133"/>
      <c r="AV1437" s="133"/>
      <c r="AW1437" s="133"/>
      <c r="AX1437" s="133"/>
      <c r="AY1437" s="133"/>
      <c r="AZ1437" s="133"/>
      <c r="BA1437" s="133"/>
      <c r="BB1437" s="133"/>
      <c r="BC1437" s="133"/>
      <c r="BD1437" s="133"/>
      <c r="BE1437" s="133"/>
      <c r="BF1437" s="133"/>
      <c r="BG1437" s="133"/>
      <c r="BH1437" s="133"/>
    </row>
    <row r="1438" spans="1:60" outlineLevel="1" x14ac:dyDescent="0.2">
      <c r="A1438" s="154">
        <v>155</v>
      </c>
      <c r="B1438" s="155" t="s">
        <v>1483</v>
      </c>
      <c r="C1438" s="171" t="s">
        <v>1484</v>
      </c>
      <c r="D1438" s="156" t="s">
        <v>279</v>
      </c>
      <c r="E1438" s="157">
        <v>439.55</v>
      </c>
      <c r="F1438" s="158">
        <v>2650</v>
      </c>
      <c r="G1438" s="159">
        <f>ROUND(E1438*F1438,2)</f>
        <v>1164807.5</v>
      </c>
      <c r="H1438" s="158">
        <v>1828</v>
      </c>
      <c r="I1438" s="159">
        <f>ROUND(E1438*H1438,2)</f>
        <v>803497.4</v>
      </c>
      <c r="J1438" s="158">
        <v>822</v>
      </c>
      <c r="K1438" s="159">
        <f>ROUND(E1438*J1438,2)</f>
        <v>361310.1</v>
      </c>
      <c r="L1438" s="159">
        <v>21</v>
      </c>
      <c r="M1438" s="159">
        <f>G1438*(1+L1438/100)</f>
        <v>1409417.075</v>
      </c>
      <c r="N1438" s="159">
        <v>6.3E-2</v>
      </c>
      <c r="O1438" s="159">
        <f>ROUND(E1438*N1438,2)</f>
        <v>27.69</v>
      </c>
      <c r="P1438" s="159">
        <v>0</v>
      </c>
      <c r="Q1438" s="159">
        <f>ROUND(E1438*P1438,2)</f>
        <v>0</v>
      </c>
      <c r="R1438" s="159"/>
      <c r="S1438" s="159" t="s">
        <v>250</v>
      </c>
      <c r="T1438" s="160" t="s">
        <v>234</v>
      </c>
      <c r="U1438" s="144">
        <v>1.4158000000000002</v>
      </c>
      <c r="V1438" s="144">
        <f>ROUND(E1438*U1438,2)</f>
        <v>622.30999999999995</v>
      </c>
      <c r="W1438" s="144"/>
      <c r="X1438" s="133"/>
      <c r="Y1438" s="133"/>
      <c r="Z1438" s="133"/>
      <c r="AA1438" s="133"/>
      <c r="AB1438" s="133"/>
      <c r="AC1438" s="133"/>
      <c r="AD1438" s="133"/>
      <c r="AE1438" s="133"/>
      <c r="AF1438" s="133"/>
      <c r="AG1438" s="133" t="s">
        <v>251</v>
      </c>
      <c r="AH1438" s="133"/>
      <c r="AI1438" s="133"/>
      <c r="AJ1438" s="133"/>
      <c r="AK1438" s="133"/>
      <c r="AL1438" s="133"/>
      <c r="AM1438" s="133"/>
      <c r="AN1438" s="133"/>
      <c r="AO1438" s="133"/>
      <c r="AP1438" s="133"/>
      <c r="AQ1438" s="133"/>
      <c r="AR1438" s="133"/>
      <c r="AS1438" s="133"/>
      <c r="AT1438" s="133"/>
      <c r="AU1438" s="133"/>
      <c r="AV1438" s="133"/>
      <c r="AW1438" s="133"/>
      <c r="AX1438" s="133"/>
      <c r="AY1438" s="133"/>
      <c r="AZ1438" s="133"/>
      <c r="BA1438" s="133"/>
      <c r="BB1438" s="133"/>
      <c r="BC1438" s="133"/>
      <c r="BD1438" s="133"/>
      <c r="BE1438" s="133"/>
      <c r="BF1438" s="133"/>
      <c r="BG1438" s="133"/>
      <c r="BH1438" s="133"/>
    </row>
    <row r="1439" spans="1:60" ht="22.5" outlineLevel="1" x14ac:dyDescent="0.2">
      <c r="A1439" s="142"/>
      <c r="B1439" s="143"/>
      <c r="C1439" s="189" t="s">
        <v>1460</v>
      </c>
      <c r="D1439" s="175"/>
      <c r="E1439" s="176"/>
      <c r="F1439" s="144"/>
      <c r="G1439" s="144"/>
      <c r="H1439" s="144"/>
      <c r="I1439" s="144"/>
      <c r="J1439" s="144"/>
      <c r="K1439" s="144"/>
      <c r="L1439" s="144"/>
      <c r="M1439" s="144"/>
      <c r="N1439" s="144"/>
      <c r="O1439" s="144"/>
      <c r="P1439" s="144"/>
      <c r="Q1439" s="144"/>
      <c r="R1439" s="144"/>
      <c r="S1439" s="144"/>
      <c r="T1439" s="144"/>
      <c r="U1439" s="144"/>
      <c r="V1439" s="144"/>
      <c r="W1439" s="144"/>
      <c r="X1439" s="133"/>
      <c r="Y1439" s="133"/>
      <c r="Z1439" s="133"/>
      <c r="AA1439" s="133"/>
      <c r="AB1439" s="133"/>
      <c r="AC1439" s="133"/>
      <c r="AD1439" s="133"/>
      <c r="AE1439" s="133"/>
      <c r="AF1439" s="133"/>
      <c r="AG1439" s="133" t="s">
        <v>282</v>
      </c>
      <c r="AH1439" s="133">
        <v>0</v>
      </c>
      <c r="AI1439" s="133"/>
      <c r="AJ1439" s="133"/>
      <c r="AK1439" s="133"/>
      <c r="AL1439" s="133"/>
      <c r="AM1439" s="133"/>
      <c r="AN1439" s="133"/>
      <c r="AO1439" s="133"/>
      <c r="AP1439" s="133"/>
      <c r="AQ1439" s="133"/>
      <c r="AR1439" s="133"/>
      <c r="AS1439" s="133"/>
      <c r="AT1439" s="133"/>
      <c r="AU1439" s="133"/>
      <c r="AV1439" s="133"/>
      <c r="AW1439" s="133"/>
      <c r="AX1439" s="133"/>
      <c r="AY1439" s="133"/>
      <c r="AZ1439" s="133"/>
      <c r="BA1439" s="133"/>
      <c r="BB1439" s="133"/>
      <c r="BC1439" s="133"/>
      <c r="BD1439" s="133"/>
      <c r="BE1439" s="133"/>
      <c r="BF1439" s="133"/>
      <c r="BG1439" s="133"/>
      <c r="BH1439" s="133"/>
    </row>
    <row r="1440" spans="1:60" outlineLevel="1" x14ac:dyDescent="0.2">
      <c r="A1440" s="142"/>
      <c r="B1440" s="143"/>
      <c r="C1440" s="189" t="s">
        <v>1485</v>
      </c>
      <c r="D1440" s="175"/>
      <c r="E1440" s="176"/>
      <c r="F1440" s="144"/>
      <c r="G1440" s="144"/>
      <c r="H1440" s="144"/>
      <c r="I1440" s="144"/>
      <c r="J1440" s="144"/>
      <c r="K1440" s="144"/>
      <c r="L1440" s="144"/>
      <c r="M1440" s="144"/>
      <c r="N1440" s="144"/>
      <c r="O1440" s="144"/>
      <c r="P1440" s="144"/>
      <c r="Q1440" s="144"/>
      <c r="R1440" s="144"/>
      <c r="S1440" s="144"/>
      <c r="T1440" s="144"/>
      <c r="U1440" s="144"/>
      <c r="V1440" s="144"/>
      <c r="W1440" s="144"/>
      <c r="X1440" s="133"/>
      <c r="Y1440" s="133"/>
      <c r="Z1440" s="133"/>
      <c r="AA1440" s="133"/>
      <c r="AB1440" s="133"/>
      <c r="AC1440" s="133"/>
      <c r="AD1440" s="133"/>
      <c r="AE1440" s="133"/>
      <c r="AF1440" s="133"/>
      <c r="AG1440" s="133" t="s">
        <v>282</v>
      </c>
      <c r="AH1440" s="133">
        <v>0</v>
      </c>
      <c r="AI1440" s="133"/>
      <c r="AJ1440" s="133"/>
      <c r="AK1440" s="133"/>
      <c r="AL1440" s="133"/>
      <c r="AM1440" s="133"/>
      <c r="AN1440" s="133"/>
      <c r="AO1440" s="133"/>
      <c r="AP1440" s="133"/>
      <c r="AQ1440" s="133"/>
      <c r="AR1440" s="133"/>
      <c r="AS1440" s="133"/>
      <c r="AT1440" s="133"/>
      <c r="AU1440" s="133"/>
      <c r="AV1440" s="133"/>
      <c r="AW1440" s="133"/>
      <c r="AX1440" s="133"/>
      <c r="AY1440" s="133"/>
      <c r="AZ1440" s="133"/>
      <c r="BA1440" s="133"/>
      <c r="BB1440" s="133"/>
      <c r="BC1440" s="133"/>
      <c r="BD1440" s="133"/>
      <c r="BE1440" s="133"/>
      <c r="BF1440" s="133"/>
      <c r="BG1440" s="133"/>
      <c r="BH1440" s="133"/>
    </row>
    <row r="1441" spans="1:60" outlineLevel="1" x14ac:dyDescent="0.2">
      <c r="A1441" s="142"/>
      <c r="B1441" s="143"/>
      <c r="C1441" s="189" t="s">
        <v>1486</v>
      </c>
      <c r="D1441" s="175"/>
      <c r="E1441" s="176">
        <v>406.51000000000005</v>
      </c>
      <c r="F1441" s="144"/>
      <c r="G1441" s="144"/>
      <c r="H1441" s="144"/>
      <c r="I1441" s="144"/>
      <c r="J1441" s="144"/>
      <c r="K1441" s="144"/>
      <c r="L1441" s="144"/>
      <c r="M1441" s="144"/>
      <c r="N1441" s="144"/>
      <c r="O1441" s="144"/>
      <c r="P1441" s="144"/>
      <c r="Q1441" s="144"/>
      <c r="R1441" s="144"/>
      <c r="S1441" s="144"/>
      <c r="T1441" s="144"/>
      <c r="U1441" s="144"/>
      <c r="V1441" s="144"/>
      <c r="W1441" s="144"/>
      <c r="X1441" s="133"/>
      <c r="Y1441" s="133"/>
      <c r="Z1441" s="133"/>
      <c r="AA1441" s="133"/>
      <c r="AB1441" s="133"/>
      <c r="AC1441" s="133"/>
      <c r="AD1441" s="133"/>
      <c r="AE1441" s="133"/>
      <c r="AF1441" s="133"/>
      <c r="AG1441" s="133" t="s">
        <v>282</v>
      </c>
      <c r="AH1441" s="133">
        <v>0</v>
      </c>
      <c r="AI1441" s="133"/>
      <c r="AJ1441" s="133"/>
      <c r="AK1441" s="133"/>
      <c r="AL1441" s="133"/>
      <c r="AM1441" s="133"/>
      <c r="AN1441" s="133"/>
      <c r="AO1441" s="133"/>
      <c r="AP1441" s="133"/>
      <c r="AQ1441" s="133"/>
      <c r="AR1441" s="133"/>
      <c r="AS1441" s="133"/>
      <c r="AT1441" s="133"/>
      <c r="AU1441" s="133"/>
      <c r="AV1441" s="133"/>
      <c r="AW1441" s="133"/>
      <c r="AX1441" s="133"/>
      <c r="AY1441" s="133"/>
      <c r="AZ1441" s="133"/>
      <c r="BA1441" s="133"/>
      <c r="BB1441" s="133"/>
      <c r="BC1441" s="133"/>
      <c r="BD1441" s="133"/>
      <c r="BE1441" s="133"/>
      <c r="BF1441" s="133"/>
      <c r="BG1441" s="133"/>
      <c r="BH1441" s="133"/>
    </row>
    <row r="1442" spans="1:60" outlineLevel="1" x14ac:dyDescent="0.2">
      <c r="A1442" s="142"/>
      <c r="B1442" s="143"/>
      <c r="C1442" s="189" t="s">
        <v>1487</v>
      </c>
      <c r="D1442" s="175"/>
      <c r="E1442" s="176"/>
      <c r="F1442" s="144"/>
      <c r="G1442" s="144"/>
      <c r="H1442" s="144"/>
      <c r="I1442" s="144"/>
      <c r="J1442" s="144"/>
      <c r="K1442" s="144"/>
      <c r="L1442" s="144"/>
      <c r="M1442" s="144"/>
      <c r="N1442" s="144"/>
      <c r="O1442" s="144"/>
      <c r="P1442" s="144"/>
      <c r="Q1442" s="144"/>
      <c r="R1442" s="144"/>
      <c r="S1442" s="144"/>
      <c r="T1442" s="144"/>
      <c r="U1442" s="144"/>
      <c r="V1442" s="144"/>
      <c r="W1442" s="144"/>
      <c r="X1442" s="133"/>
      <c r="Y1442" s="133"/>
      <c r="Z1442" s="133"/>
      <c r="AA1442" s="133"/>
      <c r="AB1442" s="133"/>
      <c r="AC1442" s="133"/>
      <c r="AD1442" s="133"/>
      <c r="AE1442" s="133"/>
      <c r="AF1442" s="133"/>
      <c r="AG1442" s="133" t="s">
        <v>282</v>
      </c>
      <c r="AH1442" s="133">
        <v>0</v>
      </c>
      <c r="AI1442" s="133"/>
      <c r="AJ1442" s="133"/>
      <c r="AK1442" s="133"/>
      <c r="AL1442" s="133"/>
      <c r="AM1442" s="133"/>
      <c r="AN1442" s="133"/>
      <c r="AO1442" s="133"/>
      <c r="AP1442" s="133"/>
      <c r="AQ1442" s="133"/>
      <c r="AR1442" s="133"/>
      <c r="AS1442" s="133"/>
      <c r="AT1442" s="133"/>
      <c r="AU1442" s="133"/>
      <c r="AV1442" s="133"/>
      <c r="AW1442" s="133"/>
      <c r="AX1442" s="133"/>
      <c r="AY1442" s="133"/>
      <c r="AZ1442" s="133"/>
      <c r="BA1442" s="133"/>
      <c r="BB1442" s="133"/>
      <c r="BC1442" s="133"/>
      <c r="BD1442" s="133"/>
      <c r="BE1442" s="133"/>
      <c r="BF1442" s="133"/>
      <c r="BG1442" s="133"/>
      <c r="BH1442" s="133"/>
    </row>
    <row r="1443" spans="1:60" outlineLevel="1" x14ac:dyDescent="0.2">
      <c r="A1443" s="142"/>
      <c r="B1443" s="143"/>
      <c r="C1443" s="189" t="s">
        <v>1488</v>
      </c>
      <c r="D1443" s="175"/>
      <c r="E1443" s="176">
        <v>33.040000000000006</v>
      </c>
      <c r="F1443" s="144"/>
      <c r="G1443" s="144"/>
      <c r="H1443" s="144"/>
      <c r="I1443" s="144"/>
      <c r="J1443" s="144"/>
      <c r="K1443" s="144"/>
      <c r="L1443" s="144"/>
      <c r="M1443" s="144"/>
      <c r="N1443" s="144"/>
      <c r="O1443" s="144"/>
      <c r="P1443" s="144"/>
      <c r="Q1443" s="144"/>
      <c r="R1443" s="144"/>
      <c r="S1443" s="144"/>
      <c r="T1443" s="144"/>
      <c r="U1443" s="144"/>
      <c r="V1443" s="144"/>
      <c r="W1443" s="144"/>
      <c r="X1443" s="133"/>
      <c r="Y1443" s="133"/>
      <c r="Z1443" s="133"/>
      <c r="AA1443" s="133"/>
      <c r="AB1443" s="133"/>
      <c r="AC1443" s="133"/>
      <c r="AD1443" s="133"/>
      <c r="AE1443" s="133"/>
      <c r="AF1443" s="133"/>
      <c r="AG1443" s="133" t="s">
        <v>282</v>
      </c>
      <c r="AH1443" s="133">
        <v>0</v>
      </c>
      <c r="AI1443" s="133"/>
      <c r="AJ1443" s="133"/>
      <c r="AK1443" s="133"/>
      <c r="AL1443" s="133"/>
      <c r="AM1443" s="133"/>
      <c r="AN1443" s="133"/>
      <c r="AO1443" s="133"/>
      <c r="AP1443" s="133"/>
      <c r="AQ1443" s="133"/>
      <c r="AR1443" s="133"/>
      <c r="AS1443" s="133"/>
      <c r="AT1443" s="133"/>
      <c r="AU1443" s="133"/>
      <c r="AV1443" s="133"/>
      <c r="AW1443" s="133"/>
      <c r="AX1443" s="133"/>
      <c r="AY1443" s="133"/>
      <c r="AZ1443" s="133"/>
      <c r="BA1443" s="133"/>
      <c r="BB1443" s="133"/>
      <c r="BC1443" s="133"/>
      <c r="BD1443" s="133"/>
      <c r="BE1443" s="133"/>
      <c r="BF1443" s="133"/>
      <c r="BG1443" s="133"/>
      <c r="BH1443" s="133"/>
    </row>
    <row r="1444" spans="1:60" outlineLevel="1" x14ac:dyDescent="0.2">
      <c r="A1444" s="154">
        <v>156</v>
      </c>
      <c r="B1444" s="155" t="s">
        <v>1489</v>
      </c>
      <c r="C1444" s="171" t="s">
        <v>1490</v>
      </c>
      <c r="D1444" s="156" t="s">
        <v>279</v>
      </c>
      <c r="E1444" s="157">
        <v>998.79640000000006</v>
      </c>
      <c r="F1444" s="158">
        <v>2280</v>
      </c>
      <c r="G1444" s="159">
        <f>ROUND(E1444*F1444,2)</f>
        <v>2277255.79</v>
      </c>
      <c r="H1444" s="158">
        <v>1572</v>
      </c>
      <c r="I1444" s="159">
        <f>ROUND(E1444*H1444,2)</f>
        <v>1570107.94</v>
      </c>
      <c r="J1444" s="158">
        <v>708</v>
      </c>
      <c r="K1444" s="159">
        <f>ROUND(E1444*J1444,2)</f>
        <v>707147.85</v>
      </c>
      <c r="L1444" s="159">
        <v>21</v>
      </c>
      <c r="M1444" s="159">
        <f>G1444*(1+L1444/100)</f>
        <v>2755479.5058999998</v>
      </c>
      <c r="N1444" s="159">
        <v>5.2000000000000005E-2</v>
      </c>
      <c r="O1444" s="159">
        <f>ROUND(E1444*N1444,2)</f>
        <v>51.94</v>
      </c>
      <c r="P1444" s="159">
        <v>0</v>
      </c>
      <c r="Q1444" s="159">
        <f>ROUND(E1444*P1444,2)</f>
        <v>0</v>
      </c>
      <c r="R1444" s="159"/>
      <c r="S1444" s="159" t="s">
        <v>250</v>
      </c>
      <c r="T1444" s="160" t="s">
        <v>234</v>
      </c>
      <c r="U1444" s="144">
        <v>1.4158000000000002</v>
      </c>
      <c r="V1444" s="144">
        <f>ROUND(E1444*U1444,2)</f>
        <v>1414.1</v>
      </c>
      <c r="W1444" s="144"/>
      <c r="X1444" s="133"/>
      <c r="Y1444" s="133"/>
      <c r="Z1444" s="133"/>
      <c r="AA1444" s="133"/>
      <c r="AB1444" s="133"/>
      <c r="AC1444" s="133"/>
      <c r="AD1444" s="133"/>
      <c r="AE1444" s="133"/>
      <c r="AF1444" s="133"/>
      <c r="AG1444" s="133" t="s">
        <v>251</v>
      </c>
      <c r="AH1444" s="133"/>
      <c r="AI1444" s="133"/>
      <c r="AJ1444" s="133"/>
      <c r="AK1444" s="133"/>
      <c r="AL1444" s="133"/>
      <c r="AM1444" s="133"/>
      <c r="AN1444" s="133"/>
      <c r="AO1444" s="133"/>
      <c r="AP1444" s="133"/>
      <c r="AQ1444" s="133"/>
      <c r="AR1444" s="133"/>
      <c r="AS1444" s="133"/>
      <c r="AT1444" s="133"/>
      <c r="AU1444" s="133"/>
      <c r="AV1444" s="133"/>
      <c r="AW1444" s="133"/>
      <c r="AX1444" s="133"/>
      <c r="AY1444" s="133"/>
      <c r="AZ1444" s="133"/>
      <c r="BA1444" s="133"/>
      <c r="BB1444" s="133"/>
      <c r="BC1444" s="133"/>
      <c r="BD1444" s="133"/>
      <c r="BE1444" s="133"/>
      <c r="BF1444" s="133"/>
      <c r="BG1444" s="133"/>
      <c r="BH1444" s="133"/>
    </row>
    <row r="1445" spans="1:60" ht="22.5" outlineLevel="1" x14ac:dyDescent="0.2">
      <c r="A1445" s="142"/>
      <c r="B1445" s="143"/>
      <c r="C1445" s="189" t="s">
        <v>1460</v>
      </c>
      <c r="D1445" s="175"/>
      <c r="E1445" s="176"/>
      <c r="F1445" s="144"/>
      <c r="G1445" s="144"/>
      <c r="H1445" s="144"/>
      <c r="I1445" s="144"/>
      <c r="J1445" s="144"/>
      <c r="K1445" s="144"/>
      <c r="L1445" s="144"/>
      <c r="M1445" s="144"/>
      <c r="N1445" s="144"/>
      <c r="O1445" s="144"/>
      <c r="P1445" s="144"/>
      <c r="Q1445" s="144"/>
      <c r="R1445" s="144"/>
      <c r="S1445" s="144"/>
      <c r="T1445" s="144"/>
      <c r="U1445" s="144"/>
      <c r="V1445" s="144"/>
      <c r="W1445" s="144"/>
      <c r="X1445" s="133"/>
      <c r="Y1445" s="133"/>
      <c r="Z1445" s="133"/>
      <c r="AA1445" s="133"/>
      <c r="AB1445" s="133"/>
      <c r="AC1445" s="133"/>
      <c r="AD1445" s="133"/>
      <c r="AE1445" s="133"/>
      <c r="AF1445" s="133"/>
      <c r="AG1445" s="133" t="s">
        <v>282</v>
      </c>
      <c r="AH1445" s="133">
        <v>0</v>
      </c>
      <c r="AI1445" s="133"/>
      <c r="AJ1445" s="133"/>
      <c r="AK1445" s="133"/>
      <c r="AL1445" s="133"/>
      <c r="AM1445" s="133"/>
      <c r="AN1445" s="133"/>
      <c r="AO1445" s="133"/>
      <c r="AP1445" s="133"/>
      <c r="AQ1445" s="133"/>
      <c r="AR1445" s="133"/>
      <c r="AS1445" s="133"/>
      <c r="AT1445" s="133"/>
      <c r="AU1445" s="133"/>
      <c r="AV1445" s="133"/>
      <c r="AW1445" s="133"/>
      <c r="AX1445" s="133"/>
      <c r="AY1445" s="133"/>
      <c r="AZ1445" s="133"/>
      <c r="BA1445" s="133"/>
      <c r="BB1445" s="133"/>
      <c r="BC1445" s="133"/>
      <c r="BD1445" s="133"/>
      <c r="BE1445" s="133"/>
      <c r="BF1445" s="133"/>
      <c r="BG1445" s="133"/>
      <c r="BH1445" s="133"/>
    </row>
    <row r="1446" spans="1:60" outlineLevel="1" x14ac:dyDescent="0.2">
      <c r="A1446" s="142"/>
      <c r="B1446" s="143"/>
      <c r="C1446" s="189" t="s">
        <v>1491</v>
      </c>
      <c r="D1446" s="175"/>
      <c r="E1446" s="176"/>
      <c r="F1446" s="144"/>
      <c r="G1446" s="144"/>
      <c r="H1446" s="144"/>
      <c r="I1446" s="144"/>
      <c r="J1446" s="144"/>
      <c r="K1446" s="144"/>
      <c r="L1446" s="144"/>
      <c r="M1446" s="144"/>
      <c r="N1446" s="144"/>
      <c r="O1446" s="144"/>
      <c r="P1446" s="144"/>
      <c r="Q1446" s="144"/>
      <c r="R1446" s="144"/>
      <c r="S1446" s="144"/>
      <c r="T1446" s="144"/>
      <c r="U1446" s="144"/>
      <c r="V1446" s="144"/>
      <c r="W1446" s="144"/>
      <c r="X1446" s="133"/>
      <c r="Y1446" s="133"/>
      <c r="Z1446" s="133"/>
      <c r="AA1446" s="133"/>
      <c r="AB1446" s="133"/>
      <c r="AC1446" s="133"/>
      <c r="AD1446" s="133"/>
      <c r="AE1446" s="133"/>
      <c r="AF1446" s="133"/>
      <c r="AG1446" s="133" t="s">
        <v>282</v>
      </c>
      <c r="AH1446" s="133">
        <v>0</v>
      </c>
      <c r="AI1446" s="133"/>
      <c r="AJ1446" s="133"/>
      <c r="AK1446" s="133"/>
      <c r="AL1446" s="133"/>
      <c r="AM1446" s="133"/>
      <c r="AN1446" s="133"/>
      <c r="AO1446" s="133"/>
      <c r="AP1446" s="133"/>
      <c r="AQ1446" s="133"/>
      <c r="AR1446" s="133"/>
      <c r="AS1446" s="133"/>
      <c r="AT1446" s="133"/>
      <c r="AU1446" s="133"/>
      <c r="AV1446" s="133"/>
      <c r="AW1446" s="133"/>
      <c r="AX1446" s="133"/>
      <c r="AY1446" s="133"/>
      <c r="AZ1446" s="133"/>
      <c r="BA1446" s="133"/>
      <c r="BB1446" s="133"/>
      <c r="BC1446" s="133"/>
      <c r="BD1446" s="133"/>
      <c r="BE1446" s="133"/>
      <c r="BF1446" s="133"/>
      <c r="BG1446" s="133"/>
      <c r="BH1446" s="133"/>
    </row>
    <row r="1447" spans="1:60" outlineLevel="1" x14ac:dyDescent="0.2">
      <c r="A1447" s="142"/>
      <c r="B1447" s="143"/>
      <c r="C1447" s="189" t="s">
        <v>1492</v>
      </c>
      <c r="D1447" s="175"/>
      <c r="E1447" s="176"/>
      <c r="F1447" s="144"/>
      <c r="G1447" s="144"/>
      <c r="H1447" s="144"/>
      <c r="I1447" s="144"/>
      <c r="J1447" s="144"/>
      <c r="K1447" s="144"/>
      <c r="L1447" s="144"/>
      <c r="M1447" s="144"/>
      <c r="N1447" s="144"/>
      <c r="O1447" s="144"/>
      <c r="P1447" s="144"/>
      <c r="Q1447" s="144"/>
      <c r="R1447" s="144"/>
      <c r="S1447" s="144"/>
      <c r="T1447" s="144"/>
      <c r="U1447" s="144"/>
      <c r="V1447" s="144"/>
      <c r="W1447" s="144"/>
      <c r="X1447" s="133"/>
      <c r="Y1447" s="133"/>
      <c r="Z1447" s="133"/>
      <c r="AA1447" s="133"/>
      <c r="AB1447" s="133"/>
      <c r="AC1447" s="133"/>
      <c r="AD1447" s="133"/>
      <c r="AE1447" s="133"/>
      <c r="AF1447" s="133"/>
      <c r="AG1447" s="133" t="s">
        <v>282</v>
      </c>
      <c r="AH1447" s="133">
        <v>0</v>
      </c>
      <c r="AI1447" s="133"/>
      <c r="AJ1447" s="133"/>
      <c r="AK1447" s="133"/>
      <c r="AL1447" s="133"/>
      <c r="AM1447" s="133"/>
      <c r="AN1447" s="133"/>
      <c r="AO1447" s="133"/>
      <c r="AP1447" s="133"/>
      <c r="AQ1447" s="133"/>
      <c r="AR1447" s="133"/>
      <c r="AS1447" s="133"/>
      <c r="AT1447" s="133"/>
      <c r="AU1447" s="133"/>
      <c r="AV1447" s="133"/>
      <c r="AW1447" s="133"/>
      <c r="AX1447" s="133"/>
      <c r="AY1447" s="133"/>
      <c r="AZ1447" s="133"/>
      <c r="BA1447" s="133"/>
      <c r="BB1447" s="133"/>
      <c r="BC1447" s="133"/>
      <c r="BD1447" s="133"/>
      <c r="BE1447" s="133"/>
      <c r="BF1447" s="133"/>
      <c r="BG1447" s="133"/>
      <c r="BH1447" s="133"/>
    </row>
    <row r="1448" spans="1:60" outlineLevel="1" x14ac:dyDescent="0.2">
      <c r="A1448" s="142"/>
      <c r="B1448" s="143"/>
      <c r="C1448" s="189" t="s">
        <v>1493</v>
      </c>
      <c r="D1448" s="175"/>
      <c r="E1448" s="176">
        <v>8.8800000000000008</v>
      </c>
      <c r="F1448" s="144"/>
      <c r="G1448" s="144"/>
      <c r="H1448" s="144"/>
      <c r="I1448" s="144"/>
      <c r="J1448" s="144"/>
      <c r="K1448" s="144"/>
      <c r="L1448" s="144"/>
      <c r="M1448" s="144"/>
      <c r="N1448" s="144"/>
      <c r="O1448" s="144"/>
      <c r="P1448" s="144"/>
      <c r="Q1448" s="144"/>
      <c r="R1448" s="144"/>
      <c r="S1448" s="144"/>
      <c r="T1448" s="144"/>
      <c r="U1448" s="144"/>
      <c r="V1448" s="144"/>
      <c r="W1448" s="144"/>
      <c r="X1448" s="133"/>
      <c r="Y1448" s="133"/>
      <c r="Z1448" s="133"/>
      <c r="AA1448" s="133"/>
      <c r="AB1448" s="133"/>
      <c r="AC1448" s="133"/>
      <c r="AD1448" s="133"/>
      <c r="AE1448" s="133"/>
      <c r="AF1448" s="133"/>
      <c r="AG1448" s="133" t="s">
        <v>282</v>
      </c>
      <c r="AH1448" s="133">
        <v>0</v>
      </c>
      <c r="AI1448" s="133"/>
      <c r="AJ1448" s="133"/>
      <c r="AK1448" s="133"/>
      <c r="AL1448" s="133"/>
      <c r="AM1448" s="133"/>
      <c r="AN1448" s="133"/>
      <c r="AO1448" s="133"/>
      <c r="AP1448" s="133"/>
      <c r="AQ1448" s="133"/>
      <c r="AR1448" s="133"/>
      <c r="AS1448" s="133"/>
      <c r="AT1448" s="133"/>
      <c r="AU1448" s="133"/>
      <c r="AV1448" s="133"/>
      <c r="AW1448" s="133"/>
      <c r="AX1448" s="133"/>
      <c r="AY1448" s="133"/>
      <c r="AZ1448" s="133"/>
      <c r="BA1448" s="133"/>
      <c r="BB1448" s="133"/>
      <c r="BC1448" s="133"/>
      <c r="BD1448" s="133"/>
      <c r="BE1448" s="133"/>
      <c r="BF1448" s="133"/>
      <c r="BG1448" s="133"/>
      <c r="BH1448" s="133"/>
    </row>
    <row r="1449" spans="1:60" outlineLevel="1" x14ac:dyDescent="0.2">
      <c r="A1449" s="142"/>
      <c r="B1449" s="143"/>
      <c r="C1449" s="189" t="s">
        <v>1494</v>
      </c>
      <c r="D1449" s="175"/>
      <c r="E1449" s="176">
        <v>-3.8367999999999998</v>
      </c>
      <c r="F1449" s="144"/>
      <c r="G1449" s="144"/>
      <c r="H1449" s="144"/>
      <c r="I1449" s="144"/>
      <c r="J1449" s="144"/>
      <c r="K1449" s="144"/>
      <c r="L1449" s="144"/>
      <c r="M1449" s="144"/>
      <c r="N1449" s="144"/>
      <c r="O1449" s="144"/>
      <c r="P1449" s="144"/>
      <c r="Q1449" s="144"/>
      <c r="R1449" s="144"/>
      <c r="S1449" s="144"/>
      <c r="T1449" s="144"/>
      <c r="U1449" s="144"/>
      <c r="V1449" s="144"/>
      <c r="W1449" s="144"/>
      <c r="X1449" s="133"/>
      <c r="Y1449" s="133"/>
      <c r="Z1449" s="133"/>
      <c r="AA1449" s="133"/>
      <c r="AB1449" s="133"/>
      <c r="AC1449" s="133"/>
      <c r="AD1449" s="133"/>
      <c r="AE1449" s="133"/>
      <c r="AF1449" s="133"/>
      <c r="AG1449" s="133" t="s">
        <v>282</v>
      </c>
      <c r="AH1449" s="133">
        <v>0</v>
      </c>
      <c r="AI1449" s="133"/>
      <c r="AJ1449" s="133"/>
      <c r="AK1449" s="133"/>
      <c r="AL1449" s="133"/>
      <c r="AM1449" s="133"/>
      <c r="AN1449" s="133"/>
      <c r="AO1449" s="133"/>
      <c r="AP1449" s="133"/>
      <c r="AQ1449" s="133"/>
      <c r="AR1449" s="133"/>
      <c r="AS1449" s="133"/>
      <c r="AT1449" s="133"/>
      <c r="AU1449" s="133"/>
      <c r="AV1449" s="133"/>
      <c r="AW1449" s="133"/>
      <c r="AX1449" s="133"/>
      <c r="AY1449" s="133"/>
      <c r="AZ1449" s="133"/>
      <c r="BA1449" s="133"/>
      <c r="BB1449" s="133"/>
      <c r="BC1449" s="133"/>
      <c r="BD1449" s="133"/>
      <c r="BE1449" s="133"/>
      <c r="BF1449" s="133"/>
      <c r="BG1449" s="133"/>
      <c r="BH1449" s="133"/>
    </row>
    <row r="1450" spans="1:60" outlineLevel="1" x14ac:dyDescent="0.2">
      <c r="A1450" s="142"/>
      <c r="B1450" s="143"/>
      <c r="C1450" s="190" t="s">
        <v>673</v>
      </c>
      <c r="D1450" s="177"/>
      <c r="E1450" s="178">
        <v>5.0432000000000006</v>
      </c>
      <c r="F1450" s="144"/>
      <c r="G1450" s="144"/>
      <c r="H1450" s="144"/>
      <c r="I1450" s="144"/>
      <c r="J1450" s="144"/>
      <c r="K1450" s="144"/>
      <c r="L1450" s="144"/>
      <c r="M1450" s="144"/>
      <c r="N1450" s="144"/>
      <c r="O1450" s="144"/>
      <c r="P1450" s="144"/>
      <c r="Q1450" s="144"/>
      <c r="R1450" s="144"/>
      <c r="S1450" s="144"/>
      <c r="T1450" s="144"/>
      <c r="U1450" s="144"/>
      <c r="V1450" s="144"/>
      <c r="W1450" s="144"/>
      <c r="X1450" s="133"/>
      <c r="Y1450" s="133"/>
      <c r="Z1450" s="133"/>
      <c r="AA1450" s="133"/>
      <c r="AB1450" s="133"/>
      <c r="AC1450" s="133"/>
      <c r="AD1450" s="133"/>
      <c r="AE1450" s="133"/>
      <c r="AF1450" s="133"/>
      <c r="AG1450" s="133" t="s">
        <v>282</v>
      </c>
      <c r="AH1450" s="133">
        <v>1</v>
      </c>
      <c r="AI1450" s="133"/>
      <c r="AJ1450" s="133"/>
      <c r="AK1450" s="133"/>
      <c r="AL1450" s="133"/>
      <c r="AM1450" s="133"/>
      <c r="AN1450" s="133"/>
      <c r="AO1450" s="133"/>
      <c r="AP1450" s="133"/>
      <c r="AQ1450" s="133"/>
      <c r="AR1450" s="133"/>
      <c r="AS1450" s="133"/>
      <c r="AT1450" s="133"/>
      <c r="AU1450" s="133"/>
      <c r="AV1450" s="133"/>
      <c r="AW1450" s="133"/>
      <c r="AX1450" s="133"/>
      <c r="AY1450" s="133"/>
      <c r="AZ1450" s="133"/>
      <c r="BA1450" s="133"/>
      <c r="BB1450" s="133"/>
      <c r="BC1450" s="133"/>
      <c r="BD1450" s="133"/>
      <c r="BE1450" s="133"/>
      <c r="BF1450" s="133"/>
      <c r="BG1450" s="133"/>
      <c r="BH1450" s="133"/>
    </row>
    <row r="1451" spans="1:60" outlineLevel="1" x14ac:dyDescent="0.2">
      <c r="A1451" s="142"/>
      <c r="B1451" s="143"/>
      <c r="C1451" s="189" t="s">
        <v>1495</v>
      </c>
      <c r="D1451" s="175"/>
      <c r="E1451" s="176"/>
      <c r="F1451" s="144"/>
      <c r="G1451" s="144"/>
      <c r="H1451" s="144"/>
      <c r="I1451" s="144"/>
      <c r="J1451" s="144"/>
      <c r="K1451" s="144"/>
      <c r="L1451" s="144"/>
      <c r="M1451" s="144"/>
      <c r="N1451" s="144"/>
      <c r="O1451" s="144"/>
      <c r="P1451" s="144"/>
      <c r="Q1451" s="144"/>
      <c r="R1451" s="144"/>
      <c r="S1451" s="144"/>
      <c r="T1451" s="144"/>
      <c r="U1451" s="144"/>
      <c r="V1451" s="144"/>
      <c r="W1451" s="144"/>
      <c r="X1451" s="133"/>
      <c r="Y1451" s="133"/>
      <c r="Z1451" s="133"/>
      <c r="AA1451" s="133"/>
      <c r="AB1451" s="133"/>
      <c r="AC1451" s="133"/>
      <c r="AD1451" s="133"/>
      <c r="AE1451" s="133"/>
      <c r="AF1451" s="133"/>
      <c r="AG1451" s="133" t="s">
        <v>282</v>
      </c>
      <c r="AH1451" s="133">
        <v>0</v>
      </c>
      <c r="AI1451" s="133"/>
      <c r="AJ1451" s="133"/>
      <c r="AK1451" s="133"/>
      <c r="AL1451" s="133"/>
      <c r="AM1451" s="133"/>
      <c r="AN1451" s="133"/>
      <c r="AO1451" s="133"/>
      <c r="AP1451" s="133"/>
      <c r="AQ1451" s="133"/>
      <c r="AR1451" s="133"/>
      <c r="AS1451" s="133"/>
      <c r="AT1451" s="133"/>
      <c r="AU1451" s="133"/>
      <c r="AV1451" s="133"/>
      <c r="AW1451" s="133"/>
      <c r="AX1451" s="133"/>
      <c r="AY1451" s="133"/>
      <c r="AZ1451" s="133"/>
      <c r="BA1451" s="133"/>
      <c r="BB1451" s="133"/>
      <c r="BC1451" s="133"/>
      <c r="BD1451" s="133"/>
      <c r="BE1451" s="133"/>
      <c r="BF1451" s="133"/>
      <c r="BG1451" s="133"/>
      <c r="BH1451" s="133"/>
    </row>
    <row r="1452" spans="1:60" outlineLevel="1" x14ac:dyDescent="0.2">
      <c r="A1452" s="142"/>
      <c r="B1452" s="143"/>
      <c r="C1452" s="189" t="s">
        <v>1496</v>
      </c>
      <c r="D1452" s="175"/>
      <c r="E1452" s="176">
        <v>97.084000000000003</v>
      </c>
      <c r="F1452" s="144"/>
      <c r="G1452" s="144"/>
      <c r="H1452" s="144"/>
      <c r="I1452" s="144"/>
      <c r="J1452" s="144"/>
      <c r="K1452" s="144"/>
      <c r="L1452" s="144"/>
      <c r="M1452" s="144"/>
      <c r="N1452" s="144"/>
      <c r="O1452" s="144"/>
      <c r="P1452" s="144"/>
      <c r="Q1452" s="144"/>
      <c r="R1452" s="144"/>
      <c r="S1452" s="144"/>
      <c r="T1452" s="144"/>
      <c r="U1452" s="144"/>
      <c r="V1452" s="144"/>
      <c r="W1452" s="144"/>
      <c r="X1452" s="133"/>
      <c r="Y1452" s="133"/>
      <c r="Z1452" s="133"/>
      <c r="AA1452" s="133"/>
      <c r="AB1452" s="133"/>
      <c r="AC1452" s="133"/>
      <c r="AD1452" s="133"/>
      <c r="AE1452" s="133"/>
      <c r="AF1452" s="133"/>
      <c r="AG1452" s="133" t="s">
        <v>282</v>
      </c>
      <c r="AH1452" s="133">
        <v>0</v>
      </c>
      <c r="AI1452" s="133"/>
      <c r="AJ1452" s="133"/>
      <c r="AK1452" s="133"/>
      <c r="AL1452" s="133"/>
      <c r="AM1452" s="133"/>
      <c r="AN1452" s="133"/>
      <c r="AO1452" s="133"/>
      <c r="AP1452" s="133"/>
      <c r="AQ1452" s="133"/>
      <c r="AR1452" s="133"/>
      <c r="AS1452" s="133"/>
      <c r="AT1452" s="133"/>
      <c r="AU1452" s="133"/>
      <c r="AV1452" s="133"/>
      <c r="AW1452" s="133"/>
      <c r="AX1452" s="133"/>
      <c r="AY1452" s="133"/>
      <c r="AZ1452" s="133"/>
      <c r="BA1452" s="133"/>
      <c r="BB1452" s="133"/>
      <c r="BC1452" s="133"/>
      <c r="BD1452" s="133"/>
      <c r="BE1452" s="133"/>
      <c r="BF1452" s="133"/>
      <c r="BG1452" s="133"/>
      <c r="BH1452" s="133"/>
    </row>
    <row r="1453" spans="1:60" outlineLevel="1" x14ac:dyDescent="0.2">
      <c r="A1453" s="142"/>
      <c r="B1453" s="143"/>
      <c r="C1453" s="189" t="s">
        <v>1497</v>
      </c>
      <c r="D1453" s="175"/>
      <c r="E1453" s="176">
        <v>-3.6187999999999998</v>
      </c>
      <c r="F1453" s="144"/>
      <c r="G1453" s="144"/>
      <c r="H1453" s="144"/>
      <c r="I1453" s="144"/>
      <c r="J1453" s="144"/>
      <c r="K1453" s="144"/>
      <c r="L1453" s="144"/>
      <c r="M1453" s="144"/>
      <c r="N1453" s="144"/>
      <c r="O1453" s="144"/>
      <c r="P1453" s="144"/>
      <c r="Q1453" s="144"/>
      <c r="R1453" s="144"/>
      <c r="S1453" s="144"/>
      <c r="T1453" s="144"/>
      <c r="U1453" s="144"/>
      <c r="V1453" s="144"/>
      <c r="W1453" s="144"/>
      <c r="X1453" s="133"/>
      <c r="Y1453" s="133"/>
      <c r="Z1453" s="133"/>
      <c r="AA1453" s="133"/>
      <c r="AB1453" s="133"/>
      <c r="AC1453" s="133"/>
      <c r="AD1453" s="133"/>
      <c r="AE1453" s="133"/>
      <c r="AF1453" s="133"/>
      <c r="AG1453" s="133" t="s">
        <v>282</v>
      </c>
      <c r="AH1453" s="133">
        <v>0</v>
      </c>
      <c r="AI1453" s="133"/>
      <c r="AJ1453" s="133"/>
      <c r="AK1453" s="133"/>
      <c r="AL1453" s="133"/>
      <c r="AM1453" s="133"/>
      <c r="AN1453" s="133"/>
      <c r="AO1453" s="133"/>
      <c r="AP1453" s="133"/>
      <c r="AQ1453" s="133"/>
      <c r="AR1453" s="133"/>
      <c r="AS1453" s="133"/>
      <c r="AT1453" s="133"/>
      <c r="AU1453" s="133"/>
      <c r="AV1453" s="133"/>
      <c r="AW1453" s="133"/>
      <c r="AX1453" s="133"/>
      <c r="AY1453" s="133"/>
      <c r="AZ1453" s="133"/>
      <c r="BA1453" s="133"/>
      <c r="BB1453" s="133"/>
      <c r="BC1453" s="133"/>
      <c r="BD1453" s="133"/>
      <c r="BE1453" s="133"/>
      <c r="BF1453" s="133"/>
      <c r="BG1453" s="133"/>
      <c r="BH1453" s="133"/>
    </row>
    <row r="1454" spans="1:60" outlineLevel="1" x14ac:dyDescent="0.2">
      <c r="A1454" s="142"/>
      <c r="B1454" s="143"/>
      <c r="C1454" s="190" t="s">
        <v>673</v>
      </c>
      <c r="D1454" s="177"/>
      <c r="E1454" s="178">
        <v>93.46520000000001</v>
      </c>
      <c r="F1454" s="144"/>
      <c r="G1454" s="144"/>
      <c r="H1454" s="144"/>
      <c r="I1454" s="144"/>
      <c r="J1454" s="144"/>
      <c r="K1454" s="144"/>
      <c r="L1454" s="144"/>
      <c r="M1454" s="144"/>
      <c r="N1454" s="144"/>
      <c r="O1454" s="144"/>
      <c r="P1454" s="144"/>
      <c r="Q1454" s="144"/>
      <c r="R1454" s="144"/>
      <c r="S1454" s="144"/>
      <c r="T1454" s="144"/>
      <c r="U1454" s="144"/>
      <c r="V1454" s="144"/>
      <c r="W1454" s="144"/>
      <c r="X1454" s="133"/>
      <c r="Y1454" s="133"/>
      <c r="Z1454" s="133"/>
      <c r="AA1454" s="133"/>
      <c r="AB1454" s="133"/>
      <c r="AC1454" s="133"/>
      <c r="AD1454" s="133"/>
      <c r="AE1454" s="133"/>
      <c r="AF1454" s="133"/>
      <c r="AG1454" s="133" t="s">
        <v>282</v>
      </c>
      <c r="AH1454" s="133">
        <v>1</v>
      </c>
      <c r="AI1454" s="133"/>
      <c r="AJ1454" s="133"/>
      <c r="AK1454" s="133"/>
      <c r="AL1454" s="133"/>
      <c r="AM1454" s="133"/>
      <c r="AN1454" s="133"/>
      <c r="AO1454" s="133"/>
      <c r="AP1454" s="133"/>
      <c r="AQ1454" s="133"/>
      <c r="AR1454" s="133"/>
      <c r="AS1454" s="133"/>
      <c r="AT1454" s="133"/>
      <c r="AU1454" s="133"/>
      <c r="AV1454" s="133"/>
      <c r="AW1454" s="133"/>
      <c r="AX1454" s="133"/>
      <c r="AY1454" s="133"/>
      <c r="AZ1454" s="133"/>
      <c r="BA1454" s="133"/>
      <c r="BB1454" s="133"/>
      <c r="BC1454" s="133"/>
      <c r="BD1454" s="133"/>
      <c r="BE1454" s="133"/>
      <c r="BF1454" s="133"/>
      <c r="BG1454" s="133"/>
      <c r="BH1454" s="133"/>
    </row>
    <row r="1455" spans="1:60" outlineLevel="1" x14ac:dyDescent="0.2">
      <c r="A1455" s="142"/>
      <c r="B1455" s="143"/>
      <c r="C1455" s="189" t="s">
        <v>1498</v>
      </c>
      <c r="D1455" s="175"/>
      <c r="E1455" s="176"/>
      <c r="F1455" s="144"/>
      <c r="G1455" s="144"/>
      <c r="H1455" s="144"/>
      <c r="I1455" s="144"/>
      <c r="J1455" s="144"/>
      <c r="K1455" s="144"/>
      <c r="L1455" s="144"/>
      <c r="M1455" s="144"/>
      <c r="N1455" s="144"/>
      <c r="O1455" s="144"/>
      <c r="P1455" s="144"/>
      <c r="Q1455" s="144"/>
      <c r="R1455" s="144"/>
      <c r="S1455" s="144"/>
      <c r="T1455" s="144"/>
      <c r="U1455" s="144"/>
      <c r="V1455" s="144"/>
      <c r="W1455" s="144"/>
      <c r="X1455" s="133"/>
      <c r="Y1455" s="133"/>
      <c r="Z1455" s="133"/>
      <c r="AA1455" s="133"/>
      <c r="AB1455" s="133"/>
      <c r="AC1455" s="133"/>
      <c r="AD1455" s="133"/>
      <c r="AE1455" s="133"/>
      <c r="AF1455" s="133"/>
      <c r="AG1455" s="133" t="s">
        <v>282</v>
      </c>
      <c r="AH1455" s="133">
        <v>0</v>
      </c>
      <c r="AI1455" s="133"/>
      <c r="AJ1455" s="133"/>
      <c r="AK1455" s="133"/>
      <c r="AL1455" s="133"/>
      <c r="AM1455" s="133"/>
      <c r="AN1455" s="133"/>
      <c r="AO1455" s="133"/>
      <c r="AP1455" s="133"/>
      <c r="AQ1455" s="133"/>
      <c r="AR1455" s="133"/>
      <c r="AS1455" s="133"/>
      <c r="AT1455" s="133"/>
      <c r="AU1455" s="133"/>
      <c r="AV1455" s="133"/>
      <c r="AW1455" s="133"/>
      <c r="AX1455" s="133"/>
      <c r="AY1455" s="133"/>
      <c r="AZ1455" s="133"/>
      <c r="BA1455" s="133"/>
      <c r="BB1455" s="133"/>
      <c r="BC1455" s="133"/>
      <c r="BD1455" s="133"/>
      <c r="BE1455" s="133"/>
      <c r="BF1455" s="133"/>
      <c r="BG1455" s="133"/>
      <c r="BH1455" s="133"/>
    </row>
    <row r="1456" spans="1:60" outlineLevel="1" x14ac:dyDescent="0.2">
      <c r="A1456" s="142"/>
      <c r="B1456" s="143"/>
      <c r="C1456" s="189" t="s">
        <v>1499</v>
      </c>
      <c r="D1456" s="175"/>
      <c r="E1456" s="176">
        <v>221.274</v>
      </c>
      <c r="F1456" s="144"/>
      <c r="G1456" s="144"/>
      <c r="H1456" s="144"/>
      <c r="I1456" s="144"/>
      <c r="J1456" s="144"/>
      <c r="K1456" s="144"/>
      <c r="L1456" s="144"/>
      <c r="M1456" s="144"/>
      <c r="N1456" s="144"/>
      <c r="O1456" s="144"/>
      <c r="P1456" s="144"/>
      <c r="Q1456" s="144"/>
      <c r="R1456" s="144"/>
      <c r="S1456" s="144"/>
      <c r="T1456" s="144"/>
      <c r="U1456" s="144"/>
      <c r="V1456" s="144"/>
      <c r="W1456" s="144"/>
      <c r="X1456" s="133"/>
      <c r="Y1456" s="133"/>
      <c r="Z1456" s="133"/>
      <c r="AA1456" s="133"/>
      <c r="AB1456" s="133"/>
      <c r="AC1456" s="133"/>
      <c r="AD1456" s="133"/>
      <c r="AE1456" s="133"/>
      <c r="AF1456" s="133"/>
      <c r="AG1456" s="133" t="s">
        <v>282</v>
      </c>
      <c r="AH1456" s="133">
        <v>0</v>
      </c>
      <c r="AI1456" s="133"/>
      <c r="AJ1456" s="133"/>
      <c r="AK1456" s="133"/>
      <c r="AL1456" s="133"/>
      <c r="AM1456" s="133"/>
      <c r="AN1456" s="133"/>
      <c r="AO1456" s="133"/>
      <c r="AP1456" s="133"/>
      <c r="AQ1456" s="133"/>
      <c r="AR1456" s="133"/>
      <c r="AS1456" s="133"/>
      <c r="AT1456" s="133"/>
      <c r="AU1456" s="133"/>
      <c r="AV1456" s="133"/>
      <c r="AW1456" s="133"/>
      <c r="AX1456" s="133"/>
      <c r="AY1456" s="133"/>
      <c r="AZ1456" s="133"/>
      <c r="BA1456" s="133"/>
      <c r="BB1456" s="133"/>
      <c r="BC1456" s="133"/>
      <c r="BD1456" s="133"/>
      <c r="BE1456" s="133"/>
      <c r="BF1456" s="133"/>
      <c r="BG1456" s="133"/>
      <c r="BH1456" s="133"/>
    </row>
    <row r="1457" spans="1:60" outlineLevel="1" x14ac:dyDescent="0.2">
      <c r="A1457" s="142"/>
      <c r="B1457" s="143"/>
      <c r="C1457" s="189" t="s">
        <v>1500</v>
      </c>
      <c r="D1457" s="175"/>
      <c r="E1457" s="176">
        <v>-69.16</v>
      </c>
      <c r="F1457" s="144"/>
      <c r="G1457" s="144"/>
      <c r="H1457" s="144"/>
      <c r="I1457" s="144"/>
      <c r="J1457" s="144"/>
      <c r="K1457" s="144"/>
      <c r="L1457" s="144"/>
      <c r="M1457" s="144"/>
      <c r="N1457" s="144"/>
      <c r="O1457" s="144"/>
      <c r="P1457" s="144"/>
      <c r="Q1457" s="144"/>
      <c r="R1457" s="144"/>
      <c r="S1457" s="144"/>
      <c r="T1457" s="144"/>
      <c r="U1457" s="144"/>
      <c r="V1457" s="144"/>
      <c r="W1457" s="144"/>
      <c r="X1457" s="133"/>
      <c r="Y1457" s="133"/>
      <c r="Z1457" s="133"/>
      <c r="AA1457" s="133"/>
      <c r="AB1457" s="133"/>
      <c r="AC1457" s="133"/>
      <c r="AD1457" s="133"/>
      <c r="AE1457" s="133"/>
      <c r="AF1457" s="133"/>
      <c r="AG1457" s="133" t="s">
        <v>282</v>
      </c>
      <c r="AH1457" s="133">
        <v>0</v>
      </c>
      <c r="AI1457" s="133"/>
      <c r="AJ1457" s="133"/>
      <c r="AK1457" s="133"/>
      <c r="AL1457" s="133"/>
      <c r="AM1457" s="133"/>
      <c r="AN1457" s="133"/>
      <c r="AO1457" s="133"/>
      <c r="AP1457" s="133"/>
      <c r="AQ1457" s="133"/>
      <c r="AR1457" s="133"/>
      <c r="AS1457" s="133"/>
      <c r="AT1457" s="133"/>
      <c r="AU1457" s="133"/>
      <c r="AV1457" s="133"/>
      <c r="AW1457" s="133"/>
      <c r="AX1457" s="133"/>
      <c r="AY1457" s="133"/>
      <c r="AZ1457" s="133"/>
      <c r="BA1457" s="133"/>
      <c r="BB1457" s="133"/>
      <c r="BC1457" s="133"/>
      <c r="BD1457" s="133"/>
      <c r="BE1457" s="133"/>
      <c r="BF1457" s="133"/>
      <c r="BG1457" s="133"/>
      <c r="BH1457" s="133"/>
    </row>
    <row r="1458" spans="1:60" outlineLevel="1" x14ac:dyDescent="0.2">
      <c r="A1458" s="142"/>
      <c r="B1458" s="143"/>
      <c r="C1458" s="190" t="s">
        <v>673</v>
      </c>
      <c r="D1458" s="177"/>
      <c r="E1458" s="178">
        <v>152.114</v>
      </c>
      <c r="F1458" s="144"/>
      <c r="G1458" s="144"/>
      <c r="H1458" s="144"/>
      <c r="I1458" s="144"/>
      <c r="J1458" s="144"/>
      <c r="K1458" s="144"/>
      <c r="L1458" s="144"/>
      <c r="M1458" s="144"/>
      <c r="N1458" s="144"/>
      <c r="O1458" s="144"/>
      <c r="P1458" s="144"/>
      <c r="Q1458" s="144"/>
      <c r="R1458" s="144"/>
      <c r="S1458" s="144"/>
      <c r="T1458" s="144"/>
      <c r="U1458" s="144"/>
      <c r="V1458" s="144"/>
      <c r="W1458" s="144"/>
      <c r="X1458" s="133"/>
      <c r="Y1458" s="133"/>
      <c r="Z1458" s="133"/>
      <c r="AA1458" s="133"/>
      <c r="AB1458" s="133"/>
      <c r="AC1458" s="133"/>
      <c r="AD1458" s="133"/>
      <c r="AE1458" s="133"/>
      <c r="AF1458" s="133"/>
      <c r="AG1458" s="133" t="s">
        <v>282</v>
      </c>
      <c r="AH1458" s="133">
        <v>1</v>
      </c>
      <c r="AI1458" s="133"/>
      <c r="AJ1458" s="133"/>
      <c r="AK1458" s="133"/>
      <c r="AL1458" s="133"/>
      <c r="AM1458" s="133"/>
      <c r="AN1458" s="133"/>
      <c r="AO1458" s="133"/>
      <c r="AP1458" s="133"/>
      <c r="AQ1458" s="133"/>
      <c r="AR1458" s="133"/>
      <c r="AS1458" s="133"/>
      <c r="AT1458" s="133"/>
      <c r="AU1458" s="133"/>
      <c r="AV1458" s="133"/>
      <c r="AW1458" s="133"/>
      <c r="AX1458" s="133"/>
      <c r="AY1458" s="133"/>
      <c r="AZ1458" s="133"/>
      <c r="BA1458" s="133"/>
      <c r="BB1458" s="133"/>
      <c r="BC1458" s="133"/>
      <c r="BD1458" s="133"/>
      <c r="BE1458" s="133"/>
      <c r="BF1458" s="133"/>
      <c r="BG1458" s="133"/>
      <c r="BH1458" s="133"/>
    </row>
    <row r="1459" spans="1:60" outlineLevel="1" x14ac:dyDescent="0.2">
      <c r="A1459" s="142"/>
      <c r="B1459" s="143"/>
      <c r="C1459" s="189" t="s">
        <v>1501</v>
      </c>
      <c r="D1459" s="175"/>
      <c r="E1459" s="176"/>
      <c r="F1459" s="144"/>
      <c r="G1459" s="144"/>
      <c r="H1459" s="144"/>
      <c r="I1459" s="144"/>
      <c r="J1459" s="144"/>
      <c r="K1459" s="144"/>
      <c r="L1459" s="144"/>
      <c r="M1459" s="144"/>
      <c r="N1459" s="144"/>
      <c r="O1459" s="144"/>
      <c r="P1459" s="144"/>
      <c r="Q1459" s="144"/>
      <c r="R1459" s="144"/>
      <c r="S1459" s="144"/>
      <c r="T1459" s="144"/>
      <c r="U1459" s="144"/>
      <c r="V1459" s="144"/>
      <c r="W1459" s="144"/>
      <c r="X1459" s="133"/>
      <c r="Y1459" s="133"/>
      <c r="Z1459" s="133"/>
      <c r="AA1459" s="133"/>
      <c r="AB1459" s="133"/>
      <c r="AC1459" s="133"/>
      <c r="AD1459" s="133"/>
      <c r="AE1459" s="133"/>
      <c r="AF1459" s="133"/>
      <c r="AG1459" s="133" t="s">
        <v>282</v>
      </c>
      <c r="AH1459" s="133">
        <v>0</v>
      </c>
      <c r="AI1459" s="133"/>
      <c r="AJ1459" s="133"/>
      <c r="AK1459" s="133"/>
      <c r="AL1459" s="133"/>
      <c r="AM1459" s="133"/>
      <c r="AN1459" s="133"/>
      <c r="AO1459" s="133"/>
      <c r="AP1459" s="133"/>
      <c r="AQ1459" s="133"/>
      <c r="AR1459" s="133"/>
      <c r="AS1459" s="133"/>
      <c r="AT1459" s="133"/>
      <c r="AU1459" s="133"/>
      <c r="AV1459" s="133"/>
      <c r="AW1459" s="133"/>
      <c r="AX1459" s="133"/>
      <c r="AY1459" s="133"/>
      <c r="AZ1459" s="133"/>
      <c r="BA1459" s="133"/>
      <c r="BB1459" s="133"/>
      <c r="BC1459" s="133"/>
      <c r="BD1459" s="133"/>
      <c r="BE1459" s="133"/>
      <c r="BF1459" s="133"/>
      <c r="BG1459" s="133"/>
      <c r="BH1459" s="133"/>
    </row>
    <row r="1460" spans="1:60" outlineLevel="1" x14ac:dyDescent="0.2">
      <c r="A1460" s="142"/>
      <c r="B1460" s="143"/>
      <c r="C1460" s="189" t="s">
        <v>1502</v>
      </c>
      <c r="D1460" s="175"/>
      <c r="E1460" s="176">
        <v>255</v>
      </c>
      <c r="F1460" s="144"/>
      <c r="G1460" s="144"/>
      <c r="H1460" s="144"/>
      <c r="I1460" s="144"/>
      <c r="J1460" s="144"/>
      <c r="K1460" s="144"/>
      <c r="L1460" s="144"/>
      <c r="M1460" s="144"/>
      <c r="N1460" s="144"/>
      <c r="O1460" s="144"/>
      <c r="P1460" s="144"/>
      <c r="Q1460" s="144"/>
      <c r="R1460" s="144"/>
      <c r="S1460" s="144"/>
      <c r="T1460" s="144"/>
      <c r="U1460" s="144"/>
      <c r="V1460" s="144"/>
      <c r="W1460" s="144"/>
      <c r="X1460" s="133"/>
      <c r="Y1460" s="133"/>
      <c r="Z1460" s="133"/>
      <c r="AA1460" s="133"/>
      <c r="AB1460" s="133"/>
      <c r="AC1460" s="133"/>
      <c r="AD1460" s="133"/>
      <c r="AE1460" s="133"/>
      <c r="AF1460" s="133"/>
      <c r="AG1460" s="133" t="s">
        <v>282</v>
      </c>
      <c r="AH1460" s="133">
        <v>0</v>
      </c>
      <c r="AI1460" s="133"/>
      <c r="AJ1460" s="133"/>
      <c r="AK1460" s="133"/>
      <c r="AL1460" s="133"/>
      <c r="AM1460" s="133"/>
      <c r="AN1460" s="133"/>
      <c r="AO1460" s="133"/>
      <c r="AP1460" s="133"/>
      <c r="AQ1460" s="133"/>
      <c r="AR1460" s="133"/>
      <c r="AS1460" s="133"/>
      <c r="AT1460" s="133"/>
      <c r="AU1460" s="133"/>
      <c r="AV1460" s="133"/>
      <c r="AW1460" s="133"/>
      <c r="AX1460" s="133"/>
      <c r="AY1460" s="133"/>
      <c r="AZ1460" s="133"/>
      <c r="BA1460" s="133"/>
      <c r="BB1460" s="133"/>
      <c r="BC1460" s="133"/>
      <c r="BD1460" s="133"/>
      <c r="BE1460" s="133"/>
      <c r="BF1460" s="133"/>
      <c r="BG1460" s="133"/>
      <c r="BH1460" s="133"/>
    </row>
    <row r="1461" spans="1:60" outlineLevel="1" x14ac:dyDescent="0.2">
      <c r="A1461" s="142"/>
      <c r="B1461" s="143"/>
      <c r="C1461" s="189" t="s">
        <v>1503</v>
      </c>
      <c r="D1461" s="175"/>
      <c r="E1461" s="176">
        <v>-21</v>
      </c>
      <c r="F1461" s="144"/>
      <c r="G1461" s="144"/>
      <c r="H1461" s="144"/>
      <c r="I1461" s="144"/>
      <c r="J1461" s="144"/>
      <c r="K1461" s="144"/>
      <c r="L1461" s="144"/>
      <c r="M1461" s="144"/>
      <c r="N1461" s="144"/>
      <c r="O1461" s="144"/>
      <c r="P1461" s="144"/>
      <c r="Q1461" s="144"/>
      <c r="R1461" s="144"/>
      <c r="S1461" s="144"/>
      <c r="T1461" s="144"/>
      <c r="U1461" s="144"/>
      <c r="V1461" s="144"/>
      <c r="W1461" s="144"/>
      <c r="X1461" s="133"/>
      <c r="Y1461" s="133"/>
      <c r="Z1461" s="133"/>
      <c r="AA1461" s="133"/>
      <c r="AB1461" s="133"/>
      <c r="AC1461" s="133"/>
      <c r="AD1461" s="133"/>
      <c r="AE1461" s="133"/>
      <c r="AF1461" s="133"/>
      <c r="AG1461" s="133" t="s">
        <v>282</v>
      </c>
      <c r="AH1461" s="133">
        <v>0</v>
      </c>
      <c r="AI1461" s="133"/>
      <c r="AJ1461" s="133"/>
      <c r="AK1461" s="133"/>
      <c r="AL1461" s="133"/>
      <c r="AM1461" s="133"/>
      <c r="AN1461" s="133"/>
      <c r="AO1461" s="133"/>
      <c r="AP1461" s="133"/>
      <c r="AQ1461" s="133"/>
      <c r="AR1461" s="133"/>
      <c r="AS1461" s="133"/>
      <c r="AT1461" s="133"/>
      <c r="AU1461" s="133"/>
      <c r="AV1461" s="133"/>
      <c r="AW1461" s="133"/>
      <c r="AX1461" s="133"/>
      <c r="AY1461" s="133"/>
      <c r="AZ1461" s="133"/>
      <c r="BA1461" s="133"/>
      <c r="BB1461" s="133"/>
      <c r="BC1461" s="133"/>
      <c r="BD1461" s="133"/>
      <c r="BE1461" s="133"/>
      <c r="BF1461" s="133"/>
      <c r="BG1461" s="133"/>
      <c r="BH1461" s="133"/>
    </row>
    <row r="1462" spans="1:60" outlineLevel="1" x14ac:dyDescent="0.2">
      <c r="A1462" s="142"/>
      <c r="B1462" s="143"/>
      <c r="C1462" s="190" t="s">
        <v>673</v>
      </c>
      <c r="D1462" s="177"/>
      <c r="E1462" s="178">
        <v>234</v>
      </c>
      <c r="F1462" s="144"/>
      <c r="G1462" s="144"/>
      <c r="H1462" s="144"/>
      <c r="I1462" s="144"/>
      <c r="J1462" s="144"/>
      <c r="K1462" s="144"/>
      <c r="L1462" s="144"/>
      <c r="M1462" s="144"/>
      <c r="N1462" s="144"/>
      <c r="O1462" s="144"/>
      <c r="P1462" s="144"/>
      <c r="Q1462" s="144"/>
      <c r="R1462" s="144"/>
      <c r="S1462" s="144"/>
      <c r="T1462" s="144"/>
      <c r="U1462" s="144"/>
      <c r="V1462" s="144"/>
      <c r="W1462" s="144"/>
      <c r="X1462" s="133"/>
      <c r="Y1462" s="133"/>
      <c r="Z1462" s="133"/>
      <c r="AA1462" s="133"/>
      <c r="AB1462" s="133"/>
      <c r="AC1462" s="133"/>
      <c r="AD1462" s="133"/>
      <c r="AE1462" s="133"/>
      <c r="AF1462" s="133"/>
      <c r="AG1462" s="133" t="s">
        <v>282</v>
      </c>
      <c r="AH1462" s="133">
        <v>1</v>
      </c>
      <c r="AI1462" s="133"/>
      <c r="AJ1462" s="133"/>
      <c r="AK1462" s="133"/>
      <c r="AL1462" s="133"/>
      <c r="AM1462" s="133"/>
      <c r="AN1462" s="133"/>
      <c r="AO1462" s="133"/>
      <c r="AP1462" s="133"/>
      <c r="AQ1462" s="133"/>
      <c r="AR1462" s="133"/>
      <c r="AS1462" s="133"/>
      <c r="AT1462" s="133"/>
      <c r="AU1462" s="133"/>
      <c r="AV1462" s="133"/>
      <c r="AW1462" s="133"/>
      <c r="AX1462" s="133"/>
      <c r="AY1462" s="133"/>
      <c r="AZ1462" s="133"/>
      <c r="BA1462" s="133"/>
      <c r="BB1462" s="133"/>
      <c r="BC1462" s="133"/>
      <c r="BD1462" s="133"/>
      <c r="BE1462" s="133"/>
      <c r="BF1462" s="133"/>
      <c r="BG1462" s="133"/>
      <c r="BH1462" s="133"/>
    </row>
    <row r="1463" spans="1:60" outlineLevel="1" x14ac:dyDescent="0.2">
      <c r="A1463" s="142"/>
      <c r="B1463" s="143"/>
      <c r="C1463" s="189" t="s">
        <v>1504</v>
      </c>
      <c r="D1463" s="175"/>
      <c r="E1463" s="176"/>
      <c r="F1463" s="144"/>
      <c r="G1463" s="144"/>
      <c r="H1463" s="144"/>
      <c r="I1463" s="144"/>
      <c r="J1463" s="144"/>
      <c r="K1463" s="144"/>
      <c r="L1463" s="144"/>
      <c r="M1463" s="144"/>
      <c r="N1463" s="144"/>
      <c r="O1463" s="144"/>
      <c r="P1463" s="144"/>
      <c r="Q1463" s="144"/>
      <c r="R1463" s="144"/>
      <c r="S1463" s="144"/>
      <c r="T1463" s="144"/>
      <c r="U1463" s="144"/>
      <c r="V1463" s="144"/>
      <c r="W1463" s="144"/>
      <c r="X1463" s="133"/>
      <c r="Y1463" s="133"/>
      <c r="Z1463" s="133"/>
      <c r="AA1463" s="133"/>
      <c r="AB1463" s="133"/>
      <c r="AC1463" s="133"/>
      <c r="AD1463" s="133"/>
      <c r="AE1463" s="133"/>
      <c r="AF1463" s="133"/>
      <c r="AG1463" s="133" t="s">
        <v>282</v>
      </c>
      <c r="AH1463" s="133">
        <v>0</v>
      </c>
      <c r="AI1463" s="133"/>
      <c r="AJ1463" s="133"/>
      <c r="AK1463" s="133"/>
      <c r="AL1463" s="133"/>
      <c r="AM1463" s="133"/>
      <c r="AN1463" s="133"/>
      <c r="AO1463" s="133"/>
      <c r="AP1463" s="133"/>
      <c r="AQ1463" s="133"/>
      <c r="AR1463" s="133"/>
      <c r="AS1463" s="133"/>
      <c r="AT1463" s="133"/>
      <c r="AU1463" s="133"/>
      <c r="AV1463" s="133"/>
      <c r="AW1463" s="133"/>
      <c r="AX1463" s="133"/>
      <c r="AY1463" s="133"/>
      <c r="AZ1463" s="133"/>
      <c r="BA1463" s="133"/>
      <c r="BB1463" s="133"/>
      <c r="BC1463" s="133"/>
      <c r="BD1463" s="133"/>
      <c r="BE1463" s="133"/>
      <c r="BF1463" s="133"/>
      <c r="BG1463" s="133"/>
      <c r="BH1463" s="133"/>
    </row>
    <row r="1464" spans="1:60" outlineLevel="1" x14ac:dyDescent="0.2">
      <c r="A1464" s="142"/>
      <c r="B1464" s="143"/>
      <c r="C1464" s="189" t="s">
        <v>1505</v>
      </c>
      <c r="D1464" s="175"/>
      <c r="E1464" s="176">
        <v>469.45800000000003</v>
      </c>
      <c r="F1464" s="144"/>
      <c r="G1464" s="144"/>
      <c r="H1464" s="144"/>
      <c r="I1464" s="144"/>
      <c r="J1464" s="144"/>
      <c r="K1464" s="144"/>
      <c r="L1464" s="144"/>
      <c r="M1464" s="144"/>
      <c r="N1464" s="144"/>
      <c r="O1464" s="144"/>
      <c r="P1464" s="144"/>
      <c r="Q1464" s="144"/>
      <c r="R1464" s="144"/>
      <c r="S1464" s="144"/>
      <c r="T1464" s="144"/>
      <c r="U1464" s="144"/>
      <c r="V1464" s="144"/>
      <c r="W1464" s="144"/>
      <c r="X1464" s="133"/>
      <c r="Y1464" s="133"/>
      <c r="Z1464" s="133"/>
      <c r="AA1464" s="133"/>
      <c r="AB1464" s="133"/>
      <c r="AC1464" s="133"/>
      <c r="AD1464" s="133"/>
      <c r="AE1464" s="133"/>
      <c r="AF1464" s="133"/>
      <c r="AG1464" s="133" t="s">
        <v>282</v>
      </c>
      <c r="AH1464" s="133">
        <v>0</v>
      </c>
      <c r="AI1464" s="133"/>
      <c r="AJ1464" s="133"/>
      <c r="AK1464" s="133"/>
      <c r="AL1464" s="133"/>
      <c r="AM1464" s="133"/>
      <c r="AN1464" s="133"/>
      <c r="AO1464" s="133"/>
      <c r="AP1464" s="133"/>
      <c r="AQ1464" s="133"/>
      <c r="AR1464" s="133"/>
      <c r="AS1464" s="133"/>
      <c r="AT1464" s="133"/>
      <c r="AU1464" s="133"/>
      <c r="AV1464" s="133"/>
      <c r="AW1464" s="133"/>
      <c r="AX1464" s="133"/>
      <c r="AY1464" s="133"/>
      <c r="AZ1464" s="133"/>
      <c r="BA1464" s="133"/>
      <c r="BB1464" s="133"/>
      <c r="BC1464" s="133"/>
      <c r="BD1464" s="133"/>
      <c r="BE1464" s="133"/>
      <c r="BF1464" s="133"/>
      <c r="BG1464" s="133"/>
      <c r="BH1464" s="133"/>
    </row>
    <row r="1465" spans="1:60" outlineLevel="1" x14ac:dyDescent="0.2">
      <c r="A1465" s="142"/>
      <c r="B1465" s="143"/>
      <c r="C1465" s="189" t="s">
        <v>1506</v>
      </c>
      <c r="D1465" s="175"/>
      <c r="E1465" s="176">
        <v>-52.040999999999997</v>
      </c>
      <c r="F1465" s="144"/>
      <c r="G1465" s="144"/>
      <c r="H1465" s="144"/>
      <c r="I1465" s="144"/>
      <c r="J1465" s="144"/>
      <c r="K1465" s="144"/>
      <c r="L1465" s="144"/>
      <c r="M1465" s="144"/>
      <c r="N1465" s="144"/>
      <c r="O1465" s="144"/>
      <c r="P1465" s="144"/>
      <c r="Q1465" s="144"/>
      <c r="R1465" s="144"/>
      <c r="S1465" s="144"/>
      <c r="T1465" s="144"/>
      <c r="U1465" s="144"/>
      <c r="V1465" s="144"/>
      <c r="W1465" s="144"/>
      <c r="X1465" s="133"/>
      <c r="Y1465" s="133"/>
      <c r="Z1465" s="133"/>
      <c r="AA1465" s="133"/>
      <c r="AB1465" s="133"/>
      <c r="AC1465" s="133"/>
      <c r="AD1465" s="133"/>
      <c r="AE1465" s="133"/>
      <c r="AF1465" s="133"/>
      <c r="AG1465" s="133" t="s">
        <v>282</v>
      </c>
      <c r="AH1465" s="133">
        <v>0</v>
      </c>
      <c r="AI1465" s="133"/>
      <c r="AJ1465" s="133"/>
      <c r="AK1465" s="133"/>
      <c r="AL1465" s="133"/>
      <c r="AM1465" s="133"/>
      <c r="AN1465" s="133"/>
      <c r="AO1465" s="133"/>
      <c r="AP1465" s="133"/>
      <c r="AQ1465" s="133"/>
      <c r="AR1465" s="133"/>
      <c r="AS1465" s="133"/>
      <c r="AT1465" s="133"/>
      <c r="AU1465" s="133"/>
      <c r="AV1465" s="133"/>
      <c r="AW1465" s="133"/>
      <c r="AX1465" s="133"/>
      <c r="AY1465" s="133"/>
      <c r="AZ1465" s="133"/>
      <c r="BA1465" s="133"/>
      <c r="BB1465" s="133"/>
      <c r="BC1465" s="133"/>
      <c r="BD1465" s="133"/>
      <c r="BE1465" s="133"/>
      <c r="BF1465" s="133"/>
      <c r="BG1465" s="133"/>
      <c r="BH1465" s="133"/>
    </row>
    <row r="1466" spans="1:60" outlineLevel="1" x14ac:dyDescent="0.2">
      <c r="A1466" s="142"/>
      <c r="B1466" s="143"/>
      <c r="C1466" s="189" t="s">
        <v>1507</v>
      </c>
      <c r="D1466" s="175"/>
      <c r="E1466" s="176">
        <v>-58.082999999999998</v>
      </c>
      <c r="F1466" s="144"/>
      <c r="G1466" s="144"/>
      <c r="H1466" s="144"/>
      <c r="I1466" s="144"/>
      <c r="J1466" s="144"/>
      <c r="K1466" s="144"/>
      <c r="L1466" s="144"/>
      <c r="M1466" s="144"/>
      <c r="N1466" s="144"/>
      <c r="O1466" s="144"/>
      <c r="P1466" s="144"/>
      <c r="Q1466" s="144"/>
      <c r="R1466" s="144"/>
      <c r="S1466" s="144"/>
      <c r="T1466" s="144"/>
      <c r="U1466" s="144"/>
      <c r="V1466" s="144"/>
      <c r="W1466" s="144"/>
      <c r="X1466" s="133"/>
      <c r="Y1466" s="133"/>
      <c r="Z1466" s="133"/>
      <c r="AA1466" s="133"/>
      <c r="AB1466" s="133"/>
      <c r="AC1466" s="133"/>
      <c r="AD1466" s="133"/>
      <c r="AE1466" s="133"/>
      <c r="AF1466" s="133"/>
      <c r="AG1466" s="133" t="s">
        <v>282</v>
      </c>
      <c r="AH1466" s="133">
        <v>0</v>
      </c>
      <c r="AI1466" s="133"/>
      <c r="AJ1466" s="133"/>
      <c r="AK1466" s="133"/>
      <c r="AL1466" s="133"/>
      <c r="AM1466" s="133"/>
      <c r="AN1466" s="133"/>
      <c r="AO1466" s="133"/>
      <c r="AP1466" s="133"/>
      <c r="AQ1466" s="133"/>
      <c r="AR1466" s="133"/>
      <c r="AS1466" s="133"/>
      <c r="AT1466" s="133"/>
      <c r="AU1466" s="133"/>
      <c r="AV1466" s="133"/>
      <c r="AW1466" s="133"/>
      <c r="AX1466" s="133"/>
      <c r="AY1466" s="133"/>
      <c r="AZ1466" s="133"/>
      <c r="BA1466" s="133"/>
      <c r="BB1466" s="133"/>
      <c r="BC1466" s="133"/>
      <c r="BD1466" s="133"/>
      <c r="BE1466" s="133"/>
      <c r="BF1466" s="133"/>
      <c r="BG1466" s="133"/>
      <c r="BH1466" s="133"/>
    </row>
    <row r="1467" spans="1:60" outlineLevel="1" x14ac:dyDescent="0.2">
      <c r="A1467" s="142"/>
      <c r="B1467" s="143"/>
      <c r="C1467" s="189" t="s">
        <v>1508</v>
      </c>
      <c r="D1467" s="175"/>
      <c r="E1467" s="176">
        <v>-58.120999999999995</v>
      </c>
      <c r="F1467" s="144"/>
      <c r="G1467" s="144"/>
      <c r="H1467" s="144"/>
      <c r="I1467" s="144"/>
      <c r="J1467" s="144"/>
      <c r="K1467" s="144"/>
      <c r="L1467" s="144"/>
      <c r="M1467" s="144"/>
      <c r="N1467" s="144"/>
      <c r="O1467" s="144"/>
      <c r="P1467" s="144"/>
      <c r="Q1467" s="144"/>
      <c r="R1467" s="144"/>
      <c r="S1467" s="144"/>
      <c r="T1467" s="144"/>
      <c r="U1467" s="144"/>
      <c r="V1467" s="144"/>
      <c r="W1467" s="144"/>
      <c r="X1467" s="133"/>
      <c r="Y1467" s="133"/>
      <c r="Z1467" s="133"/>
      <c r="AA1467" s="133"/>
      <c r="AB1467" s="133"/>
      <c r="AC1467" s="133"/>
      <c r="AD1467" s="133"/>
      <c r="AE1467" s="133"/>
      <c r="AF1467" s="133"/>
      <c r="AG1467" s="133" t="s">
        <v>282</v>
      </c>
      <c r="AH1467" s="133">
        <v>0</v>
      </c>
      <c r="AI1467" s="133"/>
      <c r="AJ1467" s="133"/>
      <c r="AK1467" s="133"/>
      <c r="AL1467" s="133"/>
      <c r="AM1467" s="133"/>
      <c r="AN1467" s="133"/>
      <c r="AO1467" s="133"/>
      <c r="AP1467" s="133"/>
      <c r="AQ1467" s="133"/>
      <c r="AR1467" s="133"/>
      <c r="AS1467" s="133"/>
      <c r="AT1467" s="133"/>
      <c r="AU1467" s="133"/>
      <c r="AV1467" s="133"/>
      <c r="AW1467" s="133"/>
      <c r="AX1467" s="133"/>
      <c r="AY1467" s="133"/>
      <c r="AZ1467" s="133"/>
      <c r="BA1467" s="133"/>
      <c r="BB1467" s="133"/>
      <c r="BC1467" s="133"/>
      <c r="BD1467" s="133"/>
      <c r="BE1467" s="133"/>
      <c r="BF1467" s="133"/>
      <c r="BG1467" s="133"/>
      <c r="BH1467" s="133"/>
    </row>
    <row r="1468" spans="1:60" outlineLevel="1" x14ac:dyDescent="0.2">
      <c r="A1468" s="142"/>
      <c r="B1468" s="143"/>
      <c r="C1468" s="190" t="s">
        <v>673</v>
      </c>
      <c r="D1468" s="177"/>
      <c r="E1468" s="178">
        <v>301.21300000000002</v>
      </c>
      <c r="F1468" s="144"/>
      <c r="G1468" s="144"/>
      <c r="H1468" s="144"/>
      <c r="I1468" s="144"/>
      <c r="J1468" s="144"/>
      <c r="K1468" s="144"/>
      <c r="L1468" s="144"/>
      <c r="M1468" s="144"/>
      <c r="N1468" s="144"/>
      <c r="O1468" s="144"/>
      <c r="P1468" s="144"/>
      <c r="Q1468" s="144"/>
      <c r="R1468" s="144"/>
      <c r="S1468" s="144"/>
      <c r="T1468" s="144"/>
      <c r="U1468" s="144"/>
      <c r="V1468" s="144"/>
      <c r="W1468" s="144"/>
      <c r="X1468" s="133"/>
      <c r="Y1468" s="133"/>
      <c r="Z1468" s="133"/>
      <c r="AA1468" s="133"/>
      <c r="AB1468" s="133"/>
      <c r="AC1468" s="133"/>
      <c r="AD1468" s="133"/>
      <c r="AE1468" s="133"/>
      <c r="AF1468" s="133"/>
      <c r="AG1468" s="133" t="s">
        <v>282</v>
      </c>
      <c r="AH1468" s="133">
        <v>1</v>
      </c>
      <c r="AI1468" s="133"/>
      <c r="AJ1468" s="133"/>
      <c r="AK1468" s="133"/>
      <c r="AL1468" s="133"/>
      <c r="AM1468" s="133"/>
      <c r="AN1468" s="133"/>
      <c r="AO1468" s="133"/>
      <c r="AP1468" s="133"/>
      <c r="AQ1468" s="133"/>
      <c r="AR1468" s="133"/>
      <c r="AS1468" s="133"/>
      <c r="AT1468" s="133"/>
      <c r="AU1468" s="133"/>
      <c r="AV1468" s="133"/>
      <c r="AW1468" s="133"/>
      <c r="AX1468" s="133"/>
      <c r="AY1468" s="133"/>
      <c r="AZ1468" s="133"/>
      <c r="BA1468" s="133"/>
      <c r="BB1468" s="133"/>
      <c r="BC1468" s="133"/>
      <c r="BD1468" s="133"/>
      <c r="BE1468" s="133"/>
      <c r="BF1468" s="133"/>
      <c r="BG1468" s="133"/>
      <c r="BH1468" s="133"/>
    </row>
    <row r="1469" spans="1:60" outlineLevel="1" x14ac:dyDescent="0.2">
      <c r="A1469" s="142"/>
      <c r="B1469" s="143"/>
      <c r="C1469" s="189" t="s">
        <v>1509</v>
      </c>
      <c r="D1469" s="175"/>
      <c r="E1469" s="176"/>
      <c r="F1469" s="144"/>
      <c r="G1469" s="144"/>
      <c r="H1469" s="144"/>
      <c r="I1469" s="144"/>
      <c r="J1469" s="144"/>
      <c r="K1469" s="144"/>
      <c r="L1469" s="144"/>
      <c r="M1469" s="144"/>
      <c r="N1469" s="144"/>
      <c r="O1469" s="144"/>
      <c r="P1469" s="144"/>
      <c r="Q1469" s="144"/>
      <c r="R1469" s="144"/>
      <c r="S1469" s="144"/>
      <c r="T1469" s="144"/>
      <c r="U1469" s="144"/>
      <c r="V1469" s="144"/>
      <c r="W1469" s="144"/>
      <c r="X1469" s="133"/>
      <c r="Y1469" s="133"/>
      <c r="Z1469" s="133"/>
      <c r="AA1469" s="133"/>
      <c r="AB1469" s="133"/>
      <c r="AC1469" s="133"/>
      <c r="AD1469" s="133"/>
      <c r="AE1469" s="133"/>
      <c r="AF1469" s="133"/>
      <c r="AG1469" s="133" t="s">
        <v>282</v>
      </c>
      <c r="AH1469" s="133">
        <v>0</v>
      </c>
      <c r="AI1469" s="133"/>
      <c r="AJ1469" s="133"/>
      <c r="AK1469" s="133"/>
      <c r="AL1469" s="133"/>
      <c r="AM1469" s="133"/>
      <c r="AN1469" s="133"/>
      <c r="AO1469" s="133"/>
      <c r="AP1469" s="133"/>
      <c r="AQ1469" s="133"/>
      <c r="AR1469" s="133"/>
      <c r="AS1469" s="133"/>
      <c r="AT1469" s="133"/>
      <c r="AU1469" s="133"/>
      <c r="AV1469" s="133"/>
      <c r="AW1469" s="133"/>
      <c r="AX1469" s="133"/>
      <c r="AY1469" s="133"/>
      <c r="AZ1469" s="133"/>
      <c r="BA1469" s="133"/>
      <c r="BB1469" s="133"/>
      <c r="BC1469" s="133"/>
      <c r="BD1469" s="133"/>
      <c r="BE1469" s="133"/>
      <c r="BF1469" s="133"/>
      <c r="BG1469" s="133"/>
      <c r="BH1469" s="133"/>
    </row>
    <row r="1470" spans="1:60" outlineLevel="1" x14ac:dyDescent="0.2">
      <c r="A1470" s="142"/>
      <c r="B1470" s="143"/>
      <c r="C1470" s="189" t="s">
        <v>1510</v>
      </c>
      <c r="D1470" s="175"/>
      <c r="E1470" s="176">
        <v>257.23100000000005</v>
      </c>
      <c r="F1470" s="144"/>
      <c r="G1470" s="144"/>
      <c r="H1470" s="144"/>
      <c r="I1470" s="144"/>
      <c r="J1470" s="144"/>
      <c r="K1470" s="144"/>
      <c r="L1470" s="144"/>
      <c r="M1470" s="144"/>
      <c r="N1470" s="144"/>
      <c r="O1470" s="144"/>
      <c r="P1470" s="144"/>
      <c r="Q1470" s="144"/>
      <c r="R1470" s="144"/>
      <c r="S1470" s="144"/>
      <c r="T1470" s="144"/>
      <c r="U1470" s="144"/>
      <c r="V1470" s="144"/>
      <c r="W1470" s="144"/>
      <c r="X1470" s="133"/>
      <c r="Y1470" s="133"/>
      <c r="Z1470" s="133"/>
      <c r="AA1470" s="133"/>
      <c r="AB1470" s="133"/>
      <c r="AC1470" s="133"/>
      <c r="AD1470" s="133"/>
      <c r="AE1470" s="133"/>
      <c r="AF1470" s="133"/>
      <c r="AG1470" s="133" t="s">
        <v>282</v>
      </c>
      <c r="AH1470" s="133">
        <v>0</v>
      </c>
      <c r="AI1470" s="133"/>
      <c r="AJ1470" s="133"/>
      <c r="AK1470" s="133"/>
      <c r="AL1470" s="133"/>
      <c r="AM1470" s="133"/>
      <c r="AN1470" s="133"/>
      <c r="AO1470" s="133"/>
      <c r="AP1470" s="133"/>
      <c r="AQ1470" s="133"/>
      <c r="AR1470" s="133"/>
      <c r="AS1470" s="133"/>
      <c r="AT1470" s="133"/>
      <c r="AU1470" s="133"/>
      <c r="AV1470" s="133"/>
      <c r="AW1470" s="133"/>
      <c r="AX1470" s="133"/>
      <c r="AY1470" s="133"/>
      <c r="AZ1470" s="133"/>
      <c r="BA1470" s="133"/>
      <c r="BB1470" s="133"/>
      <c r="BC1470" s="133"/>
      <c r="BD1470" s="133"/>
      <c r="BE1470" s="133"/>
      <c r="BF1470" s="133"/>
      <c r="BG1470" s="133"/>
      <c r="BH1470" s="133"/>
    </row>
    <row r="1471" spans="1:60" outlineLevel="1" x14ac:dyDescent="0.2">
      <c r="A1471" s="142"/>
      <c r="B1471" s="143"/>
      <c r="C1471" s="189" t="s">
        <v>1511</v>
      </c>
      <c r="D1471" s="175"/>
      <c r="E1471" s="176">
        <v>-44.269999999999996</v>
      </c>
      <c r="F1471" s="144"/>
      <c r="G1471" s="144"/>
      <c r="H1471" s="144"/>
      <c r="I1471" s="144"/>
      <c r="J1471" s="144"/>
      <c r="K1471" s="144"/>
      <c r="L1471" s="144"/>
      <c r="M1471" s="144"/>
      <c r="N1471" s="144"/>
      <c r="O1471" s="144"/>
      <c r="P1471" s="144"/>
      <c r="Q1471" s="144"/>
      <c r="R1471" s="144"/>
      <c r="S1471" s="144"/>
      <c r="T1471" s="144"/>
      <c r="U1471" s="144"/>
      <c r="V1471" s="144"/>
      <c r="W1471" s="144"/>
      <c r="X1471" s="133"/>
      <c r="Y1471" s="133"/>
      <c r="Z1471" s="133"/>
      <c r="AA1471" s="133"/>
      <c r="AB1471" s="133"/>
      <c r="AC1471" s="133"/>
      <c r="AD1471" s="133"/>
      <c r="AE1471" s="133"/>
      <c r="AF1471" s="133"/>
      <c r="AG1471" s="133" t="s">
        <v>282</v>
      </c>
      <c r="AH1471" s="133">
        <v>0</v>
      </c>
      <c r="AI1471" s="133"/>
      <c r="AJ1471" s="133"/>
      <c r="AK1471" s="133"/>
      <c r="AL1471" s="133"/>
      <c r="AM1471" s="133"/>
      <c r="AN1471" s="133"/>
      <c r="AO1471" s="133"/>
      <c r="AP1471" s="133"/>
      <c r="AQ1471" s="133"/>
      <c r="AR1471" s="133"/>
      <c r="AS1471" s="133"/>
      <c r="AT1471" s="133"/>
      <c r="AU1471" s="133"/>
      <c r="AV1471" s="133"/>
      <c r="AW1471" s="133"/>
      <c r="AX1471" s="133"/>
      <c r="AY1471" s="133"/>
      <c r="AZ1471" s="133"/>
      <c r="BA1471" s="133"/>
      <c r="BB1471" s="133"/>
      <c r="BC1471" s="133"/>
      <c r="BD1471" s="133"/>
      <c r="BE1471" s="133"/>
      <c r="BF1471" s="133"/>
      <c r="BG1471" s="133"/>
      <c r="BH1471" s="133"/>
    </row>
    <row r="1472" spans="1:60" outlineLevel="1" x14ac:dyDescent="0.2">
      <c r="A1472" s="142"/>
      <c r="B1472" s="143"/>
      <c r="C1472" s="190" t="s">
        <v>673</v>
      </c>
      <c r="D1472" s="177"/>
      <c r="E1472" s="178">
        <v>212.96100000000001</v>
      </c>
      <c r="F1472" s="144"/>
      <c r="G1472" s="144"/>
      <c r="H1472" s="144"/>
      <c r="I1472" s="144"/>
      <c r="J1472" s="144"/>
      <c r="K1472" s="144"/>
      <c r="L1472" s="144"/>
      <c r="M1472" s="144"/>
      <c r="N1472" s="144"/>
      <c r="O1472" s="144"/>
      <c r="P1472" s="144"/>
      <c r="Q1472" s="144"/>
      <c r="R1472" s="144"/>
      <c r="S1472" s="144"/>
      <c r="T1472" s="144"/>
      <c r="U1472" s="144"/>
      <c r="V1472" s="144"/>
      <c r="W1472" s="144"/>
      <c r="X1472" s="133"/>
      <c r="Y1472" s="133"/>
      <c r="Z1472" s="133"/>
      <c r="AA1472" s="133"/>
      <c r="AB1472" s="133"/>
      <c r="AC1472" s="133"/>
      <c r="AD1472" s="133"/>
      <c r="AE1472" s="133"/>
      <c r="AF1472" s="133"/>
      <c r="AG1472" s="133" t="s">
        <v>282</v>
      </c>
      <c r="AH1472" s="133">
        <v>1</v>
      </c>
      <c r="AI1472" s="133"/>
      <c r="AJ1472" s="133"/>
      <c r="AK1472" s="133"/>
      <c r="AL1472" s="133"/>
      <c r="AM1472" s="133"/>
      <c r="AN1472" s="133"/>
      <c r="AO1472" s="133"/>
      <c r="AP1472" s="133"/>
      <c r="AQ1472" s="133"/>
      <c r="AR1472" s="133"/>
      <c r="AS1472" s="133"/>
      <c r="AT1472" s="133"/>
      <c r="AU1472" s="133"/>
      <c r="AV1472" s="133"/>
      <c r="AW1472" s="133"/>
      <c r="AX1472" s="133"/>
      <c r="AY1472" s="133"/>
      <c r="AZ1472" s="133"/>
      <c r="BA1472" s="133"/>
      <c r="BB1472" s="133"/>
      <c r="BC1472" s="133"/>
      <c r="BD1472" s="133"/>
      <c r="BE1472" s="133"/>
      <c r="BF1472" s="133"/>
      <c r="BG1472" s="133"/>
      <c r="BH1472" s="133"/>
    </row>
    <row r="1473" spans="1:60" outlineLevel="1" x14ac:dyDescent="0.2">
      <c r="A1473" s="154">
        <v>157</v>
      </c>
      <c r="B1473" s="155" t="s">
        <v>1512</v>
      </c>
      <c r="C1473" s="171" t="s">
        <v>1513</v>
      </c>
      <c r="D1473" s="156" t="s">
        <v>279</v>
      </c>
      <c r="E1473" s="157">
        <v>23.316000000000003</v>
      </c>
      <c r="F1473" s="158">
        <v>2310</v>
      </c>
      <c r="G1473" s="159">
        <f>ROUND(E1473*F1473,2)</f>
        <v>53859.96</v>
      </c>
      <c r="H1473" s="158">
        <v>1593</v>
      </c>
      <c r="I1473" s="159">
        <f>ROUND(E1473*H1473,2)</f>
        <v>37142.39</v>
      </c>
      <c r="J1473" s="158">
        <v>717</v>
      </c>
      <c r="K1473" s="159">
        <f>ROUND(E1473*J1473,2)</f>
        <v>16717.57</v>
      </c>
      <c r="L1473" s="159">
        <v>21</v>
      </c>
      <c r="M1473" s="159">
        <f>G1473*(1+L1473/100)</f>
        <v>65170.551599999999</v>
      </c>
      <c r="N1473" s="159">
        <v>4.2000000000000003E-2</v>
      </c>
      <c r="O1473" s="159">
        <f>ROUND(E1473*N1473,2)</f>
        <v>0.98</v>
      </c>
      <c r="P1473" s="159">
        <v>0</v>
      </c>
      <c r="Q1473" s="159">
        <f>ROUND(E1473*P1473,2)</f>
        <v>0</v>
      </c>
      <c r="R1473" s="159"/>
      <c r="S1473" s="159" t="s">
        <v>250</v>
      </c>
      <c r="T1473" s="160" t="s">
        <v>234</v>
      </c>
      <c r="U1473" s="144">
        <v>1.4158000000000002</v>
      </c>
      <c r="V1473" s="144">
        <f>ROUND(E1473*U1473,2)</f>
        <v>33.01</v>
      </c>
      <c r="W1473" s="144"/>
      <c r="X1473" s="133"/>
      <c r="Y1473" s="133"/>
      <c r="Z1473" s="133"/>
      <c r="AA1473" s="133"/>
      <c r="AB1473" s="133"/>
      <c r="AC1473" s="133"/>
      <c r="AD1473" s="133"/>
      <c r="AE1473" s="133"/>
      <c r="AF1473" s="133"/>
      <c r="AG1473" s="133" t="s">
        <v>251</v>
      </c>
      <c r="AH1473" s="133"/>
      <c r="AI1473" s="133"/>
      <c r="AJ1473" s="133"/>
      <c r="AK1473" s="133"/>
      <c r="AL1473" s="133"/>
      <c r="AM1473" s="133"/>
      <c r="AN1473" s="133"/>
      <c r="AO1473" s="133"/>
      <c r="AP1473" s="133"/>
      <c r="AQ1473" s="133"/>
      <c r="AR1473" s="133"/>
      <c r="AS1473" s="133"/>
      <c r="AT1473" s="133"/>
      <c r="AU1473" s="133"/>
      <c r="AV1473" s="133"/>
      <c r="AW1473" s="133"/>
      <c r="AX1473" s="133"/>
      <c r="AY1473" s="133"/>
      <c r="AZ1473" s="133"/>
      <c r="BA1473" s="133"/>
      <c r="BB1473" s="133"/>
      <c r="BC1473" s="133"/>
      <c r="BD1473" s="133"/>
      <c r="BE1473" s="133"/>
      <c r="BF1473" s="133"/>
      <c r="BG1473" s="133"/>
      <c r="BH1473" s="133"/>
    </row>
    <row r="1474" spans="1:60" ht="22.5" outlineLevel="1" x14ac:dyDescent="0.2">
      <c r="A1474" s="142"/>
      <c r="B1474" s="143"/>
      <c r="C1474" s="189" t="s">
        <v>1460</v>
      </c>
      <c r="D1474" s="175"/>
      <c r="E1474" s="176"/>
      <c r="F1474" s="144"/>
      <c r="G1474" s="144"/>
      <c r="H1474" s="144"/>
      <c r="I1474" s="144"/>
      <c r="J1474" s="144"/>
      <c r="K1474" s="144"/>
      <c r="L1474" s="144"/>
      <c r="M1474" s="144"/>
      <c r="N1474" s="144"/>
      <c r="O1474" s="144"/>
      <c r="P1474" s="144"/>
      <c r="Q1474" s="144"/>
      <c r="R1474" s="144"/>
      <c r="S1474" s="144"/>
      <c r="T1474" s="144"/>
      <c r="U1474" s="144"/>
      <c r="V1474" s="144"/>
      <c r="W1474" s="144"/>
      <c r="X1474" s="133"/>
      <c r="Y1474" s="133"/>
      <c r="Z1474" s="133"/>
      <c r="AA1474" s="133"/>
      <c r="AB1474" s="133"/>
      <c r="AC1474" s="133"/>
      <c r="AD1474" s="133"/>
      <c r="AE1474" s="133"/>
      <c r="AF1474" s="133"/>
      <c r="AG1474" s="133" t="s">
        <v>282</v>
      </c>
      <c r="AH1474" s="133">
        <v>0</v>
      </c>
      <c r="AI1474" s="133"/>
      <c r="AJ1474" s="133"/>
      <c r="AK1474" s="133"/>
      <c r="AL1474" s="133"/>
      <c r="AM1474" s="133"/>
      <c r="AN1474" s="133"/>
      <c r="AO1474" s="133"/>
      <c r="AP1474" s="133"/>
      <c r="AQ1474" s="133"/>
      <c r="AR1474" s="133"/>
      <c r="AS1474" s="133"/>
      <c r="AT1474" s="133"/>
      <c r="AU1474" s="133"/>
      <c r="AV1474" s="133"/>
      <c r="AW1474" s="133"/>
      <c r="AX1474" s="133"/>
      <c r="AY1474" s="133"/>
      <c r="AZ1474" s="133"/>
      <c r="BA1474" s="133"/>
      <c r="BB1474" s="133"/>
      <c r="BC1474" s="133"/>
      <c r="BD1474" s="133"/>
      <c r="BE1474" s="133"/>
      <c r="BF1474" s="133"/>
      <c r="BG1474" s="133"/>
      <c r="BH1474" s="133"/>
    </row>
    <row r="1475" spans="1:60" outlineLevel="1" x14ac:dyDescent="0.2">
      <c r="A1475" s="142"/>
      <c r="B1475" s="143"/>
      <c r="C1475" s="189" t="s">
        <v>1514</v>
      </c>
      <c r="D1475" s="175"/>
      <c r="E1475" s="176"/>
      <c r="F1475" s="144"/>
      <c r="G1475" s="144"/>
      <c r="H1475" s="144"/>
      <c r="I1475" s="144"/>
      <c r="J1475" s="144"/>
      <c r="K1475" s="144"/>
      <c r="L1475" s="144"/>
      <c r="M1475" s="144"/>
      <c r="N1475" s="144"/>
      <c r="O1475" s="144"/>
      <c r="P1475" s="144"/>
      <c r="Q1475" s="144"/>
      <c r="R1475" s="144"/>
      <c r="S1475" s="144"/>
      <c r="T1475" s="144"/>
      <c r="U1475" s="144"/>
      <c r="V1475" s="144"/>
      <c r="W1475" s="144"/>
      <c r="X1475" s="133"/>
      <c r="Y1475" s="133"/>
      <c r="Z1475" s="133"/>
      <c r="AA1475" s="133"/>
      <c r="AB1475" s="133"/>
      <c r="AC1475" s="133"/>
      <c r="AD1475" s="133"/>
      <c r="AE1475" s="133"/>
      <c r="AF1475" s="133"/>
      <c r="AG1475" s="133" t="s">
        <v>282</v>
      </c>
      <c r="AH1475" s="133">
        <v>0</v>
      </c>
      <c r="AI1475" s="133"/>
      <c r="AJ1475" s="133"/>
      <c r="AK1475" s="133"/>
      <c r="AL1475" s="133"/>
      <c r="AM1475" s="133"/>
      <c r="AN1475" s="133"/>
      <c r="AO1475" s="133"/>
      <c r="AP1475" s="133"/>
      <c r="AQ1475" s="133"/>
      <c r="AR1475" s="133"/>
      <c r="AS1475" s="133"/>
      <c r="AT1475" s="133"/>
      <c r="AU1475" s="133"/>
      <c r="AV1475" s="133"/>
      <c r="AW1475" s="133"/>
      <c r="AX1475" s="133"/>
      <c r="AY1475" s="133"/>
      <c r="AZ1475" s="133"/>
      <c r="BA1475" s="133"/>
      <c r="BB1475" s="133"/>
      <c r="BC1475" s="133"/>
      <c r="BD1475" s="133"/>
      <c r="BE1475" s="133"/>
      <c r="BF1475" s="133"/>
      <c r="BG1475" s="133"/>
      <c r="BH1475" s="133"/>
    </row>
    <row r="1476" spans="1:60" outlineLevel="1" x14ac:dyDescent="0.2">
      <c r="A1476" s="142"/>
      <c r="B1476" s="143"/>
      <c r="C1476" s="189" t="s">
        <v>1492</v>
      </c>
      <c r="D1476" s="175"/>
      <c r="E1476" s="176"/>
      <c r="F1476" s="144"/>
      <c r="G1476" s="144"/>
      <c r="H1476" s="144"/>
      <c r="I1476" s="144"/>
      <c r="J1476" s="144"/>
      <c r="K1476" s="144"/>
      <c r="L1476" s="144"/>
      <c r="M1476" s="144"/>
      <c r="N1476" s="144"/>
      <c r="O1476" s="144"/>
      <c r="P1476" s="144"/>
      <c r="Q1476" s="144"/>
      <c r="R1476" s="144"/>
      <c r="S1476" s="144"/>
      <c r="T1476" s="144"/>
      <c r="U1476" s="144"/>
      <c r="V1476" s="144"/>
      <c r="W1476" s="144"/>
      <c r="X1476" s="133"/>
      <c r="Y1476" s="133"/>
      <c r="Z1476" s="133"/>
      <c r="AA1476" s="133"/>
      <c r="AB1476" s="133"/>
      <c r="AC1476" s="133"/>
      <c r="AD1476" s="133"/>
      <c r="AE1476" s="133"/>
      <c r="AF1476" s="133"/>
      <c r="AG1476" s="133" t="s">
        <v>282</v>
      </c>
      <c r="AH1476" s="133">
        <v>0</v>
      </c>
      <c r="AI1476" s="133"/>
      <c r="AJ1476" s="133"/>
      <c r="AK1476" s="133"/>
      <c r="AL1476" s="133"/>
      <c r="AM1476" s="133"/>
      <c r="AN1476" s="133"/>
      <c r="AO1476" s="133"/>
      <c r="AP1476" s="133"/>
      <c r="AQ1476" s="133"/>
      <c r="AR1476" s="133"/>
      <c r="AS1476" s="133"/>
      <c r="AT1476" s="133"/>
      <c r="AU1476" s="133"/>
      <c r="AV1476" s="133"/>
      <c r="AW1476" s="133"/>
      <c r="AX1476" s="133"/>
      <c r="AY1476" s="133"/>
      <c r="AZ1476" s="133"/>
      <c r="BA1476" s="133"/>
      <c r="BB1476" s="133"/>
      <c r="BC1476" s="133"/>
      <c r="BD1476" s="133"/>
      <c r="BE1476" s="133"/>
      <c r="BF1476" s="133"/>
      <c r="BG1476" s="133"/>
      <c r="BH1476" s="133"/>
    </row>
    <row r="1477" spans="1:60" outlineLevel="1" x14ac:dyDescent="0.2">
      <c r="A1477" s="142"/>
      <c r="B1477" s="143"/>
      <c r="C1477" s="189" t="s">
        <v>1515</v>
      </c>
      <c r="D1477" s="175"/>
      <c r="E1477" s="176">
        <v>0.36000000000000004</v>
      </c>
      <c r="F1477" s="144"/>
      <c r="G1477" s="144"/>
      <c r="H1477" s="144"/>
      <c r="I1477" s="144"/>
      <c r="J1477" s="144"/>
      <c r="K1477" s="144"/>
      <c r="L1477" s="144"/>
      <c r="M1477" s="144"/>
      <c r="N1477" s="144"/>
      <c r="O1477" s="144"/>
      <c r="P1477" s="144"/>
      <c r="Q1477" s="144"/>
      <c r="R1477" s="144"/>
      <c r="S1477" s="144"/>
      <c r="T1477" s="144"/>
      <c r="U1477" s="144"/>
      <c r="V1477" s="144"/>
      <c r="W1477" s="144"/>
      <c r="X1477" s="133"/>
      <c r="Y1477" s="133"/>
      <c r="Z1477" s="133"/>
      <c r="AA1477" s="133"/>
      <c r="AB1477" s="133"/>
      <c r="AC1477" s="133"/>
      <c r="AD1477" s="133"/>
      <c r="AE1477" s="133"/>
      <c r="AF1477" s="133"/>
      <c r="AG1477" s="133" t="s">
        <v>282</v>
      </c>
      <c r="AH1477" s="133">
        <v>0</v>
      </c>
      <c r="AI1477" s="133"/>
      <c r="AJ1477" s="133"/>
      <c r="AK1477" s="133"/>
      <c r="AL1477" s="133"/>
      <c r="AM1477" s="133"/>
      <c r="AN1477" s="133"/>
      <c r="AO1477" s="133"/>
      <c r="AP1477" s="133"/>
      <c r="AQ1477" s="133"/>
      <c r="AR1477" s="133"/>
      <c r="AS1477" s="133"/>
      <c r="AT1477" s="133"/>
      <c r="AU1477" s="133"/>
      <c r="AV1477" s="133"/>
      <c r="AW1477" s="133"/>
      <c r="AX1477" s="133"/>
      <c r="AY1477" s="133"/>
      <c r="AZ1477" s="133"/>
      <c r="BA1477" s="133"/>
      <c r="BB1477" s="133"/>
      <c r="BC1477" s="133"/>
      <c r="BD1477" s="133"/>
      <c r="BE1477" s="133"/>
      <c r="BF1477" s="133"/>
      <c r="BG1477" s="133"/>
      <c r="BH1477" s="133"/>
    </row>
    <row r="1478" spans="1:60" outlineLevel="1" x14ac:dyDescent="0.2">
      <c r="A1478" s="142"/>
      <c r="B1478" s="143"/>
      <c r="C1478" s="189" t="s">
        <v>1495</v>
      </c>
      <c r="D1478" s="175"/>
      <c r="E1478" s="176"/>
      <c r="F1478" s="144"/>
      <c r="G1478" s="144"/>
      <c r="H1478" s="144"/>
      <c r="I1478" s="144"/>
      <c r="J1478" s="144"/>
      <c r="K1478" s="144"/>
      <c r="L1478" s="144"/>
      <c r="M1478" s="144"/>
      <c r="N1478" s="144"/>
      <c r="O1478" s="144"/>
      <c r="P1478" s="144"/>
      <c r="Q1478" s="144"/>
      <c r="R1478" s="144"/>
      <c r="S1478" s="144"/>
      <c r="T1478" s="144"/>
      <c r="U1478" s="144"/>
      <c r="V1478" s="144"/>
      <c r="W1478" s="144"/>
      <c r="X1478" s="133"/>
      <c r="Y1478" s="133"/>
      <c r="Z1478" s="133"/>
      <c r="AA1478" s="133"/>
      <c r="AB1478" s="133"/>
      <c r="AC1478" s="133"/>
      <c r="AD1478" s="133"/>
      <c r="AE1478" s="133"/>
      <c r="AF1478" s="133"/>
      <c r="AG1478" s="133" t="s">
        <v>282</v>
      </c>
      <c r="AH1478" s="133">
        <v>0</v>
      </c>
      <c r="AI1478" s="133"/>
      <c r="AJ1478" s="133"/>
      <c r="AK1478" s="133"/>
      <c r="AL1478" s="133"/>
      <c r="AM1478" s="133"/>
      <c r="AN1478" s="133"/>
      <c r="AO1478" s="133"/>
      <c r="AP1478" s="133"/>
      <c r="AQ1478" s="133"/>
      <c r="AR1478" s="133"/>
      <c r="AS1478" s="133"/>
      <c r="AT1478" s="133"/>
      <c r="AU1478" s="133"/>
      <c r="AV1478" s="133"/>
      <c r="AW1478" s="133"/>
      <c r="AX1478" s="133"/>
      <c r="AY1478" s="133"/>
      <c r="AZ1478" s="133"/>
      <c r="BA1478" s="133"/>
      <c r="BB1478" s="133"/>
      <c r="BC1478" s="133"/>
      <c r="BD1478" s="133"/>
      <c r="BE1478" s="133"/>
      <c r="BF1478" s="133"/>
      <c r="BG1478" s="133"/>
      <c r="BH1478" s="133"/>
    </row>
    <row r="1479" spans="1:60" outlineLevel="1" x14ac:dyDescent="0.2">
      <c r="A1479" s="142"/>
      <c r="B1479" s="143"/>
      <c r="C1479" s="189" t="s">
        <v>1516</v>
      </c>
      <c r="D1479" s="175"/>
      <c r="E1479" s="176">
        <v>22.956000000000003</v>
      </c>
      <c r="F1479" s="144"/>
      <c r="G1479" s="144"/>
      <c r="H1479" s="144"/>
      <c r="I1479" s="144"/>
      <c r="J1479" s="144"/>
      <c r="K1479" s="144"/>
      <c r="L1479" s="144"/>
      <c r="M1479" s="144"/>
      <c r="N1479" s="144"/>
      <c r="O1479" s="144"/>
      <c r="P1479" s="144"/>
      <c r="Q1479" s="144"/>
      <c r="R1479" s="144"/>
      <c r="S1479" s="144"/>
      <c r="T1479" s="144"/>
      <c r="U1479" s="144"/>
      <c r="V1479" s="144"/>
      <c r="W1479" s="144"/>
      <c r="X1479" s="133"/>
      <c r="Y1479" s="133"/>
      <c r="Z1479" s="133"/>
      <c r="AA1479" s="133"/>
      <c r="AB1479" s="133"/>
      <c r="AC1479" s="133"/>
      <c r="AD1479" s="133"/>
      <c r="AE1479" s="133"/>
      <c r="AF1479" s="133"/>
      <c r="AG1479" s="133" t="s">
        <v>282</v>
      </c>
      <c r="AH1479" s="133">
        <v>0</v>
      </c>
      <c r="AI1479" s="133"/>
      <c r="AJ1479" s="133"/>
      <c r="AK1479" s="133"/>
      <c r="AL1479" s="133"/>
      <c r="AM1479" s="133"/>
      <c r="AN1479" s="133"/>
      <c r="AO1479" s="133"/>
      <c r="AP1479" s="133"/>
      <c r="AQ1479" s="133"/>
      <c r="AR1479" s="133"/>
      <c r="AS1479" s="133"/>
      <c r="AT1479" s="133"/>
      <c r="AU1479" s="133"/>
      <c r="AV1479" s="133"/>
      <c r="AW1479" s="133"/>
      <c r="AX1479" s="133"/>
      <c r="AY1479" s="133"/>
      <c r="AZ1479" s="133"/>
      <c r="BA1479" s="133"/>
      <c r="BB1479" s="133"/>
      <c r="BC1479" s="133"/>
      <c r="BD1479" s="133"/>
      <c r="BE1479" s="133"/>
      <c r="BF1479" s="133"/>
      <c r="BG1479" s="133"/>
      <c r="BH1479" s="133"/>
    </row>
    <row r="1480" spans="1:60" x14ac:dyDescent="0.2">
      <c r="A1480" s="148" t="s">
        <v>228</v>
      </c>
      <c r="B1480" s="149" t="s">
        <v>127</v>
      </c>
      <c r="C1480" s="169" t="s">
        <v>128</v>
      </c>
      <c r="D1480" s="150"/>
      <c r="E1480" s="151"/>
      <c r="F1480" s="152"/>
      <c r="G1480" s="152">
        <f>SUMIF(AG1481:AG1508,"&lt;&gt;NOR",G1481:G1508)</f>
        <v>1425027.2600000002</v>
      </c>
      <c r="H1480" s="152"/>
      <c r="I1480" s="152">
        <f>SUM(I1481:I1508)</f>
        <v>1012854.47</v>
      </c>
      <c r="J1480" s="152"/>
      <c r="K1480" s="152">
        <f>SUM(K1481:K1508)</f>
        <v>412172.78</v>
      </c>
      <c r="L1480" s="152"/>
      <c r="M1480" s="152">
        <f>SUM(M1481:M1508)</f>
        <v>1724282.9846000001</v>
      </c>
      <c r="N1480" s="152"/>
      <c r="O1480" s="152">
        <f>SUM(O1481:O1508)</f>
        <v>216.04</v>
      </c>
      <c r="P1480" s="152"/>
      <c r="Q1480" s="152">
        <f>SUM(Q1481:Q1508)</f>
        <v>0</v>
      </c>
      <c r="R1480" s="152"/>
      <c r="S1480" s="152"/>
      <c r="T1480" s="153"/>
      <c r="U1480" s="147"/>
      <c r="V1480" s="147">
        <f>SUM(V1481:V1508)</f>
        <v>1057.77</v>
      </c>
      <c r="W1480" s="147"/>
      <c r="AG1480" t="s">
        <v>229</v>
      </c>
    </row>
    <row r="1481" spans="1:60" outlineLevel="1" x14ac:dyDescent="0.2">
      <c r="A1481" s="154">
        <v>158</v>
      </c>
      <c r="B1481" s="155" t="s">
        <v>1517</v>
      </c>
      <c r="C1481" s="171" t="s">
        <v>1518</v>
      </c>
      <c r="D1481" s="156" t="s">
        <v>297</v>
      </c>
      <c r="E1481" s="157">
        <v>8.9992800000000006</v>
      </c>
      <c r="F1481" s="158">
        <v>329</v>
      </c>
      <c r="G1481" s="159">
        <f>ROUND(E1481*F1481,2)</f>
        <v>2960.76</v>
      </c>
      <c r="H1481" s="158">
        <v>0</v>
      </c>
      <c r="I1481" s="159">
        <f>ROUND(E1481*H1481,2)</f>
        <v>0</v>
      </c>
      <c r="J1481" s="158">
        <v>329</v>
      </c>
      <c r="K1481" s="159">
        <f>ROUND(E1481*J1481,2)</f>
        <v>2960.76</v>
      </c>
      <c r="L1481" s="159">
        <v>21</v>
      </c>
      <c r="M1481" s="159">
        <f>G1481*(1+L1481/100)</f>
        <v>3582.5196000000001</v>
      </c>
      <c r="N1481" s="159">
        <v>0</v>
      </c>
      <c r="O1481" s="159">
        <f>ROUND(E1481*N1481,2)</f>
        <v>0</v>
      </c>
      <c r="P1481" s="159">
        <v>0</v>
      </c>
      <c r="Q1481" s="159">
        <f>ROUND(E1481*P1481,2)</f>
        <v>0</v>
      </c>
      <c r="R1481" s="159" t="s">
        <v>373</v>
      </c>
      <c r="S1481" s="159" t="s">
        <v>233</v>
      </c>
      <c r="T1481" s="160" t="s">
        <v>233</v>
      </c>
      <c r="U1481" s="144">
        <v>0.82000000000000006</v>
      </c>
      <c r="V1481" s="144">
        <f>ROUND(E1481*U1481,2)</f>
        <v>7.38</v>
      </c>
      <c r="W1481" s="144"/>
      <c r="X1481" s="133"/>
      <c r="Y1481" s="133"/>
      <c r="Z1481" s="133"/>
      <c r="AA1481" s="133"/>
      <c r="AB1481" s="133"/>
      <c r="AC1481" s="133"/>
      <c r="AD1481" s="133"/>
      <c r="AE1481" s="133"/>
      <c r="AF1481" s="133"/>
      <c r="AG1481" s="133" t="s">
        <v>251</v>
      </c>
      <c r="AH1481" s="133"/>
      <c r="AI1481" s="133"/>
      <c r="AJ1481" s="133"/>
      <c r="AK1481" s="133"/>
      <c r="AL1481" s="133"/>
      <c r="AM1481" s="133"/>
      <c r="AN1481" s="133"/>
      <c r="AO1481" s="133"/>
      <c r="AP1481" s="133"/>
      <c r="AQ1481" s="133"/>
      <c r="AR1481" s="133"/>
      <c r="AS1481" s="133"/>
      <c r="AT1481" s="133"/>
      <c r="AU1481" s="133"/>
      <c r="AV1481" s="133"/>
      <c r="AW1481" s="133"/>
      <c r="AX1481" s="133"/>
      <c r="AY1481" s="133"/>
      <c r="AZ1481" s="133"/>
      <c r="BA1481" s="133"/>
      <c r="BB1481" s="133"/>
      <c r="BC1481" s="133"/>
      <c r="BD1481" s="133"/>
      <c r="BE1481" s="133"/>
      <c r="BF1481" s="133"/>
      <c r="BG1481" s="133"/>
      <c r="BH1481" s="133"/>
    </row>
    <row r="1482" spans="1:60" outlineLevel="1" x14ac:dyDescent="0.2">
      <c r="A1482" s="142"/>
      <c r="B1482" s="143"/>
      <c r="C1482" s="292" t="s">
        <v>1519</v>
      </c>
      <c r="D1482" s="293"/>
      <c r="E1482" s="293"/>
      <c r="F1482" s="293"/>
      <c r="G1482" s="293"/>
      <c r="H1482" s="144"/>
      <c r="I1482" s="144"/>
      <c r="J1482" s="144"/>
      <c r="K1482" s="144"/>
      <c r="L1482" s="144"/>
      <c r="M1482" s="144"/>
      <c r="N1482" s="144"/>
      <c r="O1482" s="144"/>
      <c r="P1482" s="144"/>
      <c r="Q1482" s="144"/>
      <c r="R1482" s="144"/>
      <c r="S1482" s="144"/>
      <c r="T1482" s="144"/>
      <c r="U1482" s="144"/>
      <c r="V1482" s="144"/>
      <c r="W1482" s="144"/>
      <c r="X1482" s="133"/>
      <c r="Y1482" s="133"/>
      <c r="Z1482" s="133"/>
      <c r="AA1482" s="133"/>
      <c r="AB1482" s="133"/>
      <c r="AC1482" s="133"/>
      <c r="AD1482" s="133"/>
      <c r="AE1482" s="133"/>
      <c r="AF1482" s="133"/>
      <c r="AG1482" s="133" t="s">
        <v>293</v>
      </c>
      <c r="AH1482" s="133"/>
      <c r="AI1482" s="133"/>
      <c r="AJ1482" s="133"/>
      <c r="AK1482" s="133"/>
      <c r="AL1482" s="133"/>
      <c r="AM1482" s="133"/>
      <c r="AN1482" s="133"/>
      <c r="AO1482" s="133"/>
      <c r="AP1482" s="133"/>
      <c r="AQ1482" s="133"/>
      <c r="AR1482" s="133"/>
      <c r="AS1482" s="133"/>
      <c r="AT1482" s="133"/>
      <c r="AU1482" s="133"/>
      <c r="AV1482" s="133"/>
      <c r="AW1482" s="133"/>
      <c r="AX1482" s="133"/>
      <c r="AY1482" s="133"/>
      <c r="AZ1482" s="133"/>
      <c r="BA1482" s="133"/>
      <c r="BB1482" s="133"/>
      <c r="BC1482" s="133"/>
      <c r="BD1482" s="133"/>
      <c r="BE1482" s="133"/>
      <c r="BF1482" s="133"/>
      <c r="BG1482" s="133"/>
      <c r="BH1482" s="133"/>
    </row>
    <row r="1483" spans="1:60" outlineLevel="1" x14ac:dyDescent="0.2">
      <c r="A1483" s="142"/>
      <c r="B1483" s="143"/>
      <c r="C1483" s="189" t="s">
        <v>1520</v>
      </c>
      <c r="D1483" s="175"/>
      <c r="E1483" s="176">
        <v>8.9992800000000006</v>
      </c>
      <c r="F1483" s="144"/>
      <c r="G1483" s="144"/>
      <c r="H1483" s="144"/>
      <c r="I1483" s="144"/>
      <c r="J1483" s="144"/>
      <c r="K1483" s="144"/>
      <c r="L1483" s="144"/>
      <c r="M1483" s="144"/>
      <c r="N1483" s="144"/>
      <c r="O1483" s="144"/>
      <c r="P1483" s="144"/>
      <c r="Q1483" s="144"/>
      <c r="R1483" s="144"/>
      <c r="S1483" s="144"/>
      <c r="T1483" s="144"/>
      <c r="U1483" s="144"/>
      <c r="V1483" s="144"/>
      <c r="W1483" s="144"/>
      <c r="X1483" s="133"/>
      <c r="Y1483" s="133"/>
      <c r="Z1483" s="133"/>
      <c r="AA1483" s="133"/>
      <c r="AB1483" s="133"/>
      <c r="AC1483" s="133"/>
      <c r="AD1483" s="133"/>
      <c r="AE1483" s="133"/>
      <c r="AF1483" s="133"/>
      <c r="AG1483" s="133" t="s">
        <v>282</v>
      </c>
      <c r="AH1483" s="133">
        <v>0</v>
      </c>
      <c r="AI1483" s="133"/>
      <c r="AJ1483" s="133"/>
      <c r="AK1483" s="133"/>
      <c r="AL1483" s="133"/>
      <c r="AM1483" s="133"/>
      <c r="AN1483" s="133"/>
      <c r="AO1483" s="133"/>
      <c r="AP1483" s="133"/>
      <c r="AQ1483" s="133"/>
      <c r="AR1483" s="133"/>
      <c r="AS1483" s="133"/>
      <c r="AT1483" s="133"/>
      <c r="AU1483" s="133"/>
      <c r="AV1483" s="133"/>
      <c r="AW1483" s="133"/>
      <c r="AX1483" s="133"/>
      <c r="AY1483" s="133"/>
      <c r="AZ1483" s="133"/>
      <c r="BA1483" s="133"/>
      <c r="BB1483" s="133"/>
      <c r="BC1483" s="133"/>
      <c r="BD1483" s="133"/>
      <c r="BE1483" s="133"/>
      <c r="BF1483" s="133"/>
      <c r="BG1483" s="133"/>
      <c r="BH1483" s="133"/>
    </row>
    <row r="1484" spans="1:60" ht="22.5" outlineLevel="1" x14ac:dyDescent="0.2">
      <c r="A1484" s="154">
        <v>159</v>
      </c>
      <c r="B1484" s="155" t="s">
        <v>1521</v>
      </c>
      <c r="C1484" s="171" t="s">
        <v>1522</v>
      </c>
      <c r="D1484" s="156" t="s">
        <v>393</v>
      </c>
      <c r="E1484" s="157">
        <v>0.98992000000000002</v>
      </c>
      <c r="F1484" s="158">
        <v>32660</v>
      </c>
      <c r="G1484" s="159">
        <f>ROUND(E1484*F1484,2)</f>
        <v>32330.79</v>
      </c>
      <c r="H1484" s="158">
        <v>26608.880000000001</v>
      </c>
      <c r="I1484" s="159">
        <f>ROUND(E1484*H1484,2)</f>
        <v>26340.66</v>
      </c>
      <c r="J1484" s="158">
        <v>6051.1200000000008</v>
      </c>
      <c r="K1484" s="159">
        <f>ROUND(E1484*J1484,2)</f>
        <v>5990.12</v>
      </c>
      <c r="L1484" s="159">
        <v>21</v>
      </c>
      <c r="M1484" s="159">
        <f>G1484*(1+L1484/100)</f>
        <v>39120.255899999996</v>
      </c>
      <c r="N1484" s="159">
        <v>1.0662500000000001</v>
      </c>
      <c r="O1484" s="159">
        <f>ROUND(E1484*N1484,2)</f>
        <v>1.06</v>
      </c>
      <c r="P1484" s="159">
        <v>0</v>
      </c>
      <c r="Q1484" s="159">
        <f>ROUND(E1484*P1484,2)</f>
        <v>0</v>
      </c>
      <c r="R1484" s="159" t="s">
        <v>373</v>
      </c>
      <c r="S1484" s="159" t="s">
        <v>233</v>
      </c>
      <c r="T1484" s="160" t="s">
        <v>233</v>
      </c>
      <c r="U1484" s="144">
        <v>15.231000000000002</v>
      </c>
      <c r="V1484" s="144">
        <f>ROUND(E1484*U1484,2)</f>
        <v>15.08</v>
      </c>
      <c r="W1484" s="144"/>
      <c r="X1484" s="133"/>
      <c r="Y1484" s="133"/>
      <c r="Z1484" s="133"/>
      <c r="AA1484" s="133"/>
      <c r="AB1484" s="133"/>
      <c r="AC1484" s="133"/>
      <c r="AD1484" s="133"/>
      <c r="AE1484" s="133"/>
      <c r="AF1484" s="133"/>
      <c r="AG1484" s="133" t="s">
        <v>251</v>
      </c>
      <c r="AH1484" s="133"/>
      <c r="AI1484" s="133"/>
      <c r="AJ1484" s="133"/>
      <c r="AK1484" s="133"/>
      <c r="AL1484" s="133"/>
      <c r="AM1484" s="133"/>
      <c r="AN1484" s="133"/>
      <c r="AO1484" s="133"/>
      <c r="AP1484" s="133"/>
      <c r="AQ1484" s="133"/>
      <c r="AR1484" s="133"/>
      <c r="AS1484" s="133"/>
      <c r="AT1484" s="133"/>
      <c r="AU1484" s="133"/>
      <c r="AV1484" s="133"/>
      <c r="AW1484" s="133"/>
      <c r="AX1484" s="133"/>
      <c r="AY1484" s="133"/>
      <c r="AZ1484" s="133"/>
      <c r="BA1484" s="133"/>
      <c r="BB1484" s="133"/>
      <c r="BC1484" s="133"/>
      <c r="BD1484" s="133"/>
      <c r="BE1484" s="133"/>
      <c r="BF1484" s="133"/>
      <c r="BG1484" s="133"/>
      <c r="BH1484" s="133"/>
    </row>
    <row r="1485" spans="1:60" outlineLevel="1" x14ac:dyDescent="0.2">
      <c r="A1485" s="142"/>
      <c r="B1485" s="143"/>
      <c r="C1485" s="292" t="s">
        <v>394</v>
      </c>
      <c r="D1485" s="293"/>
      <c r="E1485" s="293"/>
      <c r="F1485" s="293"/>
      <c r="G1485" s="293"/>
      <c r="H1485" s="144"/>
      <c r="I1485" s="144"/>
      <c r="J1485" s="144"/>
      <c r="K1485" s="144"/>
      <c r="L1485" s="144"/>
      <c r="M1485" s="144"/>
      <c r="N1485" s="144"/>
      <c r="O1485" s="144"/>
      <c r="P1485" s="144"/>
      <c r="Q1485" s="144"/>
      <c r="R1485" s="144"/>
      <c r="S1485" s="144"/>
      <c r="T1485" s="144"/>
      <c r="U1485" s="144"/>
      <c r="V1485" s="144"/>
      <c r="W1485" s="144"/>
      <c r="X1485" s="133"/>
      <c r="Y1485" s="133"/>
      <c r="Z1485" s="133"/>
      <c r="AA1485" s="133"/>
      <c r="AB1485" s="133"/>
      <c r="AC1485" s="133"/>
      <c r="AD1485" s="133"/>
      <c r="AE1485" s="133"/>
      <c r="AF1485" s="133"/>
      <c r="AG1485" s="133" t="s">
        <v>293</v>
      </c>
      <c r="AH1485" s="133"/>
      <c r="AI1485" s="133"/>
      <c r="AJ1485" s="133"/>
      <c r="AK1485" s="133"/>
      <c r="AL1485" s="133"/>
      <c r="AM1485" s="133"/>
      <c r="AN1485" s="133"/>
      <c r="AO1485" s="133"/>
      <c r="AP1485" s="133"/>
      <c r="AQ1485" s="133"/>
      <c r="AR1485" s="133"/>
      <c r="AS1485" s="133"/>
      <c r="AT1485" s="133"/>
      <c r="AU1485" s="133"/>
      <c r="AV1485" s="133"/>
      <c r="AW1485" s="133"/>
      <c r="AX1485" s="133"/>
      <c r="AY1485" s="133"/>
      <c r="AZ1485" s="133"/>
      <c r="BA1485" s="133"/>
      <c r="BB1485" s="133"/>
      <c r="BC1485" s="133"/>
      <c r="BD1485" s="133"/>
      <c r="BE1485" s="133"/>
      <c r="BF1485" s="133"/>
      <c r="BG1485" s="133"/>
      <c r="BH1485" s="133"/>
    </row>
    <row r="1486" spans="1:60" outlineLevel="1" x14ac:dyDescent="0.2">
      <c r="A1486" s="142"/>
      <c r="B1486" s="143"/>
      <c r="C1486" s="189" t="s">
        <v>1523</v>
      </c>
      <c r="D1486" s="175"/>
      <c r="E1486" s="176">
        <v>0.98992000000000002</v>
      </c>
      <c r="F1486" s="144"/>
      <c r="G1486" s="144"/>
      <c r="H1486" s="144"/>
      <c r="I1486" s="144"/>
      <c r="J1486" s="144"/>
      <c r="K1486" s="144"/>
      <c r="L1486" s="144"/>
      <c r="M1486" s="144"/>
      <c r="N1486" s="144"/>
      <c r="O1486" s="144"/>
      <c r="P1486" s="144"/>
      <c r="Q1486" s="144"/>
      <c r="R1486" s="144"/>
      <c r="S1486" s="144"/>
      <c r="T1486" s="144"/>
      <c r="U1486" s="144"/>
      <c r="V1486" s="144"/>
      <c r="W1486" s="144"/>
      <c r="X1486" s="133"/>
      <c r="Y1486" s="133"/>
      <c r="Z1486" s="133"/>
      <c r="AA1486" s="133"/>
      <c r="AB1486" s="133"/>
      <c r="AC1486" s="133"/>
      <c r="AD1486" s="133"/>
      <c r="AE1486" s="133"/>
      <c r="AF1486" s="133"/>
      <c r="AG1486" s="133" t="s">
        <v>282</v>
      </c>
      <c r="AH1486" s="133">
        <v>0</v>
      </c>
      <c r="AI1486" s="133"/>
      <c r="AJ1486" s="133"/>
      <c r="AK1486" s="133"/>
      <c r="AL1486" s="133"/>
      <c r="AM1486" s="133"/>
      <c r="AN1486" s="133"/>
      <c r="AO1486" s="133"/>
      <c r="AP1486" s="133"/>
      <c r="AQ1486" s="133"/>
      <c r="AR1486" s="133"/>
      <c r="AS1486" s="133"/>
      <c r="AT1486" s="133"/>
      <c r="AU1486" s="133"/>
      <c r="AV1486" s="133"/>
      <c r="AW1486" s="133"/>
      <c r="AX1486" s="133"/>
      <c r="AY1486" s="133"/>
      <c r="AZ1486" s="133"/>
      <c r="BA1486" s="133"/>
      <c r="BB1486" s="133"/>
      <c r="BC1486" s="133"/>
      <c r="BD1486" s="133"/>
      <c r="BE1486" s="133"/>
      <c r="BF1486" s="133"/>
      <c r="BG1486" s="133"/>
      <c r="BH1486" s="133"/>
    </row>
    <row r="1487" spans="1:60" outlineLevel="1" x14ac:dyDescent="0.2">
      <c r="A1487" s="154">
        <v>160</v>
      </c>
      <c r="B1487" s="155" t="s">
        <v>1524</v>
      </c>
      <c r="C1487" s="171" t="s">
        <v>1525</v>
      </c>
      <c r="D1487" s="156" t="s">
        <v>297</v>
      </c>
      <c r="E1487" s="157">
        <v>89.348890000000011</v>
      </c>
      <c r="F1487" s="158">
        <v>7630</v>
      </c>
      <c r="G1487" s="159">
        <f>ROUND(E1487*F1487,2)</f>
        <v>681732.03</v>
      </c>
      <c r="H1487" s="158">
        <v>6352.2300000000005</v>
      </c>
      <c r="I1487" s="159">
        <f>ROUND(E1487*H1487,2)</f>
        <v>567564.69999999995</v>
      </c>
      <c r="J1487" s="158">
        <v>1277.7700000000002</v>
      </c>
      <c r="K1487" s="159">
        <f>ROUND(E1487*J1487,2)</f>
        <v>114167.33</v>
      </c>
      <c r="L1487" s="159">
        <v>21</v>
      </c>
      <c r="M1487" s="159">
        <f>G1487*(1+L1487/100)</f>
        <v>824895.75630000001</v>
      </c>
      <c r="N1487" s="159">
        <v>2.02</v>
      </c>
      <c r="O1487" s="159">
        <f>ROUND(E1487*N1487,2)</f>
        <v>180.48</v>
      </c>
      <c r="P1487" s="159">
        <v>0</v>
      </c>
      <c r="Q1487" s="159">
        <f>ROUND(E1487*P1487,2)</f>
        <v>0</v>
      </c>
      <c r="R1487" s="159" t="s">
        <v>373</v>
      </c>
      <c r="S1487" s="159" t="s">
        <v>233</v>
      </c>
      <c r="T1487" s="160" t="s">
        <v>233</v>
      </c>
      <c r="U1487" s="144">
        <v>3.2130000000000001</v>
      </c>
      <c r="V1487" s="144">
        <f>ROUND(E1487*U1487,2)</f>
        <v>287.08</v>
      </c>
      <c r="W1487" s="144"/>
      <c r="X1487" s="133"/>
      <c r="Y1487" s="133"/>
      <c r="Z1487" s="133"/>
      <c r="AA1487" s="133"/>
      <c r="AB1487" s="133"/>
      <c r="AC1487" s="133"/>
      <c r="AD1487" s="133"/>
      <c r="AE1487" s="133"/>
      <c r="AF1487" s="133"/>
      <c r="AG1487" s="133" t="s">
        <v>251</v>
      </c>
      <c r="AH1487" s="133"/>
      <c r="AI1487" s="133"/>
      <c r="AJ1487" s="133"/>
      <c r="AK1487" s="133"/>
      <c r="AL1487" s="133"/>
      <c r="AM1487" s="133"/>
      <c r="AN1487" s="133"/>
      <c r="AO1487" s="133"/>
      <c r="AP1487" s="133"/>
      <c r="AQ1487" s="133"/>
      <c r="AR1487" s="133"/>
      <c r="AS1487" s="133"/>
      <c r="AT1487" s="133"/>
      <c r="AU1487" s="133"/>
      <c r="AV1487" s="133"/>
      <c r="AW1487" s="133"/>
      <c r="AX1487" s="133"/>
      <c r="AY1487" s="133"/>
      <c r="AZ1487" s="133"/>
      <c r="BA1487" s="133"/>
      <c r="BB1487" s="133"/>
      <c r="BC1487" s="133"/>
      <c r="BD1487" s="133"/>
      <c r="BE1487" s="133"/>
      <c r="BF1487" s="133"/>
      <c r="BG1487" s="133"/>
      <c r="BH1487" s="133"/>
    </row>
    <row r="1488" spans="1:60" ht="22.5" outlineLevel="1" x14ac:dyDescent="0.2">
      <c r="A1488" s="142"/>
      <c r="B1488" s="143"/>
      <c r="C1488" s="189" t="s">
        <v>1526</v>
      </c>
      <c r="D1488" s="175"/>
      <c r="E1488" s="176"/>
      <c r="F1488" s="144"/>
      <c r="G1488" s="144"/>
      <c r="H1488" s="144"/>
      <c r="I1488" s="144"/>
      <c r="J1488" s="144"/>
      <c r="K1488" s="144"/>
      <c r="L1488" s="144"/>
      <c r="M1488" s="144"/>
      <c r="N1488" s="144"/>
      <c r="O1488" s="144"/>
      <c r="P1488" s="144"/>
      <c r="Q1488" s="144"/>
      <c r="R1488" s="144"/>
      <c r="S1488" s="144"/>
      <c r="T1488" s="144"/>
      <c r="U1488" s="144"/>
      <c r="V1488" s="144"/>
      <c r="W1488" s="144"/>
      <c r="X1488" s="133"/>
      <c r="Y1488" s="133"/>
      <c r="Z1488" s="133"/>
      <c r="AA1488" s="133"/>
      <c r="AB1488" s="133"/>
      <c r="AC1488" s="133"/>
      <c r="AD1488" s="133"/>
      <c r="AE1488" s="133"/>
      <c r="AF1488" s="133"/>
      <c r="AG1488" s="133" t="s">
        <v>282</v>
      </c>
      <c r="AH1488" s="133">
        <v>0</v>
      </c>
      <c r="AI1488" s="133"/>
      <c r="AJ1488" s="133"/>
      <c r="AK1488" s="133"/>
      <c r="AL1488" s="133"/>
      <c r="AM1488" s="133"/>
      <c r="AN1488" s="133"/>
      <c r="AO1488" s="133"/>
      <c r="AP1488" s="133"/>
      <c r="AQ1488" s="133"/>
      <c r="AR1488" s="133"/>
      <c r="AS1488" s="133"/>
      <c r="AT1488" s="133"/>
      <c r="AU1488" s="133"/>
      <c r="AV1488" s="133"/>
      <c r="AW1488" s="133"/>
      <c r="AX1488" s="133"/>
      <c r="AY1488" s="133"/>
      <c r="AZ1488" s="133"/>
      <c r="BA1488" s="133"/>
      <c r="BB1488" s="133"/>
      <c r="BC1488" s="133"/>
      <c r="BD1488" s="133"/>
      <c r="BE1488" s="133"/>
      <c r="BF1488" s="133"/>
      <c r="BG1488" s="133"/>
      <c r="BH1488" s="133"/>
    </row>
    <row r="1489" spans="1:60" outlineLevel="1" x14ac:dyDescent="0.2">
      <c r="A1489" s="142"/>
      <c r="B1489" s="143"/>
      <c r="C1489" s="189" t="s">
        <v>1527</v>
      </c>
      <c r="D1489" s="175"/>
      <c r="E1489" s="176">
        <v>1.8524</v>
      </c>
      <c r="F1489" s="144"/>
      <c r="G1489" s="144"/>
      <c r="H1489" s="144"/>
      <c r="I1489" s="144"/>
      <c r="J1489" s="144"/>
      <c r="K1489" s="144"/>
      <c r="L1489" s="144"/>
      <c r="M1489" s="144"/>
      <c r="N1489" s="144"/>
      <c r="O1489" s="144"/>
      <c r="P1489" s="144"/>
      <c r="Q1489" s="144"/>
      <c r="R1489" s="144"/>
      <c r="S1489" s="144"/>
      <c r="T1489" s="144"/>
      <c r="U1489" s="144"/>
      <c r="V1489" s="144"/>
      <c r="W1489" s="144"/>
      <c r="X1489" s="133"/>
      <c r="Y1489" s="133"/>
      <c r="Z1489" s="133"/>
      <c r="AA1489" s="133"/>
      <c r="AB1489" s="133"/>
      <c r="AC1489" s="133"/>
      <c r="AD1489" s="133"/>
      <c r="AE1489" s="133"/>
      <c r="AF1489" s="133"/>
      <c r="AG1489" s="133" t="s">
        <v>282</v>
      </c>
      <c r="AH1489" s="133">
        <v>0</v>
      </c>
      <c r="AI1489" s="133"/>
      <c r="AJ1489" s="133"/>
      <c r="AK1489" s="133"/>
      <c r="AL1489" s="133"/>
      <c r="AM1489" s="133"/>
      <c r="AN1489" s="133"/>
      <c r="AO1489" s="133"/>
      <c r="AP1489" s="133"/>
      <c r="AQ1489" s="133"/>
      <c r="AR1489" s="133"/>
      <c r="AS1489" s="133"/>
      <c r="AT1489" s="133"/>
      <c r="AU1489" s="133"/>
      <c r="AV1489" s="133"/>
      <c r="AW1489" s="133"/>
      <c r="AX1489" s="133"/>
      <c r="AY1489" s="133"/>
      <c r="AZ1489" s="133"/>
      <c r="BA1489" s="133"/>
      <c r="BB1489" s="133"/>
      <c r="BC1489" s="133"/>
      <c r="BD1489" s="133"/>
      <c r="BE1489" s="133"/>
      <c r="BF1489" s="133"/>
      <c r="BG1489" s="133"/>
      <c r="BH1489" s="133"/>
    </row>
    <row r="1490" spans="1:60" outlineLevel="1" x14ac:dyDescent="0.2">
      <c r="A1490" s="142"/>
      <c r="B1490" s="143"/>
      <c r="C1490" s="189" t="s">
        <v>1528</v>
      </c>
      <c r="D1490" s="175"/>
      <c r="E1490" s="176">
        <v>0.7824000000000001</v>
      </c>
      <c r="F1490" s="144"/>
      <c r="G1490" s="144"/>
      <c r="H1490" s="144"/>
      <c r="I1490" s="144"/>
      <c r="J1490" s="144"/>
      <c r="K1490" s="144"/>
      <c r="L1490" s="144"/>
      <c r="M1490" s="144"/>
      <c r="N1490" s="144"/>
      <c r="O1490" s="144"/>
      <c r="P1490" s="144"/>
      <c r="Q1490" s="144"/>
      <c r="R1490" s="144"/>
      <c r="S1490" s="144"/>
      <c r="T1490" s="144"/>
      <c r="U1490" s="144"/>
      <c r="V1490" s="144"/>
      <c r="W1490" s="144"/>
      <c r="X1490" s="133"/>
      <c r="Y1490" s="133"/>
      <c r="Z1490" s="133"/>
      <c r="AA1490" s="133"/>
      <c r="AB1490" s="133"/>
      <c r="AC1490" s="133"/>
      <c r="AD1490" s="133"/>
      <c r="AE1490" s="133"/>
      <c r="AF1490" s="133"/>
      <c r="AG1490" s="133" t="s">
        <v>282</v>
      </c>
      <c r="AH1490" s="133">
        <v>0</v>
      </c>
      <c r="AI1490" s="133"/>
      <c r="AJ1490" s="133"/>
      <c r="AK1490" s="133"/>
      <c r="AL1490" s="133"/>
      <c r="AM1490" s="133"/>
      <c r="AN1490" s="133"/>
      <c r="AO1490" s="133"/>
      <c r="AP1490" s="133"/>
      <c r="AQ1490" s="133"/>
      <c r="AR1490" s="133"/>
      <c r="AS1490" s="133"/>
      <c r="AT1490" s="133"/>
      <c r="AU1490" s="133"/>
      <c r="AV1490" s="133"/>
      <c r="AW1490" s="133"/>
      <c r="AX1490" s="133"/>
      <c r="AY1490" s="133"/>
      <c r="AZ1490" s="133"/>
      <c r="BA1490" s="133"/>
      <c r="BB1490" s="133"/>
      <c r="BC1490" s="133"/>
      <c r="BD1490" s="133"/>
      <c r="BE1490" s="133"/>
      <c r="BF1490" s="133"/>
      <c r="BG1490" s="133"/>
      <c r="BH1490" s="133"/>
    </row>
    <row r="1491" spans="1:60" outlineLevel="1" x14ac:dyDescent="0.2">
      <c r="A1491" s="142"/>
      <c r="B1491" s="143"/>
      <c r="C1491" s="189" t="s">
        <v>1529</v>
      </c>
      <c r="D1491" s="175"/>
      <c r="E1491" s="176">
        <v>38.996270000000003</v>
      </c>
      <c r="F1491" s="144"/>
      <c r="G1491" s="144"/>
      <c r="H1491" s="144"/>
      <c r="I1491" s="144"/>
      <c r="J1491" s="144"/>
      <c r="K1491" s="144"/>
      <c r="L1491" s="144"/>
      <c r="M1491" s="144"/>
      <c r="N1491" s="144"/>
      <c r="O1491" s="144"/>
      <c r="P1491" s="144"/>
      <c r="Q1491" s="144"/>
      <c r="R1491" s="144"/>
      <c r="S1491" s="144"/>
      <c r="T1491" s="144"/>
      <c r="U1491" s="144"/>
      <c r="V1491" s="144"/>
      <c r="W1491" s="144"/>
      <c r="X1491" s="133"/>
      <c r="Y1491" s="133"/>
      <c r="Z1491" s="133"/>
      <c r="AA1491" s="133"/>
      <c r="AB1491" s="133"/>
      <c r="AC1491" s="133"/>
      <c r="AD1491" s="133"/>
      <c r="AE1491" s="133"/>
      <c r="AF1491" s="133"/>
      <c r="AG1491" s="133" t="s">
        <v>282</v>
      </c>
      <c r="AH1491" s="133">
        <v>0</v>
      </c>
      <c r="AI1491" s="133"/>
      <c r="AJ1491" s="133"/>
      <c r="AK1491" s="133"/>
      <c r="AL1491" s="133"/>
      <c r="AM1491" s="133"/>
      <c r="AN1491" s="133"/>
      <c r="AO1491" s="133"/>
      <c r="AP1491" s="133"/>
      <c r="AQ1491" s="133"/>
      <c r="AR1491" s="133"/>
      <c r="AS1491" s="133"/>
      <c r="AT1491" s="133"/>
      <c r="AU1491" s="133"/>
      <c r="AV1491" s="133"/>
      <c r="AW1491" s="133"/>
      <c r="AX1491" s="133"/>
      <c r="AY1491" s="133"/>
      <c r="AZ1491" s="133"/>
      <c r="BA1491" s="133"/>
      <c r="BB1491" s="133"/>
      <c r="BC1491" s="133"/>
      <c r="BD1491" s="133"/>
      <c r="BE1491" s="133"/>
      <c r="BF1491" s="133"/>
      <c r="BG1491" s="133"/>
      <c r="BH1491" s="133"/>
    </row>
    <row r="1492" spans="1:60" outlineLevel="1" x14ac:dyDescent="0.2">
      <c r="A1492" s="142"/>
      <c r="B1492" s="143"/>
      <c r="C1492" s="189" t="s">
        <v>1530</v>
      </c>
      <c r="D1492" s="175"/>
      <c r="E1492" s="176">
        <v>19.974360000000001</v>
      </c>
      <c r="F1492" s="144"/>
      <c r="G1492" s="144"/>
      <c r="H1492" s="144"/>
      <c r="I1492" s="144"/>
      <c r="J1492" s="144"/>
      <c r="K1492" s="144"/>
      <c r="L1492" s="144"/>
      <c r="M1492" s="144"/>
      <c r="N1492" s="144"/>
      <c r="O1492" s="144"/>
      <c r="P1492" s="144"/>
      <c r="Q1492" s="144"/>
      <c r="R1492" s="144"/>
      <c r="S1492" s="144"/>
      <c r="T1492" s="144"/>
      <c r="U1492" s="144"/>
      <c r="V1492" s="144"/>
      <c r="W1492" s="144"/>
      <c r="X1492" s="133"/>
      <c r="Y1492" s="133"/>
      <c r="Z1492" s="133"/>
      <c r="AA1492" s="133"/>
      <c r="AB1492" s="133"/>
      <c r="AC1492" s="133"/>
      <c r="AD1492" s="133"/>
      <c r="AE1492" s="133"/>
      <c r="AF1492" s="133"/>
      <c r="AG1492" s="133" t="s">
        <v>282</v>
      </c>
      <c r="AH1492" s="133">
        <v>0</v>
      </c>
      <c r="AI1492" s="133"/>
      <c r="AJ1492" s="133"/>
      <c r="AK1492" s="133"/>
      <c r="AL1492" s="133"/>
      <c r="AM1492" s="133"/>
      <c r="AN1492" s="133"/>
      <c r="AO1492" s="133"/>
      <c r="AP1492" s="133"/>
      <c r="AQ1492" s="133"/>
      <c r="AR1492" s="133"/>
      <c r="AS1492" s="133"/>
      <c r="AT1492" s="133"/>
      <c r="AU1492" s="133"/>
      <c r="AV1492" s="133"/>
      <c r="AW1492" s="133"/>
      <c r="AX1492" s="133"/>
      <c r="AY1492" s="133"/>
      <c r="AZ1492" s="133"/>
      <c r="BA1492" s="133"/>
      <c r="BB1492" s="133"/>
      <c r="BC1492" s="133"/>
      <c r="BD1492" s="133"/>
      <c r="BE1492" s="133"/>
      <c r="BF1492" s="133"/>
      <c r="BG1492" s="133"/>
      <c r="BH1492" s="133"/>
    </row>
    <row r="1493" spans="1:60" outlineLevel="1" x14ac:dyDescent="0.2">
      <c r="A1493" s="142"/>
      <c r="B1493" s="143"/>
      <c r="C1493" s="189" t="s">
        <v>1531</v>
      </c>
      <c r="D1493" s="175"/>
      <c r="E1493" s="176">
        <v>5.8063500000000001</v>
      </c>
      <c r="F1493" s="144"/>
      <c r="G1493" s="144"/>
      <c r="H1493" s="144"/>
      <c r="I1493" s="144"/>
      <c r="J1493" s="144"/>
      <c r="K1493" s="144"/>
      <c r="L1493" s="144"/>
      <c r="M1493" s="144"/>
      <c r="N1493" s="144"/>
      <c r="O1493" s="144"/>
      <c r="P1493" s="144"/>
      <c r="Q1493" s="144"/>
      <c r="R1493" s="144"/>
      <c r="S1493" s="144"/>
      <c r="T1493" s="144"/>
      <c r="U1493" s="144"/>
      <c r="V1493" s="144"/>
      <c r="W1493" s="144"/>
      <c r="X1493" s="133"/>
      <c r="Y1493" s="133"/>
      <c r="Z1493" s="133"/>
      <c r="AA1493" s="133"/>
      <c r="AB1493" s="133"/>
      <c r="AC1493" s="133"/>
      <c r="AD1493" s="133"/>
      <c r="AE1493" s="133"/>
      <c r="AF1493" s="133"/>
      <c r="AG1493" s="133" t="s">
        <v>282</v>
      </c>
      <c r="AH1493" s="133">
        <v>0</v>
      </c>
      <c r="AI1493" s="133"/>
      <c r="AJ1493" s="133"/>
      <c r="AK1493" s="133"/>
      <c r="AL1493" s="133"/>
      <c r="AM1493" s="133"/>
      <c r="AN1493" s="133"/>
      <c r="AO1493" s="133"/>
      <c r="AP1493" s="133"/>
      <c r="AQ1493" s="133"/>
      <c r="AR1493" s="133"/>
      <c r="AS1493" s="133"/>
      <c r="AT1493" s="133"/>
      <c r="AU1493" s="133"/>
      <c r="AV1493" s="133"/>
      <c r="AW1493" s="133"/>
      <c r="AX1493" s="133"/>
      <c r="AY1493" s="133"/>
      <c r="AZ1493" s="133"/>
      <c r="BA1493" s="133"/>
      <c r="BB1493" s="133"/>
      <c r="BC1493" s="133"/>
      <c r="BD1493" s="133"/>
      <c r="BE1493" s="133"/>
      <c r="BF1493" s="133"/>
      <c r="BG1493" s="133"/>
      <c r="BH1493" s="133"/>
    </row>
    <row r="1494" spans="1:60" outlineLevel="1" x14ac:dyDescent="0.2">
      <c r="A1494" s="142"/>
      <c r="B1494" s="143"/>
      <c r="C1494" s="189" t="s">
        <v>1520</v>
      </c>
      <c r="D1494" s="175"/>
      <c r="E1494" s="176">
        <v>8.9992800000000006</v>
      </c>
      <c r="F1494" s="144"/>
      <c r="G1494" s="144"/>
      <c r="H1494" s="144"/>
      <c r="I1494" s="144"/>
      <c r="J1494" s="144"/>
      <c r="K1494" s="144"/>
      <c r="L1494" s="144"/>
      <c r="M1494" s="144"/>
      <c r="N1494" s="144"/>
      <c r="O1494" s="144"/>
      <c r="P1494" s="144"/>
      <c r="Q1494" s="144"/>
      <c r="R1494" s="144"/>
      <c r="S1494" s="144"/>
      <c r="T1494" s="144"/>
      <c r="U1494" s="144"/>
      <c r="V1494" s="144"/>
      <c r="W1494" s="144"/>
      <c r="X1494" s="133"/>
      <c r="Y1494" s="133"/>
      <c r="Z1494" s="133"/>
      <c r="AA1494" s="133"/>
      <c r="AB1494" s="133"/>
      <c r="AC1494" s="133"/>
      <c r="AD1494" s="133"/>
      <c r="AE1494" s="133"/>
      <c r="AF1494" s="133"/>
      <c r="AG1494" s="133" t="s">
        <v>282</v>
      </c>
      <c r="AH1494" s="133">
        <v>0</v>
      </c>
      <c r="AI1494" s="133"/>
      <c r="AJ1494" s="133"/>
      <c r="AK1494" s="133"/>
      <c r="AL1494" s="133"/>
      <c r="AM1494" s="133"/>
      <c r="AN1494" s="133"/>
      <c r="AO1494" s="133"/>
      <c r="AP1494" s="133"/>
      <c r="AQ1494" s="133"/>
      <c r="AR1494" s="133"/>
      <c r="AS1494" s="133"/>
      <c r="AT1494" s="133"/>
      <c r="AU1494" s="133"/>
      <c r="AV1494" s="133"/>
      <c r="AW1494" s="133"/>
      <c r="AX1494" s="133"/>
      <c r="AY1494" s="133"/>
      <c r="AZ1494" s="133"/>
      <c r="BA1494" s="133"/>
      <c r="BB1494" s="133"/>
      <c r="BC1494" s="133"/>
      <c r="BD1494" s="133"/>
      <c r="BE1494" s="133"/>
      <c r="BF1494" s="133"/>
      <c r="BG1494" s="133"/>
      <c r="BH1494" s="133"/>
    </row>
    <row r="1495" spans="1:60" outlineLevel="1" x14ac:dyDescent="0.2">
      <c r="A1495" s="142"/>
      <c r="B1495" s="143"/>
      <c r="C1495" s="189" t="s">
        <v>1532</v>
      </c>
      <c r="D1495" s="175"/>
      <c r="E1495" s="176">
        <v>7.0804800000000006</v>
      </c>
      <c r="F1495" s="144"/>
      <c r="G1495" s="144"/>
      <c r="H1495" s="144"/>
      <c r="I1495" s="144"/>
      <c r="J1495" s="144"/>
      <c r="K1495" s="144"/>
      <c r="L1495" s="144"/>
      <c r="M1495" s="144"/>
      <c r="N1495" s="144"/>
      <c r="O1495" s="144"/>
      <c r="P1495" s="144"/>
      <c r="Q1495" s="144"/>
      <c r="R1495" s="144"/>
      <c r="S1495" s="144"/>
      <c r="T1495" s="144"/>
      <c r="U1495" s="144"/>
      <c r="V1495" s="144"/>
      <c r="W1495" s="144"/>
      <c r="X1495" s="133"/>
      <c r="Y1495" s="133"/>
      <c r="Z1495" s="133"/>
      <c r="AA1495" s="133"/>
      <c r="AB1495" s="133"/>
      <c r="AC1495" s="133"/>
      <c r="AD1495" s="133"/>
      <c r="AE1495" s="133"/>
      <c r="AF1495" s="133"/>
      <c r="AG1495" s="133" t="s">
        <v>282</v>
      </c>
      <c r="AH1495" s="133">
        <v>0</v>
      </c>
      <c r="AI1495" s="133"/>
      <c r="AJ1495" s="133"/>
      <c r="AK1495" s="133"/>
      <c r="AL1495" s="133"/>
      <c r="AM1495" s="133"/>
      <c r="AN1495" s="133"/>
      <c r="AO1495" s="133"/>
      <c r="AP1495" s="133"/>
      <c r="AQ1495" s="133"/>
      <c r="AR1495" s="133"/>
      <c r="AS1495" s="133"/>
      <c r="AT1495" s="133"/>
      <c r="AU1495" s="133"/>
      <c r="AV1495" s="133"/>
      <c r="AW1495" s="133"/>
      <c r="AX1495" s="133"/>
      <c r="AY1495" s="133"/>
      <c r="AZ1495" s="133"/>
      <c r="BA1495" s="133"/>
      <c r="BB1495" s="133"/>
      <c r="BC1495" s="133"/>
      <c r="BD1495" s="133"/>
      <c r="BE1495" s="133"/>
      <c r="BF1495" s="133"/>
      <c r="BG1495" s="133"/>
      <c r="BH1495" s="133"/>
    </row>
    <row r="1496" spans="1:60" outlineLevel="1" x14ac:dyDescent="0.2">
      <c r="A1496" s="142"/>
      <c r="B1496" s="143"/>
      <c r="C1496" s="189" t="s">
        <v>1533</v>
      </c>
      <c r="D1496" s="175"/>
      <c r="E1496" s="176">
        <v>5.8573400000000007</v>
      </c>
      <c r="F1496" s="144"/>
      <c r="G1496" s="144"/>
      <c r="H1496" s="144"/>
      <c r="I1496" s="144"/>
      <c r="J1496" s="144"/>
      <c r="K1496" s="144"/>
      <c r="L1496" s="144"/>
      <c r="M1496" s="144"/>
      <c r="N1496" s="144"/>
      <c r="O1496" s="144"/>
      <c r="P1496" s="144"/>
      <c r="Q1496" s="144"/>
      <c r="R1496" s="144"/>
      <c r="S1496" s="144"/>
      <c r="T1496" s="144"/>
      <c r="U1496" s="144"/>
      <c r="V1496" s="144"/>
      <c r="W1496" s="144"/>
      <c r="X1496" s="133"/>
      <c r="Y1496" s="133"/>
      <c r="Z1496" s="133"/>
      <c r="AA1496" s="133"/>
      <c r="AB1496" s="133"/>
      <c r="AC1496" s="133"/>
      <c r="AD1496" s="133"/>
      <c r="AE1496" s="133"/>
      <c r="AF1496" s="133"/>
      <c r="AG1496" s="133" t="s">
        <v>282</v>
      </c>
      <c r="AH1496" s="133">
        <v>0</v>
      </c>
      <c r="AI1496" s="133"/>
      <c r="AJ1496" s="133"/>
      <c r="AK1496" s="133"/>
      <c r="AL1496" s="133"/>
      <c r="AM1496" s="133"/>
      <c r="AN1496" s="133"/>
      <c r="AO1496" s="133"/>
      <c r="AP1496" s="133"/>
      <c r="AQ1496" s="133"/>
      <c r="AR1496" s="133"/>
      <c r="AS1496" s="133"/>
      <c r="AT1496" s="133"/>
      <c r="AU1496" s="133"/>
      <c r="AV1496" s="133"/>
      <c r="AW1496" s="133"/>
      <c r="AX1496" s="133"/>
      <c r="AY1496" s="133"/>
      <c r="AZ1496" s="133"/>
      <c r="BA1496" s="133"/>
      <c r="BB1496" s="133"/>
      <c r="BC1496" s="133"/>
      <c r="BD1496" s="133"/>
      <c r="BE1496" s="133"/>
      <c r="BF1496" s="133"/>
      <c r="BG1496" s="133"/>
      <c r="BH1496" s="133"/>
    </row>
    <row r="1497" spans="1:60" ht="22.5" outlineLevel="1" x14ac:dyDescent="0.2">
      <c r="A1497" s="154">
        <v>161</v>
      </c>
      <c r="B1497" s="155" t="s">
        <v>1534</v>
      </c>
      <c r="C1497" s="171" t="s">
        <v>1535</v>
      </c>
      <c r="D1497" s="156" t="s">
        <v>279</v>
      </c>
      <c r="E1497" s="157">
        <v>2011.3741000000002</v>
      </c>
      <c r="F1497" s="158">
        <v>352</v>
      </c>
      <c r="G1497" s="159">
        <f>ROUND(E1497*F1497,2)</f>
        <v>708003.68</v>
      </c>
      <c r="H1497" s="158">
        <v>208.29000000000002</v>
      </c>
      <c r="I1497" s="159">
        <f>ROUND(E1497*H1497,2)</f>
        <v>418949.11</v>
      </c>
      <c r="J1497" s="158">
        <v>143.71</v>
      </c>
      <c r="K1497" s="159">
        <f>ROUND(E1497*J1497,2)</f>
        <v>289054.57</v>
      </c>
      <c r="L1497" s="159">
        <v>21</v>
      </c>
      <c r="M1497" s="159">
        <f>G1497*(1+L1497/100)</f>
        <v>856684.45280000009</v>
      </c>
      <c r="N1497" s="159">
        <v>1.7150000000000002E-2</v>
      </c>
      <c r="O1497" s="159">
        <f>ROUND(E1497*N1497,2)</f>
        <v>34.5</v>
      </c>
      <c r="P1497" s="159">
        <v>0</v>
      </c>
      <c r="Q1497" s="159">
        <f>ROUND(E1497*P1497,2)</f>
        <v>0</v>
      </c>
      <c r="R1497" s="159" t="s">
        <v>373</v>
      </c>
      <c r="S1497" s="159" t="s">
        <v>233</v>
      </c>
      <c r="T1497" s="160" t="s">
        <v>233</v>
      </c>
      <c r="U1497" s="144">
        <v>0.37200000000000005</v>
      </c>
      <c r="V1497" s="144">
        <f>ROUND(E1497*U1497,2)</f>
        <v>748.23</v>
      </c>
      <c r="W1497" s="144"/>
      <c r="X1497" s="133"/>
      <c r="Y1497" s="133"/>
      <c r="Z1497" s="133"/>
      <c r="AA1497" s="133"/>
      <c r="AB1497" s="133"/>
      <c r="AC1497" s="133"/>
      <c r="AD1497" s="133"/>
      <c r="AE1497" s="133"/>
      <c r="AF1497" s="133"/>
      <c r="AG1497" s="133" t="s">
        <v>251</v>
      </c>
      <c r="AH1497" s="133"/>
      <c r="AI1497" s="133"/>
      <c r="AJ1497" s="133"/>
      <c r="AK1497" s="133"/>
      <c r="AL1497" s="133"/>
      <c r="AM1497" s="133"/>
      <c r="AN1497" s="133"/>
      <c r="AO1497" s="133"/>
      <c r="AP1497" s="133"/>
      <c r="AQ1497" s="133"/>
      <c r="AR1497" s="133"/>
      <c r="AS1497" s="133"/>
      <c r="AT1497" s="133"/>
      <c r="AU1497" s="133"/>
      <c r="AV1497" s="133"/>
      <c r="AW1497" s="133"/>
      <c r="AX1497" s="133"/>
      <c r="AY1497" s="133"/>
      <c r="AZ1497" s="133"/>
      <c r="BA1497" s="133"/>
      <c r="BB1497" s="133"/>
      <c r="BC1497" s="133"/>
      <c r="BD1497" s="133"/>
      <c r="BE1497" s="133"/>
      <c r="BF1497" s="133"/>
      <c r="BG1497" s="133"/>
      <c r="BH1497" s="133"/>
    </row>
    <row r="1498" spans="1:60" outlineLevel="1" x14ac:dyDescent="0.2">
      <c r="A1498" s="142"/>
      <c r="B1498" s="143"/>
      <c r="C1498" s="292" t="s">
        <v>1536</v>
      </c>
      <c r="D1498" s="293"/>
      <c r="E1498" s="293"/>
      <c r="F1498" s="293"/>
      <c r="G1498" s="293"/>
      <c r="H1498" s="144"/>
      <c r="I1498" s="144"/>
      <c r="J1498" s="144"/>
      <c r="K1498" s="144"/>
      <c r="L1498" s="144"/>
      <c r="M1498" s="144"/>
      <c r="N1498" s="144"/>
      <c r="O1498" s="144"/>
      <c r="P1498" s="144"/>
      <c r="Q1498" s="144"/>
      <c r="R1498" s="144"/>
      <c r="S1498" s="144"/>
      <c r="T1498" s="144"/>
      <c r="U1498" s="144"/>
      <c r="V1498" s="144"/>
      <c r="W1498" s="144"/>
      <c r="X1498" s="133"/>
      <c r="Y1498" s="133"/>
      <c r="Z1498" s="133"/>
      <c r="AA1498" s="133"/>
      <c r="AB1498" s="133"/>
      <c r="AC1498" s="133"/>
      <c r="AD1498" s="133"/>
      <c r="AE1498" s="133"/>
      <c r="AF1498" s="133"/>
      <c r="AG1498" s="133" t="s">
        <v>293</v>
      </c>
      <c r="AH1498" s="133"/>
      <c r="AI1498" s="133"/>
      <c r="AJ1498" s="133"/>
      <c r="AK1498" s="133"/>
      <c r="AL1498" s="133"/>
      <c r="AM1498" s="133"/>
      <c r="AN1498" s="133"/>
      <c r="AO1498" s="133"/>
      <c r="AP1498" s="133"/>
      <c r="AQ1498" s="133"/>
      <c r="AR1498" s="133"/>
      <c r="AS1498" s="133"/>
      <c r="AT1498" s="133"/>
      <c r="AU1498" s="133"/>
      <c r="AV1498" s="133"/>
      <c r="AW1498" s="133"/>
      <c r="AX1498" s="133"/>
      <c r="AY1498" s="133"/>
      <c r="AZ1498" s="133"/>
      <c r="BA1498" s="133"/>
      <c r="BB1498" s="133"/>
      <c r="BC1498" s="133"/>
      <c r="BD1498" s="133"/>
      <c r="BE1498" s="133"/>
      <c r="BF1498" s="133"/>
      <c r="BG1498" s="133"/>
      <c r="BH1498" s="133"/>
    </row>
    <row r="1499" spans="1:60" outlineLevel="1" x14ac:dyDescent="0.2">
      <c r="A1499" s="142"/>
      <c r="B1499" s="143"/>
      <c r="C1499" s="189" t="s">
        <v>1537</v>
      </c>
      <c r="D1499" s="175"/>
      <c r="E1499" s="176">
        <v>46.31</v>
      </c>
      <c r="F1499" s="144"/>
      <c r="G1499" s="144"/>
      <c r="H1499" s="144"/>
      <c r="I1499" s="144"/>
      <c r="J1499" s="144"/>
      <c r="K1499" s="144"/>
      <c r="L1499" s="144"/>
      <c r="M1499" s="144"/>
      <c r="N1499" s="144"/>
      <c r="O1499" s="144"/>
      <c r="P1499" s="144"/>
      <c r="Q1499" s="144"/>
      <c r="R1499" s="144"/>
      <c r="S1499" s="144"/>
      <c r="T1499" s="144"/>
      <c r="U1499" s="144"/>
      <c r="V1499" s="144"/>
      <c r="W1499" s="144"/>
      <c r="X1499" s="133"/>
      <c r="Y1499" s="133"/>
      <c r="Z1499" s="133"/>
      <c r="AA1499" s="133"/>
      <c r="AB1499" s="133"/>
      <c r="AC1499" s="133"/>
      <c r="AD1499" s="133"/>
      <c r="AE1499" s="133"/>
      <c r="AF1499" s="133"/>
      <c r="AG1499" s="133" t="s">
        <v>282</v>
      </c>
      <c r="AH1499" s="133">
        <v>0</v>
      </c>
      <c r="AI1499" s="133"/>
      <c r="AJ1499" s="133"/>
      <c r="AK1499" s="133"/>
      <c r="AL1499" s="133"/>
      <c r="AM1499" s="133"/>
      <c r="AN1499" s="133"/>
      <c r="AO1499" s="133"/>
      <c r="AP1499" s="133"/>
      <c r="AQ1499" s="133"/>
      <c r="AR1499" s="133"/>
      <c r="AS1499" s="133"/>
      <c r="AT1499" s="133"/>
      <c r="AU1499" s="133"/>
      <c r="AV1499" s="133"/>
      <c r="AW1499" s="133"/>
      <c r="AX1499" s="133"/>
      <c r="AY1499" s="133"/>
      <c r="AZ1499" s="133"/>
      <c r="BA1499" s="133"/>
      <c r="BB1499" s="133"/>
      <c r="BC1499" s="133"/>
      <c r="BD1499" s="133"/>
      <c r="BE1499" s="133"/>
      <c r="BF1499" s="133"/>
      <c r="BG1499" s="133"/>
      <c r="BH1499" s="133"/>
    </row>
    <row r="1500" spans="1:60" outlineLevel="1" x14ac:dyDescent="0.2">
      <c r="A1500" s="142"/>
      <c r="B1500" s="143"/>
      <c r="C1500" s="189" t="s">
        <v>1538</v>
      </c>
      <c r="D1500" s="175"/>
      <c r="E1500" s="176">
        <v>13.040000000000001</v>
      </c>
      <c r="F1500" s="144"/>
      <c r="G1500" s="144"/>
      <c r="H1500" s="144"/>
      <c r="I1500" s="144"/>
      <c r="J1500" s="144"/>
      <c r="K1500" s="144"/>
      <c r="L1500" s="144"/>
      <c r="M1500" s="144"/>
      <c r="N1500" s="144"/>
      <c r="O1500" s="144"/>
      <c r="P1500" s="144"/>
      <c r="Q1500" s="144"/>
      <c r="R1500" s="144"/>
      <c r="S1500" s="144"/>
      <c r="T1500" s="144"/>
      <c r="U1500" s="144"/>
      <c r="V1500" s="144"/>
      <c r="W1500" s="144"/>
      <c r="X1500" s="133"/>
      <c r="Y1500" s="133"/>
      <c r="Z1500" s="133"/>
      <c r="AA1500" s="133"/>
      <c r="AB1500" s="133"/>
      <c r="AC1500" s="133"/>
      <c r="AD1500" s="133"/>
      <c r="AE1500" s="133"/>
      <c r="AF1500" s="133"/>
      <c r="AG1500" s="133" t="s">
        <v>282</v>
      </c>
      <c r="AH1500" s="133">
        <v>0</v>
      </c>
      <c r="AI1500" s="133"/>
      <c r="AJ1500" s="133"/>
      <c r="AK1500" s="133"/>
      <c r="AL1500" s="133"/>
      <c r="AM1500" s="133"/>
      <c r="AN1500" s="133"/>
      <c r="AO1500" s="133"/>
      <c r="AP1500" s="133"/>
      <c r="AQ1500" s="133"/>
      <c r="AR1500" s="133"/>
      <c r="AS1500" s="133"/>
      <c r="AT1500" s="133"/>
      <c r="AU1500" s="133"/>
      <c r="AV1500" s="133"/>
      <c r="AW1500" s="133"/>
      <c r="AX1500" s="133"/>
      <c r="AY1500" s="133"/>
      <c r="AZ1500" s="133"/>
      <c r="BA1500" s="133"/>
      <c r="BB1500" s="133"/>
      <c r="BC1500" s="133"/>
      <c r="BD1500" s="133"/>
      <c r="BE1500" s="133"/>
      <c r="BF1500" s="133"/>
      <c r="BG1500" s="133"/>
      <c r="BH1500" s="133"/>
    </row>
    <row r="1501" spans="1:60" outlineLevel="1" x14ac:dyDescent="0.2">
      <c r="A1501" s="142"/>
      <c r="B1501" s="143"/>
      <c r="C1501" s="189" t="s">
        <v>1539</v>
      </c>
      <c r="D1501" s="175"/>
      <c r="E1501" s="176">
        <v>906.8900000000001</v>
      </c>
      <c r="F1501" s="144"/>
      <c r="G1501" s="144"/>
      <c r="H1501" s="144"/>
      <c r="I1501" s="144"/>
      <c r="J1501" s="144"/>
      <c r="K1501" s="144"/>
      <c r="L1501" s="144"/>
      <c r="M1501" s="144"/>
      <c r="N1501" s="144"/>
      <c r="O1501" s="144"/>
      <c r="P1501" s="144"/>
      <c r="Q1501" s="144"/>
      <c r="R1501" s="144"/>
      <c r="S1501" s="144"/>
      <c r="T1501" s="144"/>
      <c r="U1501" s="144"/>
      <c r="V1501" s="144"/>
      <c r="W1501" s="144"/>
      <c r="X1501" s="133"/>
      <c r="Y1501" s="133"/>
      <c r="Z1501" s="133"/>
      <c r="AA1501" s="133"/>
      <c r="AB1501" s="133"/>
      <c r="AC1501" s="133"/>
      <c r="AD1501" s="133"/>
      <c r="AE1501" s="133"/>
      <c r="AF1501" s="133"/>
      <c r="AG1501" s="133" t="s">
        <v>282</v>
      </c>
      <c r="AH1501" s="133">
        <v>0</v>
      </c>
      <c r="AI1501" s="133"/>
      <c r="AJ1501" s="133"/>
      <c r="AK1501" s="133"/>
      <c r="AL1501" s="133"/>
      <c r="AM1501" s="133"/>
      <c r="AN1501" s="133"/>
      <c r="AO1501" s="133"/>
      <c r="AP1501" s="133"/>
      <c r="AQ1501" s="133"/>
      <c r="AR1501" s="133"/>
      <c r="AS1501" s="133"/>
      <c r="AT1501" s="133"/>
      <c r="AU1501" s="133"/>
      <c r="AV1501" s="133"/>
      <c r="AW1501" s="133"/>
      <c r="AX1501" s="133"/>
      <c r="AY1501" s="133"/>
      <c r="AZ1501" s="133"/>
      <c r="BA1501" s="133"/>
      <c r="BB1501" s="133"/>
      <c r="BC1501" s="133"/>
      <c r="BD1501" s="133"/>
      <c r="BE1501" s="133"/>
      <c r="BF1501" s="133"/>
      <c r="BG1501" s="133"/>
      <c r="BH1501" s="133"/>
    </row>
    <row r="1502" spans="1:60" outlineLevel="1" x14ac:dyDescent="0.2">
      <c r="A1502" s="142"/>
      <c r="B1502" s="143"/>
      <c r="C1502" s="189" t="s">
        <v>1540</v>
      </c>
      <c r="D1502" s="175"/>
      <c r="E1502" s="176">
        <v>464.52000000000004</v>
      </c>
      <c r="F1502" s="144"/>
      <c r="G1502" s="144"/>
      <c r="H1502" s="144"/>
      <c r="I1502" s="144"/>
      <c r="J1502" s="144"/>
      <c r="K1502" s="144"/>
      <c r="L1502" s="144"/>
      <c r="M1502" s="144"/>
      <c r="N1502" s="144"/>
      <c r="O1502" s="144"/>
      <c r="P1502" s="144"/>
      <c r="Q1502" s="144"/>
      <c r="R1502" s="144"/>
      <c r="S1502" s="144"/>
      <c r="T1502" s="144"/>
      <c r="U1502" s="144"/>
      <c r="V1502" s="144"/>
      <c r="W1502" s="144"/>
      <c r="X1502" s="133"/>
      <c r="Y1502" s="133"/>
      <c r="Z1502" s="133"/>
      <c r="AA1502" s="133"/>
      <c r="AB1502" s="133"/>
      <c r="AC1502" s="133"/>
      <c r="AD1502" s="133"/>
      <c r="AE1502" s="133"/>
      <c r="AF1502" s="133"/>
      <c r="AG1502" s="133" t="s">
        <v>282</v>
      </c>
      <c r="AH1502" s="133">
        <v>0</v>
      </c>
      <c r="AI1502" s="133"/>
      <c r="AJ1502" s="133"/>
      <c r="AK1502" s="133"/>
      <c r="AL1502" s="133"/>
      <c r="AM1502" s="133"/>
      <c r="AN1502" s="133"/>
      <c r="AO1502" s="133"/>
      <c r="AP1502" s="133"/>
      <c r="AQ1502" s="133"/>
      <c r="AR1502" s="133"/>
      <c r="AS1502" s="133"/>
      <c r="AT1502" s="133"/>
      <c r="AU1502" s="133"/>
      <c r="AV1502" s="133"/>
      <c r="AW1502" s="133"/>
      <c r="AX1502" s="133"/>
      <c r="AY1502" s="133"/>
      <c r="AZ1502" s="133"/>
      <c r="BA1502" s="133"/>
      <c r="BB1502" s="133"/>
      <c r="BC1502" s="133"/>
      <c r="BD1502" s="133"/>
      <c r="BE1502" s="133"/>
      <c r="BF1502" s="133"/>
      <c r="BG1502" s="133"/>
      <c r="BH1502" s="133"/>
    </row>
    <row r="1503" spans="1:60" outlineLevel="1" x14ac:dyDescent="0.2">
      <c r="A1503" s="142"/>
      <c r="B1503" s="143"/>
      <c r="C1503" s="189" t="s">
        <v>1541</v>
      </c>
      <c r="D1503" s="175"/>
      <c r="E1503" s="176">
        <v>175.95000000000002</v>
      </c>
      <c r="F1503" s="144"/>
      <c r="G1503" s="144"/>
      <c r="H1503" s="144"/>
      <c r="I1503" s="144"/>
      <c r="J1503" s="144"/>
      <c r="K1503" s="144"/>
      <c r="L1503" s="144"/>
      <c r="M1503" s="144"/>
      <c r="N1503" s="144"/>
      <c r="O1503" s="144"/>
      <c r="P1503" s="144"/>
      <c r="Q1503" s="144"/>
      <c r="R1503" s="144"/>
      <c r="S1503" s="144"/>
      <c r="T1503" s="144"/>
      <c r="U1503" s="144"/>
      <c r="V1503" s="144"/>
      <c r="W1503" s="144"/>
      <c r="X1503" s="133"/>
      <c r="Y1503" s="133"/>
      <c r="Z1503" s="133"/>
      <c r="AA1503" s="133"/>
      <c r="AB1503" s="133"/>
      <c r="AC1503" s="133"/>
      <c r="AD1503" s="133"/>
      <c r="AE1503" s="133"/>
      <c r="AF1503" s="133"/>
      <c r="AG1503" s="133" t="s">
        <v>282</v>
      </c>
      <c r="AH1503" s="133">
        <v>0</v>
      </c>
      <c r="AI1503" s="133"/>
      <c r="AJ1503" s="133"/>
      <c r="AK1503" s="133"/>
      <c r="AL1503" s="133"/>
      <c r="AM1503" s="133"/>
      <c r="AN1503" s="133"/>
      <c r="AO1503" s="133"/>
      <c r="AP1503" s="133"/>
      <c r="AQ1503" s="133"/>
      <c r="AR1503" s="133"/>
      <c r="AS1503" s="133"/>
      <c r="AT1503" s="133"/>
      <c r="AU1503" s="133"/>
      <c r="AV1503" s="133"/>
      <c r="AW1503" s="133"/>
      <c r="AX1503" s="133"/>
      <c r="AY1503" s="133"/>
      <c r="AZ1503" s="133"/>
      <c r="BA1503" s="133"/>
      <c r="BB1503" s="133"/>
      <c r="BC1503" s="133"/>
      <c r="BD1503" s="133"/>
      <c r="BE1503" s="133"/>
      <c r="BF1503" s="133"/>
      <c r="BG1503" s="133"/>
      <c r="BH1503" s="133"/>
    </row>
    <row r="1504" spans="1:60" outlineLevel="1" x14ac:dyDescent="0.2">
      <c r="A1504" s="142"/>
      <c r="B1504" s="143"/>
      <c r="C1504" s="189" t="s">
        <v>1542</v>
      </c>
      <c r="D1504" s="175"/>
      <c r="E1504" s="176">
        <v>224.98200000000003</v>
      </c>
      <c r="F1504" s="144"/>
      <c r="G1504" s="144"/>
      <c r="H1504" s="144"/>
      <c r="I1504" s="144"/>
      <c r="J1504" s="144"/>
      <c r="K1504" s="144"/>
      <c r="L1504" s="144"/>
      <c r="M1504" s="144"/>
      <c r="N1504" s="144"/>
      <c r="O1504" s="144"/>
      <c r="P1504" s="144"/>
      <c r="Q1504" s="144"/>
      <c r="R1504" s="144"/>
      <c r="S1504" s="144"/>
      <c r="T1504" s="144"/>
      <c r="U1504" s="144"/>
      <c r="V1504" s="144"/>
      <c r="W1504" s="144"/>
      <c r="X1504" s="133"/>
      <c r="Y1504" s="133"/>
      <c r="Z1504" s="133"/>
      <c r="AA1504" s="133"/>
      <c r="AB1504" s="133"/>
      <c r="AC1504" s="133"/>
      <c r="AD1504" s="133"/>
      <c r="AE1504" s="133"/>
      <c r="AF1504" s="133"/>
      <c r="AG1504" s="133" t="s">
        <v>282</v>
      </c>
      <c r="AH1504" s="133">
        <v>0</v>
      </c>
      <c r="AI1504" s="133"/>
      <c r="AJ1504" s="133"/>
      <c r="AK1504" s="133"/>
      <c r="AL1504" s="133"/>
      <c r="AM1504" s="133"/>
      <c r="AN1504" s="133"/>
      <c r="AO1504" s="133"/>
      <c r="AP1504" s="133"/>
      <c r="AQ1504" s="133"/>
      <c r="AR1504" s="133"/>
      <c r="AS1504" s="133"/>
      <c r="AT1504" s="133"/>
      <c r="AU1504" s="133"/>
      <c r="AV1504" s="133"/>
      <c r="AW1504" s="133"/>
      <c r="AX1504" s="133"/>
      <c r="AY1504" s="133"/>
      <c r="AZ1504" s="133"/>
      <c r="BA1504" s="133"/>
      <c r="BB1504" s="133"/>
      <c r="BC1504" s="133"/>
      <c r="BD1504" s="133"/>
      <c r="BE1504" s="133"/>
      <c r="BF1504" s="133"/>
      <c r="BG1504" s="133"/>
      <c r="BH1504" s="133"/>
    </row>
    <row r="1505" spans="1:60" outlineLevel="1" x14ac:dyDescent="0.2">
      <c r="A1505" s="142"/>
      <c r="B1505" s="143"/>
      <c r="C1505" s="189" t="s">
        <v>1543</v>
      </c>
      <c r="D1505" s="175"/>
      <c r="E1505" s="176">
        <v>108.93050000000001</v>
      </c>
      <c r="F1505" s="144"/>
      <c r="G1505" s="144"/>
      <c r="H1505" s="144"/>
      <c r="I1505" s="144"/>
      <c r="J1505" s="144"/>
      <c r="K1505" s="144"/>
      <c r="L1505" s="144"/>
      <c r="M1505" s="144"/>
      <c r="N1505" s="144"/>
      <c r="O1505" s="144"/>
      <c r="P1505" s="144"/>
      <c r="Q1505" s="144"/>
      <c r="R1505" s="144"/>
      <c r="S1505" s="144"/>
      <c r="T1505" s="144"/>
      <c r="U1505" s="144"/>
      <c r="V1505" s="144"/>
      <c r="W1505" s="144"/>
      <c r="X1505" s="133"/>
      <c r="Y1505" s="133"/>
      <c r="Z1505" s="133"/>
      <c r="AA1505" s="133"/>
      <c r="AB1505" s="133"/>
      <c r="AC1505" s="133"/>
      <c r="AD1505" s="133"/>
      <c r="AE1505" s="133"/>
      <c r="AF1505" s="133"/>
      <c r="AG1505" s="133" t="s">
        <v>282</v>
      </c>
      <c r="AH1505" s="133">
        <v>0</v>
      </c>
      <c r="AI1505" s="133"/>
      <c r="AJ1505" s="133"/>
      <c r="AK1505" s="133"/>
      <c r="AL1505" s="133"/>
      <c r="AM1505" s="133"/>
      <c r="AN1505" s="133"/>
      <c r="AO1505" s="133"/>
      <c r="AP1505" s="133"/>
      <c r="AQ1505" s="133"/>
      <c r="AR1505" s="133"/>
      <c r="AS1505" s="133"/>
      <c r="AT1505" s="133"/>
      <c r="AU1505" s="133"/>
      <c r="AV1505" s="133"/>
      <c r="AW1505" s="133"/>
      <c r="AX1505" s="133"/>
      <c r="AY1505" s="133"/>
      <c r="AZ1505" s="133"/>
      <c r="BA1505" s="133"/>
      <c r="BB1505" s="133"/>
      <c r="BC1505" s="133"/>
      <c r="BD1505" s="133"/>
      <c r="BE1505" s="133"/>
      <c r="BF1505" s="133"/>
      <c r="BG1505" s="133"/>
      <c r="BH1505" s="133"/>
    </row>
    <row r="1506" spans="1:60" outlineLevel="1" x14ac:dyDescent="0.2">
      <c r="A1506" s="142"/>
      <c r="B1506" s="143"/>
      <c r="C1506" s="189" t="s">
        <v>1544</v>
      </c>
      <c r="D1506" s="175"/>
      <c r="E1506" s="176">
        <v>65.081600000000009</v>
      </c>
      <c r="F1506" s="144"/>
      <c r="G1506" s="144"/>
      <c r="H1506" s="144"/>
      <c r="I1506" s="144"/>
      <c r="J1506" s="144"/>
      <c r="K1506" s="144"/>
      <c r="L1506" s="144"/>
      <c r="M1506" s="144"/>
      <c r="N1506" s="144"/>
      <c r="O1506" s="144"/>
      <c r="P1506" s="144"/>
      <c r="Q1506" s="144"/>
      <c r="R1506" s="144"/>
      <c r="S1506" s="144"/>
      <c r="T1506" s="144"/>
      <c r="U1506" s="144"/>
      <c r="V1506" s="144"/>
      <c r="W1506" s="144"/>
      <c r="X1506" s="133"/>
      <c r="Y1506" s="133"/>
      <c r="Z1506" s="133"/>
      <c r="AA1506" s="133"/>
      <c r="AB1506" s="133"/>
      <c r="AC1506" s="133"/>
      <c r="AD1506" s="133"/>
      <c r="AE1506" s="133"/>
      <c r="AF1506" s="133"/>
      <c r="AG1506" s="133" t="s">
        <v>282</v>
      </c>
      <c r="AH1506" s="133">
        <v>0</v>
      </c>
      <c r="AI1506" s="133"/>
      <c r="AJ1506" s="133"/>
      <c r="AK1506" s="133"/>
      <c r="AL1506" s="133"/>
      <c r="AM1506" s="133"/>
      <c r="AN1506" s="133"/>
      <c r="AO1506" s="133"/>
      <c r="AP1506" s="133"/>
      <c r="AQ1506" s="133"/>
      <c r="AR1506" s="133"/>
      <c r="AS1506" s="133"/>
      <c r="AT1506" s="133"/>
      <c r="AU1506" s="133"/>
      <c r="AV1506" s="133"/>
      <c r="AW1506" s="133"/>
      <c r="AX1506" s="133"/>
      <c r="AY1506" s="133"/>
      <c r="AZ1506" s="133"/>
      <c r="BA1506" s="133"/>
      <c r="BB1506" s="133"/>
      <c r="BC1506" s="133"/>
      <c r="BD1506" s="133"/>
      <c r="BE1506" s="133"/>
      <c r="BF1506" s="133"/>
      <c r="BG1506" s="133"/>
      <c r="BH1506" s="133"/>
    </row>
    <row r="1507" spans="1:60" outlineLevel="1" x14ac:dyDescent="0.2">
      <c r="A1507" s="142"/>
      <c r="B1507" s="143"/>
      <c r="C1507" s="189" t="s">
        <v>1545</v>
      </c>
      <c r="D1507" s="175"/>
      <c r="E1507" s="176"/>
      <c r="F1507" s="144"/>
      <c r="G1507" s="144"/>
      <c r="H1507" s="144"/>
      <c r="I1507" s="144"/>
      <c r="J1507" s="144"/>
      <c r="K1507" s="144"/>
      <c r="L1507" s="144"/>
      <c r="M1507" s="144"/>
      <c r="N1507" s="144"/>
      <c r="O1507" s="144"/>
      <c r="P1507" s="144"/>
      <c r="Q1507" s="144"/>
      <c r="R1507" s="144"/>
      <c r="S1507" s="144"/>
      <c r="T1507" s="144"/>
      <c r="U1507" s="144"/>
      <c r="V1507" s="144"/>
      <c r="W1507" s="144"/>
      <c r="X1507" s="133"/>
      <c r="Y1507" s="133"/>
      <c r="Z1507" s="133"/>
      <c r="AA1507" s="133"/>
      <c r="AB1507" s="133"/>
      <c r="AC1507" s="133"/>
      <c r="AD1507" s="133"/>
      <c r="AE1507" s="133"/>
      <c r="AF1507" s="133"/>
      <c r="AG1507" s="133" t="s">
        <v>282</v>
      </c>
      <c r="AH1507" s="133">
        <v>0</v>
      </c>
      <c r="AI1507" s="133"/>
      <c r="AJ1507" s="133"/>
      <c r="AK1507" s="133"/>
      <c r="AL1507" s="133"/>
      <c r="AM1507" s="133"/>
      <c r="AN1507" s="133"/>
      <c r="AO1507" s="133"/>
      <c r="AP1507" s="133"/>
      <c r="AQ1507" s="133"/>
      <c r="AR1507" s="133"/>
      <c r="AS1507" s="133"/>
      <c r="AT1507" s="133"/>
      <c r="AU1507" s="133"/>
      <c r="AV1507" s="133"/>
      <c r="AW1507" s="133"/>
      <c r="AX1507" s="133"/>
      <c r="AY1507" s="133"/>
      <c r="AZ1507" s="133"/>
      <c r="BA1507" s="133"/>
      <c r="BB1507" s="133"/>
      <c r="BC1507" s="133"/>
      <c r="BD1507" s="133"/>
      <c r="BE1507" s="133"/>
      <c r="BF1507" s="133"/>
      <c r="BG1507" s="133"/>
      <c r="BH1507" s="133"/>
    </row>
    <row r="1508" spans="1:60" outlineLevel="1" x14ac:dyDescent="0.2">
      <c r="A1508" s="142"/>
      <c r="B1508" s="143"/>
      <c r="C1508" s="189" t="s">
        <v>1546</v>
      </c>
      <c r="D1508" s="175"/>
      <c r="E1508" s="176">
        <v>5.6700000000000008</v>
      </c>
      <c r="F1508" s="144"/>
      <c r="G1508" s="144"/>
      <c r="H1508" s="144"/>
      <c r="I1508" s="144"/>
      <c r="J1508" s="144"/>
      <c r="K1508" s="144"/>
      <c r="L1508" s="144"/>
      <c r="M1508" s="144"/>
      <c r="N1508" s="144"/>
      <c r="O1508" s="144"/>
      <c r="P1508" s="144"/>
      <c r="Q1508" s="144"/>
      <c r="R1508" s="144"/>
      <c r="S1508" s="144"/>
      <c r="T1508" s="144"/>
      <c r="U1508" s="144"/>
      <c r="V1508" s="144"/>
      <c r="W1508" s="144"/>
      <c r="X1508" s="133"/>
      <c r="Y1508" s="133"/>
      <c r="Z1508" s="133"/>
      <c r="AA1508" s="133"/>
      <c r="AB1508" s="133"/>
      <c r="AC1508" s="133"/>
      <c r="AD1508" s="133"/>
      <c r="AE1508" s="133"/>
      <c r="AF1508" s="133"/>
      <c r="AG1508" s="133" t="s">
        <v>282</v>
      </c>
      <c r="AH1508" s="133">
        <v>0</v>
      </c>
      <c r="AI1508" s="133"/>
      <c r="AJ1508" s="133"/>
      <c r="AK1508" s="133"/>
      <c r="AL1508" s="133"/>
      <c r="AM1508" s="133"/>
      <c r="AN1508" s="133"/>
      <c r="AO1508" s="133"/>
      <c r="AP1508" s="133"/>
      <c r="AQ1508" s="133"/>
      <c r="AR1508" s="133"/>
      <c r="AS1508" s="133"/>
      <c r="AT1508" s="133"/>
      <c r="AU1508" s="133"/>
      <c r="AV1508" s="133"/>
      <c r="AW1508" s="133"/>
      <c r="AX1508" s="133"/>
      <c r="AY1508" s="133"/>
      <c r="AZ1508" s="133"/>
      <c r="BA1508" s="133"/>
      <c r="BB1508" s="133"/>
      <c r="BC1508" s="133"/>
      <c r="BD1508" s="133"/>
      <c r="BE1508" s="133"/>
      <c r="BF1508" s="133"/>
      <c r="BG1508" s="133"/>
      <c r="BH1508" s="133"/>
    </row>
    <row r="1509" spans="1:60" x14ac:dyDescent="0.2">
      <c r="A1509" s="148" t="s">
        <v>228</v>
      </c>
      <c r="B1509" s="149" t="s">
        <v>129</v>
      </c>
      <c r="C1509" s="169" t="s">
        <v>130</v>
      </c>
      <c r="D1509" s="150"/>
      <c r="E1509" s="151"/>
      <c r="F1509" s="152"/>
      <c r="G1509" s="152">
        <f>SUMIF(AG1510:AG1628,"&lt;&gt;NOR",G1510:G1628)</f>
        <v>297301</v>
      </c>
      <c r="H1509" s="152"/>
      <c r="I1509" s="152">
        <f>SUM(I1510:I1628)</f>
        <v>223981.09</v>
      </c>
      <c r="J1509" s="152"/>
      <c r="K1509" s="152">
        <f>SUM(K1510:K1628)</f>
        <v>73319.91</v>
      </c>
      <c r="L1509" s="152"/>
      <c r="M1509" s="152">
        <f>SUM(M1510:M1628)</f>
        <v>359734.20999999996</v>
      </c>
      <c r="N1509" s="152"/>
      <c r="O1509" s="152">
        <f>SUM(O1510:O1628)</f>
        <v>4.0299999999999994</v>
      </c>
      <c r="P1509" s="152"/>
      <c r="Q1509" s="152">
        <f>SUM(Q1510:Q1628)</f>
        <v>0</v>
      </c>
      <c r="R1509" s="152"/>
      <c r="S1509" s="152"/>
      <c r="T1509" s="153"/>
      <c r="U1509" s="147"/>
      <c r="V1509" s="147">
        <f>SUM(V1510:V1628)</f>
        <v>183.20999999999998</v>
      </c>
      <c r="W1509" s="147"/>
      <c r="AG1509" t="s">
        <v>229</v>
      </c>
    </row>
    <row r="1510" spans="1:60" ht="45" outlineLevel="1" x14ac:dyDescent="0.2">
      <c r="A1510" s="154">
        <v>162</v>
      </c>
      <c r="B1510" s="155" t="s">
        <v>1547</v>
      </c>
      <c r="C1510" s="171" t="s">
        <v>1548</v>
      </c>
      <c r="D1510" s="156" t="s">
        <v>611</v>
      </c>
      <c r="E1510" s="157">
        <v>81</v>
      </c>
      <c r="F1510" s="158">
        <v>761</v>
      </c>
      <c r="G1510" s="159">
        <f>ROUND(E1510*F1510,2)</f>
        <v>61641</v>
      </c>
      <c r="H1510" s="158">
        <v>16.490000000000002</v>
      </c>
      <c r="I1510" s="159">
        <f>ROUND(E1510*H1510,2)</f>
        <v>1335.69</v>
      </c>
      <c r="J1510" s="158">
        <v>744.5100000000001</v>
      </c>
      <c r="K1510" s="159">
        <f>ROUND(E1510*J1510,2)</f>
        <v>60305.31</v>
      </c>
      <c r="L1510" s="159">
        <v>21</v>
      </c>
      <c r="M1510" s="159">
        <f>G1510*(1+L1510/100)</f>
        <v>74585.61</v>
      </c>
      <c r="N1510" s="159">
        <v>1.8970000000000001E-2</v>
      </c>
      <c r="O1510" s="159">
        <f>ROUND(E1510*N1510,2)</f>
        <v>1.54</v>
      </c>
      <c r="P1510" s="159">
        <v>0</v>
      </c>
      <c r="Q1510" s="159">
        <f>ROUND(E1510*P1510,2)</f>
        <v>0</v>
      </c>
      <c r="R1510" s="159" t="s">
        <v>373</v>
      </c>
      <c r="S1510" s="159" t="s">
        <v>233</v>
      </c>
      <c r="T1510" s="160" t="s">
        <v>233</v>
      </c>
      <c r="U1510" s="144">
        <v>1.86</v>
      </c>
      <c r="V1510" s="144">
        <f>ROUND(E1510*U1510,2)</f>
        <v>150.66</v>
      </c>
      <c r="W1510" s="144"/>
      <c r="X1510" s="133"/>
      <c r="Y1510" s="133"/>
      <c r="Z1510" s="133"/>
      <c r="AA1510" s="133"/>
      <c r="AB1510" s="133"/>
      <c r="AC1510" s="133"/>
      <c r="AD1510" s="133"/>
      <c r="AE1510" s="133"/>
      <c r="AF1510" s="133"/>
      <c r="AG1510" s="133" t="s">
        <v>251</v>
      </c>
      <c r="AH1510" s="133"/>
      <c r="AI1510" s="133"/>
      <c r="AJ1510" s="133"/>
      <c r="AK1510" s="133"/>
      <c r="AL1510" s="133"/>
      <c r="AM1510" s="133"/>
      <c r="AN1510" s="133"/>
      <c r="AO1510" s="133"/>
      <c r="AP1510" s="133"/>
      <c r="AQ1510" s="133"/>
      <c r="AR1510" s="133"/>
      <c r="AS1510" s="133"/>
      <c r="AT1510" s="133"/>
      <c r="AU1510" s="133"/>
      <c r="AV1510" s="133"/>
      <c r="AW1510" s="133"/>
      <c r="AX1510" s="133"/>
      <c r="AY1510" s="133"/>
      <c r="AZ1510" s="133"/>
      <c r="BA1510" s="133"/>
      <c r="BB1510" s="133"/>
      <c r="BC1510" s="133"/>
      <c r="BD1510" s="133"/>
      <c r="BE1510" s="133"/>
      <c r="BF1510" s="133"/>
      <c r="BG1510" s="133"/>
      <c r="BH1510" s="133"/>
    </row>
    <row r="1511" spans="1:60" outlineLevel="1" x14ac:dyDescent="0.2">
      <c r="A1511" s="142"/>
      <c r="B1511" s="143"/>
      <c r="C1511" s="189" t="s">
        <v>1549</v>
      </c>
      <c r="D1511" s="175"/>
      <c r="E1511" s="176"/>
      <c r="F1511" s="144"/>
      <c r="G1511" s="144"/>
      <c r="H1511" s="144"/>
      <c r="I1511" s="144"/>
      <c r="J1511" s="144"/>
      <c r="K1511" s="144"/>
      <c r="L1511" s="144"/>
      <c r="M1511" s="144"/>
      <c r="N1511" s="144"/>
      <c r="O1511" s="144"/>
      <c r="P1511" s="144"/>
      <c r="Q1511" s="144"/>
      <c r="R1511" s="144"/>
      <c r="S1511" s="144"/>
      <c r="T1511" s="144"/>
      <c r="U1511" s="144"/>
      <c r="V1511" s="144"/>
      <c r="W1511" s="144"/>
      <c r="X1511" s="133"/>
      <c r="Y1511" s="133"/>
      <c r="Z1511" s="133"/>
      <c r="AA1511" s="133"/>
      <c r="AB1511" s="133"/>
      <c r="AC1511" s="133"/>
      <c r="AD1511" s="133"/>
      <c r="AE1511" s="133"/>
      <c r="AF1511" s="133"/>
      <c r="AG1511" s="133" t="s">
        <v>282</v>
      </c>
      <c r="AH1511" s="133">
        <v>0</v>
      </c>
      <c r="AI1511" s="133"/>
      <c r="AJ1511" s="133"/>
      <c r="AK1511" s="133"/>
      <c r="AL1511" s="133"/>
      <c r="AM1511" s="133"/>
      <c r="AN1511" s="133"/>
      <c r="AO1511" s="133"/>
      <c r="AP1511" s="133"/>
      <c r="AQ1511" s="133"/>
      <c r="AR1511" s="133"/>
      <c r="AS1511" s="133"/>
      <c r="AT1511" s="133"/>
      <c r="AU1511" s="133"/>
      <c r="AV1511" s="133"/>
      <c r="AW1511" s="133"/>
      <c r="AX1511" s="133"/>
      <c r="AY1511" s="133"/>
      <c r="AZ1511" s="133"/>
      <c r="BA1511" s="133"/>
      <c r="BB1511" s="133"/>
      <c r="BC1511" s="133"/>
      <c r="BD1511" s="133"/>
      <c r="BE1511" s="133"/>
      <c r="BF1511" s="133"/>
      <c r="BG1511" s="133"/>
      <c r="BH1511" s="133"/>
    </row>
    <row r="1512" spans="1:60" outlineLevel="1" x14ac:dyDescent="0.2">
      <c r="A1512" s="142"/>
      <c r="B1512" s="143"/>
      <c r="C1512" s="189" t="s">
        <v>1550</v>
      </c>
      <c r="D1512" s="175"/>
      <c r="E1512" s="176">
        <v>5</v>
      </c>
      <c r="F1512" s="144"/>
      <c r="G1512" s="144"/>
      <c r="H1512" s="144"/>
      <c r="I1512" s="144"/>
      <c r="J1512" s="144"/>
      <c r="K1512" s="144"/>
      <c r="L1512" s="144"/>
      <c r="M1512" s="144"/>
      <c r="N1512" s="144"/>
      <c r="O1512" s="144"/>
      <c r="P1512" s="144"/>
      <c r="Q1512" s="144"/>
      <c r="R1512" s="144"/>
      <c r="S1512" s="144"/>
      <c r="T1512" s="144"/>
      <c r="U1512" s="144"/>
      <c r="V1512" s="144"/>
      <c r="W1512" s="144"/>
      <c r="X1512" s="133"/>
      <c r="Y1512" s="133"/>
      <c r="Z1512" s="133"/>
      <c r="AA1512" s="133"/>
      <c r="AB1512" s="133"/>
      <c r="AC1512" s="133"/>
      <c r="AD1512" s="133"/>
      <c r="AE1512" s="133"/>
      <c r="AF1512" s="133"/>
      <c r="AG1512" s="133" t="s">
        <v>282</v>
      </c>
      <c r="AH1512" s="133">
        <v>0</v>
      </c>
      <c r="AI1512" s="133"/>
      <c r="AJ1512" s="133"/>
      <c r="AK1512" s="133"/>
      <c r="AL1512" s="133"/>
      <c r="AM1512" s="133"/>
      <c r="AN1512" s="133"/>
      <c r="AO1512" s="133"/>
      <c r="AP1512" s="133"/>
      <c r="AQ1512" s="133"/>
      <c r="AR1512" s="133"/>
      <c r="AS1512" s="133"/>
      <c r="AT1512" s="133"/>
      <c r="AU1512" s="133"/>
      <c r="AV1512" s="133"/>
      <c r="AW1512" s="133"/>
      <c r="AX1512" s="133"/>
      <c r="AY1512" s="133"/>
      <c r="AZ1512" s="133"/>
      <c r="BA1512" s="133"/>
      <c r="BB1512" s="133"/>
      <c r="BC1512" s="133"/>
      <c r="BD1512" s="133"/>
      <c r="BE1512" s="133"/>
      <c r="BF1512" s="133"/>
      <c r="BG1512" s="133"/>
      <c r="BH1512" s="133"/>
    </row>
    <row r="1513" spans="1:60" outlineLevel="1" x14ac:dyDescent="0.2">
      <c r="A1513" s="142"/>
      <c r="B1513" s="143"/>
      <c r="C1513" s="189" t="s">
        <v>1551</v>
      </c>
      <c r="D1513" s="175"/>
      <c r="E1513" s="176"/>
      <c r="F1513" s="144"/>
      <c r="G1513" s="144"/>
      <c r="H1513" s="144"/>
      <c r="I1513" s="144"/>
      <c r="J1513" s="144"/>
      <c r="K1513" s="144"/>
      <c r="L1513" s="144"/>
      <c r="M1513" s="144"/>
      <c r="N1513" s="144"/>
      <c r="O1513" s="144"/>
      <c r="P1513" s="144"/>
      <c r="Q1513" s="144"/>
      <c r="R1513" s="144"/>
      <c r="S1513" s="144"/>
      <c r="T1513" s="144"/>
      <c r="U1513" s="144"/>
      <c r="V1513" s="144"/>
      <c r="W1513" s="144"/>
      <c r="X1513" s="133"/>
      <c r="Y1513" s="133"/>
      <c r="Z1513" s="133"/>
      <c r="AA1513" s="133"/>
      <c r="AB1513" s="133"/>
      <c r="AC1513" s="133"/>
      <c r="AD1513" s="133"/>
      <c r="AE1513" s="133"/>
      <c r="AF1513" s="133"/>
      <c r="AG1513" s="133" t="s">
        <v>282</v>
      </c>
      <c r="AH1513" s="133">
        <v>0</v>
      </c>
      <c r="AI1513" s="133"/>
      <c r="AJ1513" s="133"/>
      <c r="AK1513" s="133"/>
      <c r="AL1513" s="133"/>
      <c r="AM1513" s="133"/>
      <c r="AN1513" s="133"/>
      <c r="AO1513" s="133"/>
      <c r="AP1513" s="133"/>
      <c r="AQ1513" s="133"/>
      <c r="AR1513" s="133"/>
      <c r="AS1513" s="133"/>
      <c r="AT1513" s="133"/>
      <c r="AU1513" s="133"/>
      <c r="AV1513" s="133"/>
      <c r="AW1513" s="133"/>
      <c r="AX1513" s="133"/>
      <c r="AY1513" s="133"/>
      <c r="AZ1513" s="133"/>
      <c r="BA1513" s="133"/>
      <c r="BB1513" s="133"/>
      <c r="BC1513" s="133"/>
      <c r="BD1513" s="133"/>
      <c r="BE1513" s="133"/>
      <c r="BF1513" s="133"/>
      <c r="BG1513" s="133"/>
      <c r="BH1513" s="133"/>
    </row>
    <row r="1514" spans="1:60" outlineLevel="1" x14ac:dyDescent="0.2">
      <c r="A1514" s="142"/>
      <c r="B1514" s="143"/>
      <c r="C1514" s="189" t="s">
        <v>1552</v>
      </c>
      <c r="D1514" s="175"/>
      <c r="E1514" s="176">
        <v>2</v>
      </c>
      <c r="F1514" s="144"/>
      <c r="G1514" s="144"/>
      <c r="H1514" s="144"/>
      <c r="I1514" s="144"/>
      <c r="J1514" s="144"/>
      <c r="K1514" s="144"/>
      <c r="L1514" s="144"/>
      <c r="M1514" s="144"/>
      <c r="N1514" s="144"/>
      <c r="O1514" s="144"/>
      <c r="P1514" s="144"/>
      <c r="Q1514" s="144"/>
      <c r="R1514" s="144"/>
      <c r="S1514" s="144"/>
      <c r="T1514" s="144"/>
      <c r="U1514" s="144"/>
      <c r="V1514" s="144"/>
      <c r="W1514" s="144"/>
      <c r="X1514" s="133"/>
      <c r="Y1514" s="133"/>
      <c r="Z1514" s="133"/>
      <c r="AA1514" s="133"/>
      <c r="AB1514" s="133"/>
      <c r="AC1514" s="133"/>
      <c r="AD1514" s="133"/>
      <c r="AE1514" s="133"/>
      <c r="AF1514" s="133"/>
      <c r="AG1514" s="133" t="s">
        <v>282</v>
      </c>
      <c r="AH1514" s="133">
        <v>0</v>
      </c>
      <c r="AI1514" s="133"/>
      <c r="AJ1514" s="133"/>
      <c r="AK1514" s="133"/>
      <c r="AL1514" s="133"/>
      <c r="AM1514" s="133"/>
      <c r="AN1514" s="133"/>
      <c r="AO1514" s="133"/>
      <c r="AP1514" s="133"/>
      <c r="AQ1514" s="133"/>
      <c r="AR1514" s="133"/>
      <c r="AS1514" s="133"/>
      <c r="AT1514" s="133"/>
      <c r="AU1514" s="133"/>
      <c r="AV1514" s="133"/>
      <c r="AW1514" s="133"/>
      <c r="AX1514" s="133"/>
      <c r="AY1514" s="133"/>
      <c r="AZ1514" s="133"/>
      <c r="BA1514" s="133"/>
      <c r="BB1514" s="133"/>
      <c r="BC1514" s="133"/>
      <c r="BD1514" s="133"/>
      <c r="BE1514" s="133"/>
      <c r="BF1514" s="133"/>
      <c r="BG1514" s="133"/>
      <c r="BH1514" s="133"/>
    </row>
    <row r="1515" spans="1:60" outlineLevel="1" x14ac:dyDescent="0.2">
      <c r="A1515" s="142"/>
      <c r="B1515" s="143"/>
      <c r="C1515" s="189" t="s">
        <v>1553</v>
      </c>
      <c r="D1515" s="175"/>
      <c r="E1515" s="176"/>
      <c r="F1515" s="144"/>
      <c r="G1515" s="144"/>
      <c r="H1515" s="144"/>
      <c r="I1515" s="144"/>
      <c r="J1515" s="144"/>
      <c r="K1515" s="144"/>
      <c r="L1515" s="144"/>
      <c r="M1515" s="144"/>
      <c r="N1515" s="144"/>
      <c r="O1515" s="144"/>
      <c r="P1515" s="144"/>
      <c r="Q1515" s="144"/>
      <c r="R1515" s="144"/>
      <c r="S1515" s="144"/>
      <c r="T1515" s="144"/>
      <c r="U1515" s="144"/>
      <c r="V1515" s="144"/>
      <c r="W1515" s="144"/>
      <c r="X1515" s="133"/>
      <c r="Y1515" s="133"/>
      <c r="Z1515" s="133"/>
      <c r="AA1515" s="133"/>
      <c r="AB1515" s="133"/>
      <c r="AC1515" s="133"/>
      <c r="AD1515" s="133"/>
      <c r="AE1515" s="133"/>
      <c r="AF1515" s="133"/>
      <c r="AG1515" s="133" t="s">
        <v>282</v>
      </c>
      <c r="AH1515" s="133">
        <v>0</v>
      </c>
      <c r="AI1515" s="133"/>
      <c r="AJ1515" s="133"/>
      <c r="AK1515" s="133"/>
      <c r="AL1515" s="133"/>
      <c r="AM1515" s="133"/>
      <c r="AN1515" s="133"/>
      <c r="AO1515" s="133"/>
      <c r="AP1515" s="133"/>
      <c r="AQ1515" s="133"/>
      <c r="AR1515" s="133"/>
      <c r="AS1515" s="133"/>
      <c r="AT1515" s="133"/>
      <c r="AU1515" s="133"/>
      <c r="AV1515" s="133"/>
      <c r="AW1515" s="133"/>
      <c r="AX1515" s="133"/>
      <c r="AY1515" s="133"/>
      <c r="AZ1515" s="133"/>
      <c r="BA1515" s="133"/>
      <c r="BB1515" s="133"/>
      <c r="BC1515" s="133"/>
      <c r="BD1515" s="133"/>
      <c r="BE1515" s="133"/>
      <c r="BF1515" s="133"/>
      <c r="BG1515" s="133"/>
      <c r="BH1515" s="133"/>
    </row>
    <row r="1516" spans="1:60" outlineLevel="1" x14ac:dyDescent="0.2">
      <c r="A1516" s="142"/>
      <c r="B1516" s="143"/>
      <c r="C1516" s="189" t="s">
        <v>101</v>
      </c>
      <c r="D1516" s="175"/>
      <c r="E1516" s="176">
        <v>1</v>
      </c>
      <c r="F1516" s="144"/>
      <c r="G1516" s="144"/>
      <c r="H1516" s="144"/>
      <c r="I1516" s="144"/>
      <c r="J1516" s="144"/>
      <c r="K1516" s="144"/>
      <c r="L1516" s="144"/>
      <c r="M1516" s="144"/>
      <c r="N1516" s="144"/>
      <c r="O1516" s="144"/>
      <c r="P1516" s="144"/>
      <c r="Q1516" s="144"/>
      <c r="R1516" s="144"/>
      <c r="S1516" s="144"/>
      <c r="T1516" s="144"/>
      <c r="U1516" s="144"/>
      <c r="V1516" s="144"/>
      <c r="W1516" s="144"/>
      <c r="X1516" s="133"/>
      <c r="Y1516" s="133"/>
      <c r="Z1516" s="133"/>
      <c r="AA1516" s="133"/>
      <c r="AB1516" s="133"/>
      <c r="AC1516" s="133"/>
      <c r="AD1516" s="133"/>
      <c r="AE1516" s="133"/>
      <c r="AF1516" s="133"/>
      <c r="AG1516" s="133" t="s">
        <v>282</v>
      </c>
      <c r="AH1516" s="133">
        <v>0</v>
      </c>
      <c r="AI1516" s="133"/>
      <c r="AJ1516" s="133"/>
      <c r="AK1516" s="133"/>
      <c r="AL1516" s="133"/>
      <c r="AM1516" s="133"/>
      <c r="AN1516" s="133"/>
      <c r="AO1516" s="133"/>
      <c r="AP1516" s="133"/>
      <c r="AQ1516" s="133"/>
      <c r="AR1516" s="133"/>
      <c r="AS1516" s="133"/>
      <c r="AT1516" s="133"/>
      <c r="AU1516" s="133"/>
      <c r="AV1516" s="133"/>
      <c r="AW1516" s="133"/>
      <c r="AX1516" s="133"/>
      <c r="AY1516" s="133"/>
      <c r="AZ1516" s="133"/>
      <c r="BA1516" s="133"/>
      <c r="BB1516" s="133"/>
      <c r="BC1516" s="133"/>
      <c r="BD1516" s="133"/>
      <c r="BE1516" s="133"/>
      <c r="BF1516" s="133"/>
      <c r="BG1516" s="133"/>
      <c r="BH1516" s="133"/>
    </row>
    <row r="1517" spans="1:60" outlineLevel="1" x14ac:dyDescent="0.2">
      <c r="A1517" s="142"/>
      <c r="B1517" s="143"/>
      <c r="C1517" s="189" t="s">
        <v>1554</v>
      </c>
      <c r="D1517" s="175"/>
      <c r="E1517" s="176"/>
      <c r="F1517" s="144"/>
      <c r="G1517" s="144"/>
      <c r="H1517" s="144"/>
      <c r="I1517" s="144"/>
      <c r="J1517" s="144"/>
      <c r="K1517" s="144"/>
      <c r="L1517" s="144"/>
      <c r="M1517" s="144"/>
      <c r="N1517" s="144"/>
      <c r="O1517" s="144"/>
      <c r="P1517" s="144"/>
      <c r="Q1517" s="144"/>
      <c r="R1517" s="144"/>
      <c r="S1517" s="144"/>
      <c r="T1517" s="144"/>
      <c r="U1517" s="144"/>
      <c r="V1517" s="144"/>
      <c r="W1517" s="144"/>
      <c r="X1517" s="133"/>
      <c r="Y1517" s="133"/>
      <c r="Z1517" s="133"/>
      <c r="AA1517" s="133"/>
      <c r="AB1517" s="133"/>
      <c r="AC1517" s="133"/>
      <c r="AD1517" s="133"/>
      <c r="AE1517" s="133"/>
      <c r="AF1517" s="133"/>
      <c r="AG1517" s="133" t="s">
        <v>282</v>
      </c>
      <c r="AH1517" s="133">
        <v>0</v>
      </c>
      <c r="AI1517" s="133"/>
      <c r="AJ1517" s="133"/>
      <c r="AK1517" s="133"/>
      <c r="AL1517" s="133"/>
      <c r="AM1517" s="133"/>
      <c r="AN1517" s="133"/>
      <c r="AO1517" s="133"/>
      <c r="AP1517" s="133"/>
      <c r="AQ1517" s="133"/>
      <c r="AR1517" s="133"/>
      <c r="AS1517" s="133"/>
      <c r="AT1517" s="133"/>
      <c r="AU1517" s="133"/>
      <c r="AV1517" s="133"/>
      <c r="AW1517" s="133"/>
      <c r="AX1517" s="133"/>
      <c r="AY1517" s="133"/>
      <c r="AZ1517" s="133"/>
      <c r="BA1517" s="133"/>
      <c r="BB1517" s="133"/>
      <c r="BC1517" s="133"/>
      <c r="BD1517" s="133"/>
      <c r="BE1517" s="133"/>
      <c r="BF1517" s="133"/>
      <c r="BG1517" s="133"/>
      <c r="BH1517" s="133"/>
    </row>
    <row r="1518" spans="1:60" outlineLevel="1" x14ac:dyDescent="0.2">
      <c r="A1518" s="142"/>
      <c r="B1518" s="143"/>
      <c r="C1518" s="189" t="s">
        <v>101</v>
      </c>
      <c r="D1518" s="175"/>
      <c r="E1518" s="176">
        <v>1</v>
      </c>
      <c r="F1518" s="144"/>
      <c r="G1518" s="144"/>
      <c r="H1518" s="144"/>
      <c r="I1518" s="144"/>
      <c r="J1518" s="144"/>
      <c r="K1518" s="144"/>
      <c r="L1518" s="144"/>
      <c r="M1518" s="144"/>
      <c r="N1518" s="144"/>
      <c r="O1518" s="144"/>
      <c r="P1518" s="144"/>
      <c r="Q1518" s="144"/>
      <c r="R1518" s="144"/>
      <c r="S1518" s="144"/>
      <c r="T1518" s="144"/>
      <c r="U1518" s="144"/>
      <c r="V1518" s="144"/>
      <c r="W1518" s="144"/>
      <c r="X1518" s="133"/>
      <c r="Y1518" s="133"/>
      <c r="Z1518" s="133"/>
      <c r="AA1518" s="133"/>
      <c r="AB1518" s="133"/>
      <c r="AC1518" s="133"/>
      <c r="AD1518" s="133"/>
      <c r="AE1518" s="133"/>
      <c r="AF1518" s="133"/>
      <c r="AG1518" s="133" t="s">
        <v>282</v>
      </c>
      <c r="AH1518" s="133">
        <v>0</v>
      </c>
      <c r="AI1518" s="133"/>
      <c r="AJ1518" s="133"/>
      <c r="AK1518" s="133"/>
      <c r="AL1518" s="133"/>
      <c r="AM1518" s="133"/>
      <c r="AN1518" s="133"/>
      <c r="AO1518" s="133"/>
      <c r="AP1518" s="133"/>
      <c r="AQ1518" s="133"/>
      <c r="AR1518" s="133"/>
      <c r="AS1518" s="133"/>
      <c r="AT1518" s="133"/>
      <c r="AU1518" s="133"/>
      <c r="AV1518" s="133"/>
      <c r="AW1518" s="133"/>
      <c r="AX1518" s="133"/>
      <c r="AY1518" s="133"/>
      <c r="AZ1518" s="133"/>
      <c r="BA1518" s="133"/>
      <c r="BB1518" s="133"/>
      <c r="BC1518" s="133"/>
      <c r="BD1518" s="133"/>
      <c r="BE1518" s="133"/>
      <c r="BF1518" s="133"/>
      <c r="BG1518" s="133"/>
      <c r="BH1518" s="133"/>
    </row>
    <row r="1519" spans="1:60" outlineLevel="1" x14ac:dyDescent="0.2">
      <c r="A1519" s="142"/>
      <c r="B1519" s="143"/>
      <c r="C1519" s="189" t="s">
        <v>1555</v>
      </c>
      <c r="D1519" s="175"/>
      <c r="E1519" s="176"/>
      <c r="F1519" s="144"/>
      <c r="G1519" s="144"/>
      <c r="H1519" s="144"/>
      <c r="I1519" s="144"/>
      <c r="J1519" s="144"/>
      <c r="K1519" s="144"/>
      <c r="L1519" s="144"/>
      <c r="M1519" s="144"/>
      <c r="N1519" s="144"/>
      <c r="O1519" s="144"/>
      <c r="P1519" s="144"/>
      <c r="Q1519" s="144"/>
      <c r="R1519" s="144"/>
      <c r="S1519" s="144"/>
      <c r="T1519" s="144"/>
      <c r="U1519" s="144"/>
      <c r="V1519" s="144"/>
      <c r="W1519" s="144"/>
      <c r="X1519" s="133"/>
      <c r="Y1519" s="133"/>
      <c r="Z1519" s="133"/>
      <c r="AA1519" s="133"/>
      <c r="AB1519" s="133"/>
      <c r="AC1519" s="133"/>
      <c r="AD1519" s="133"/>
      <c r="AE1519" s="133"/>
      <c r="AF1519" s="133"/>
      <c r="AG1519" s="133" t="s">
        <v>282</v>
      </c>
      <c r="AH1519" s="133">
        <v>0</v>
      </c>
      <c r="AI1519" s="133"/>
      <c r="AJ1519" s="133"/>
      <c r="AK1519" s="133"/>
      <c r="AL1519" s="133"/>
      <c r="AM1519" s="133"/>
      <c r="AN1519" s="133"/>
      <c r="AO1519" s="133"/>
      <c r="AP1519" s="133"/>
      <c r="AQ1519" s="133"/>
      <c r="AR1519" s="133"/>
      <c r="AS1519" s="133"/>
      <c r="AT1519" s="133"/>
      <c r="AU1519" s="133"/>
      <c r="AV1519" s="133"/>
      <c r="AW1519" s="133"/>
      <c r="AX1519" s="133"/>
      <c r="AY1519" s="133"/>
      <c r="AZ1519" s="133"/>
      <c r="BA1519" s="133"/>
      <c r="BB1519" s="133"/>
      <c r="BC1519" s="133"/>
      <c r="BD1519" s="133"/>
      <c r="BE1519" s="133"/>
      <c r="BF1519" s="133"/>
      <c r="BG1519" s="133"/>
      <c r="BH1519" s="133"/>
    </row>
    <row r="1520" spans="1:60" outlineLevel="1" x14ac:dyDescent="0.2">
      <c r="A1520" s="142"/>
      <c r="B1520" s="143"/>
      <c r="C1520" s="189" t="s">
        <v>1556</v>
      </c>
      <c r="D1520" s="175"/>
      <c r="E1520" s="176">
        <v>13</v>
      </c>
      <c r="F1520" s="144"/>
      <c r="G1520" s="144"/>
      <c r="H1520" s="144"/>
      <c r="I1520" s="144"/>
      <c r="J1520" s="144"/>
      <c r="K1520" s="144"/>
      <c r="L1520" s="144"/>
      <c r="M1520" s="144"/>
      <c r="N1520" s="144"/>
      <c r="O1520" s="144"/>
      <c r="P1520" s="144"/>
      <c r="Q1520" s="144"/>
      <c r="R1520" s="144"/>
      <c r="S1520" s="144"/>
      <c r="T1520" s="144"/>
      <c r="U1520" s="144"/>
      <c r="V1520" s="144"/>
      <c r="W1520" s="144"/>
      <c r="X1520" s="133"/>
      <c r="Y1520" s="133"/>
      <c r="Z1520" s="133"/>
      <c r="AA1520" s="133"/>
      <c r="AB1520" s="133"/>
      <c r="AC1520" s="133"/>
      <c r="AD1520" s="133"/>
      <c r="AE1520" s="133"/>
      <c r="AF1520" s="133"/>
      <c r="AG1520" s="133" t="s">
        <v>282</v>
      </c>
      <c r="AH1520" s="133">
        <v>0</v>
      </c>
      <c r="AI1520" s="133"/>
      <c r="AJ1520" s="133"/>
      <c r="AK1520" s="133"/>
      <c r="AL1520" s="133"/>
      <c r="AM1520" s="133"/>
      <c r="AN1520" s="133"/>
      <c r="AO1520" s="133"/>
      <c r="AP1520" s="133"/>
      <c r="AQ1520" s="133"/>
      <c r="AR1520" s="133"/>
      <c r="AS1520" s="133"/>
      <c r="AT1520" s="133"/>
      <c r="AU1520" s="133"/>
      <c r="AV1520" s="133"/>
      <c r="AW1520" s="133"/>
      <c r="AX1520" s="133"/>
      <c r="AY1520" s="133"/>
      <c r="AZ1520" s="133"/>
      <c r="BA1520" s="133"/>
      <c r="BB1520" s="133"/>
      <c r="BC1520" s="133"/>
      <c r="BD1520" s="133"/>
      <c r="BE1520" s="133"/>
      <c r="BF1520" s="133"/>
      <c r="BG1520" s="133"/>
      <c r="BH1520" s="133"/>
    </row>
    <row r="1521" spans="1:60" outlineLevel="1" x14ac:dyDescent="0.2">
      <c r="A1521" s="142"/>
      <c r="B1521" s="143"/>
      <c r="C1521" s="189" t="s">
        <v>1557</v>
      </c>
      <c r="D1521" s="175"/>
      <c r="E1521" s="176"/>
      <c r="F1521" s="144"/>
      <c r="G1521" s="144"/>
      <c r="H1521" s="144"/>
      <c r="I1521" s="144"/>
      <c r="J1521" s="144"/>
      <c r="K1521" s="144"/>
      <c r="L1521" s="144"/>
      <c r="M1521" s="144"/>
      <c r="N1521" s="144"/>
      <c r="O1521" s="144"/>
      <c r="P1521" s="144"/>
      <c r="Q1521" s="144"/>
      <c r="R1521" s="144"/>
      <c r="S1521" s="144"/>
      <c r="T1521" s="144"/>
      <c r="U1521" s="144"/>
      <c r="V1521" s="144"/>
      <c r="W1521" s="144"/>
      <c r="X1521" s="133"/>
      <c r="Y1521" s="133"/>
      <c r="Z1521" s="133"/>
      <c r="AA1521" s="133"/>
      <c r="AB1521" s="133"/>
      <c r="AC1521" s="133"/>
      <c r="AD1521" s="133"/>
      <c r="AE1521" s="133"/>
      <c r="AF1521" s="133"/>
      <c r="AG1521" s="133" t="s">
        <v>282</v>
      </c>
      <c r="AH1521" s="133">
        <v>0</v>
      </c>
      <c r="AI1521" s="133"/>
      <c r="AJ1521" s="133"/>
      <c r="AK1521" s="133"/>
      <c r="AL1521" s="133"/>
      <c r="AM1521" s="133"/>
      <c r="AN1521" s="133"/>
      <c r="AO1521" s="133"/>
      <c r="AP1521" s="133"/>
      <c r="AQ1521" s="133"/>
      <c r="AR1521" s="133"/>
      <c r="AS1521" s="133"/>
      <c r="AT1521" s="133"/>
      <c r="AU1521" s="133"/>
      <c r="AV1521" s="133"/>
      <c r="AW1521" s="133"/>
      <c r="AX1521" s="133"/>
      <c r="AY1521" s="133"/>
      <c r="AZ1521" s="133"/>
      <c r="BA1521" s="133"/>
      <c r="BB1521" s="133"/>
      <c r="BC1521" s="133"/>
      <c r="BD1521" s="133"/>
      <c r="BE1521" s="133"/>
      <c r="BF1521" s="133"/>
      <c r="BG1521" s="133"/>
      <c r="BH1521" s="133"/>
    </row>
    <row r="1522" spans="1:60" outlineLevel="1" x14ac:dyDescent="0.2">
      <c r="A1522" s="142"/>
      <c r="B1522" s="143"/>
      <c r="C1522" s="189" t="s">
        <v>1552</v>
      </c>
      <c r="D1522" s="175"/>
      <c r="E1522" s="176">
        <v>2</v>
      </c>
      <c r="F1522" s="144"/>
      <c r="G1522" s="144"/>
      <c r="H1522" s="144"/>
      <c r="I1522" s="144"/>
      <c r="J1522" s="144"/>
      <c r="K1522" s="144"/>
      <c r="L1522" s="144"/>
      <c r="M1522" s="144"/>
      <c r="N1522" s="144"/>
      <c r="O1522" s="144"/>
      <c r="P1522" s="144"/>
      <c r="Q1522" s="144"/>
      <c r="R1522" s="144"/>
      <c r="S1522" s="144"/>
      <c r="T1522" s="144"/>
      <c r="U1522" s="144"/>
      <c r="V1522" s="144"/>
      <c r="W1522" s="144"/>
      <c r="X1522" s="133"/>
      <c r="Y1522" s="133"/>
      <c r="Z1522" s="133"/>
      <c r="AA1522" s="133"/>
      <c r="AB1522" s="133"/>
      <c r="AC1522" s="133"/>
      <c r="AD1522" s="133"/>
      <c r="AE1522" s="133"/>
      <c r="AF1522" s="133"/>
      <c r="AG1522" s="133" t="s">
        <v>282</v>
      </c>
      <c r="AH1522" s="133">
        <v>0</v>
      </c>
      <c r="AI1522" s="133"/>
      <c r="AJ1522" s="133"/>
      <c r="AK1522" s="133"/>
      <c r="AL1522" s="133"/>
      <c r="AM1522" s="133"/>
      <c r="AN1522" s="133"/>
      <c r="AO1522" s="133"/>
      <c r="AP1522" s="133"/>
      <c r="AQ1522" s="133"/>
      <c r="AR1522" s="133"/>
      <c r="AS1522" s="133"/>
      <c r="AT1522" s="133"/>
      <c r="AU1522" s="133"/>
      <c r="AV1522" s="133"/>
      <c r="AW1522" s="133"/>
      <c r="AX1522" s="133"/>
      <c r="AY1522" s="133"/>
      <c r="AZ1522" s="133"/>
      <c r="BA1522" s="133"/>
      <c r="BB1522" s="133"/>
      <c r="BC1522" s="133"/>
      <c r="BD1522" s="133"/>
      <c r="BE1522" s="133"/>
      <c r="BF1522" s="133"/>
      <c r="BG1522" s="133"/>
      <c r="BH1522" s="133"/>
    </row>
    <row r="1523" spans="1:60" outlineLevel="1" x14ac:dyDescent="0.2">
      <c r="A1523" s="142"/>
      <c r="B1523" s="143"/>
      <c r="C1523" s="189" t="s">
        <v>1558</v>
      </c>
      <c r="D1523" s="175"/>
      <c r="E1523" s="176"/>
      <c r="F1523" s="144"/>
      <c r="G1523" s="144"/>
      <c r="H1523" s="144"/>
      <c r="I1523" s="144"/>
      <c r="J1523" s="144"/>
      <c r="K1523" s="144"/>
      <c r="L1523" s="144"/>
      <c r="M1523" s="144"/>
      <c r="N1523" s="144"/>
      <c r="O1523" s="144"/>
      <c r="P1523" s="144"/>
      <c r="Q1523" s="144"/>
      <c r="R1523" s="144"/>
      <c r="S1523" s="144"/>
      <c r="T1523" s="144"/>
      <c r="U1523" s="144"/>
      <c r="V1523" s="144"/>
      <c r="W1523" s="144"/>
      <c r="X1523" s="133"/>
      <c r="Y1523" s="133"/>
      <c r="Z1523" s="133"/>
      <c r="AA1523" s="133"/>
      <c r="AB1523" s="133"/>
      <c r="AC1523" s="133"/>
      <c r="AD1523" s="133"/>
      <c r="AE1523" s="133"/>
      <c r="AF1523" s="133"/>
      <c r="AG1523" s="133" t="s">
        <v>282</v>
      </c>
      <c r="AH1523" s="133">
        <v>0</v>
      </c>
      <c r="AI1523" s="133"/>
      <c r="AJ1523" s="133"/>
      <c r="AK1523" s="133"/>
      <c r="AL1523" s="133"/>
      <c r="AM1523" s="133"/>
      <c r="AN1523" s="133"/>
      <c r="AO1523" s="133"/>
      <c r="AP1523" s="133"/>
      <c r="AQ1523" s="133"/>
      <c r="AR1523" s="133"/>
      <c r="AS1523" s="133"/>
      <c r="AT1523" s="133"/>
      <c r="AU1523" s="133"/>
      <c r="AV1523" s="133"/>
      <c r="AW1523" s="133"/>
      <c r="AX1523" s="133"/>
      <c r="AY1523" s="133"/>
      <c r="AZ1523" s="133"/>
      <c r="BA1523" s="133"/>
      <c r="BB1523" s="133"/>
      <c r="BC1523" s="133"/>
      <c r="BD1523" s="133"/>
      <c r="BE1523" s="133"/>
      <c r="BF1523" s="133"/>
      <c r="BG1523" s="133"/>
      <c r="BH1523" s="133"/>
    </row>
    <row r="1524" spans="1:60" outlineLevel="1" x14ac:dyDescent="0.2">
      <c r="A1524" s="142"/>
      <c r="B1524" s="143"/>
      <c r="C1524" s="189" t="s">
        <v>1559</v>
      </c>
      <c r="D1524" s="175"/>
      <c r="E1524" s="176">
        <v>4</v>
      </c>
      <c r="F1524" s="144"/>
      <c r="G1524" s="144"/>
      <c r="H1524" s="144"/>
      <c r="I1524" s="144"/>
      <c r="J1524" s="144"/>
      <c r="K1524" s="144"/>
      <c r="L1524" s="144"/>
      <c r="M1524" s="144"/>
      <c r="N1524" s="144"/>
      <c r="O1524" s="144"/>
      <c r="P1524" s="144"/>
      <c r="Q1524" s="144"/>
      <c r="R1524" s="144"/>
      <c r="S1524" s="144"/>
      <c r="T1524" s="144"/>
      <c r="U1524" s="144"/>
      <c r="V1524" s="144"/>
      <c r="W1524" s="144"/>
      <c r="X1524" s="133"/>
      <c r="Y1524" s="133"/>
      <c r="Z1524" s="133"/>
      <c r="AA1524" s="133"/>
      <c r="AB1524" s="133"/>
      <c r="AC1524" s="133"/>
      <c r="AD1524" s="133"/>
      <c r="AE1524" s="133"/>
      <c r="AF1524" s="133"/>
      <c r="AG1524" s="133" t="s">
        <v>282</v>
      </c>
      <c r="AH1524" s="133">
        <v>0</v>
      </c>
      <c r="AI1524" s="133"/>
      <c r="AJ1524" s="133"/>
      <c r="AK1524" s="133"/>
      <c r="AL1524" s="133"/>
      <c r="AM1524" s="133"/>
      <c r="AN1524" s="133"/>
      <c r="AO1524" s="133"/>
      <c r="AP1524" s="133"/>
      <c r="AQ1524" s="133"/>
      <c r="AR1524" s="133"/>
      <c r="AS1524" s="133"/>
      <c r="AT1524" s="133"/>
      <c r="AU1524" s="133"/>
      <c r="AV1524" s="133"/>
      <c r="AW1524" s="133"/>
      <c r="AX1524" s="133"/>
      <c r="AY1524" s="133"/>
      <c r="AZ1524" s="133"/>
      <c r="BA1524" s="133"/>
      <c r="BB1524" s="133"/>
      <c r="BC1524" s="133"/>
      <c r="BD1524" s="133"/>
      <c r="BE1524" s="133"/>
      <c r="BF1524" s="133"/>
      <c r="BG1524" s="133"/>
      <c r="BH1524" s="133"/>
    </row>
    <row r="1525" spans="1:60" outlineLevel="1" x14ac:dyDescent="0.2">
      <c r="A1525" s="142"/>
      <c r="B1525" s="143"/>
      <c r="C1525" s="189" t="s">
        <v>1560</v>
      </c>
      <c r="D1525" s="175"/>
      <c r="E1525" s="176"/>
      <c r="F1525" s="144"/>
      <c r="G1525" s="144"/>
      <c r="H1525" s="144"/>
      <c r="I1525" s="144"/>
      <c r="J1525" s="144"/>
      <c r="K1525" s="144"/>
      <c r="L1525" s="144"/>
      <c r="M1525" s="144"/>
      <c r="N1525" s="144"/>
      <c r="O1525" s="144"/>
      <c r="P1525" s="144"/>
      <c r="Q1525" s="144"/>
      <c r="R1525" s="144"/>
      <c r="S1525" s="144"/>
      <c r="T1525" s="144"/>
      <c r="U1525" s="144"/>
      <c r="V1525" s="144"/>
      <c r="W1525" s="144"/>
      <c r="X1525" s="133"/>
      <c r="Y1525" s="133"/>
      <c r="Z1525" s="133"/>
      <c r="AA1525" s="133"/>
      <c r="AB1525" s="133"/>
      <c r="AC1525" s="133"/>
      <c r="AD1525" s="133"/>
      <c r="AE1525" s="133"/>
      <c r="AF1525" s="133"/>
      <c r="AG1525" s="133" t="s">
        <v>282</v>
      </c>
      <c r="AH1525" s="133">
        <v>0</v>
      </c>
      <c r="AI1525" s="133"/>
      <c r="AJ1525" s="133"/>
      <c r="AK1525" s="133"/>
      <c r="AL1525" s="133"/>
      <c r="AM1525" s="133"/>
      <c r="AN1525" s="133"/>
      <c r="AO1525" s="133"/>
      <c r="AP1525" s="133"/>
      <c r="AQ1525" s="133"/>
      <c r="AR1525" s="133"/>
      <c r="AS1525" s="133"/>
      <c r="AT1525" s="133"/>
      <c r="AU1525" s="133"/>
      <c r="AV1525" s="133"/>
      <c r="AW1525" s="133"/>
      <c r="AX1525" s="133"/>
      <c r="AY1525" s="133"/>
      <c r="AZ1525" s="133"/>
      <c r="BA1525" s="133"/>
      <c r="BB1525" s="133"/>
      <c r="BC1525" s="133"/>
      <c r="BD1525" s="133"/>
      <c r="BE1525" s="133"/>
      <c r="BF1525" s="133"/>
      <c r="BG1525" s="133"/>
      <c r="BH1525" s="133"/>
    </row>
    <row r="1526" spans="1:60" outlineLevel="1" x14ac:dyDescent="0.2">
      <c r="A1526" s="142"/>
      <c r="B1526" s="143"/>
      <c r="C1526" s="189" t="s">
        <v>101</v>
      </c>
      <c r="D1526" s="175"/>
      <c r="E1526" s="176">
        <v>1</v>
      </c>
      <c r="F1526" s="144"/>
      <c r="G1526" s="144"/>
      <c r="H1526" s="144"/>
      <c r="I1526" s="144"/>
      <c r="J1526" s="144"/>
      <c r="K1526" s="144"/>
      <c r="L1526" s="144"/>
      <c r="M1526" s="144"/>
      <c r="N1526" s="144"/>
      <c r="O1526" s="144"/>
      <c r="P1526" s="144"/>
      <c r="Q1526" s="144"/>
      <c r="R1526" s="144"/>
      <c r="S1526" s="144"/>
      <c r="T1526" s="144"/>
      <c r="U1526" s="144"/>
      <c r="V1526" s="144"/>
      <c r="W1526" s="144"/>
      <c r="X1526" s="133"/>
      <c r="Y1526" s="133"/>
      <c r="Z1526" s="133"/>
      <c r="AA1526" s="133"/>
      <c r="AB1526" s="133"/>
      <c r="AC1526" s="133"/>
      <c r="AD1526" s="133"/>
      <c r="AE1526" s="133"/>
      <c r="AF1526" s="133"/>
      <c r="AG1526" s="133" t="s">
        <v>282</v>
      </c>
      <c r="AH1526" s="133">
        <v>0</v>
      </c>
      <c r="AI1526" s="133"/>
      <c r="AJ1526" s="133"/>
      <c r="AK1526" s="133"/>
      <c r="AL1526" s="133"/>
      <c r="AM1526" s="133"/>
      <c r="AN1526" s="133"/>
      <c r="AO1526" s="133"/>
      <c r="AP1526" s="133"/>
      <c r="AQ1526" s="133"/>
      <c r="AR1526" s="133"/>
      <c r="AS1526" s="133"/>
      <c r="AT1526" s="133"/>
      <c r="AU1526" s="133"/>
      <c r="AV1526" s="133"/>
      <c r="AW1526" s="133"/>
      <c r="AX1526" s="133"/>
      <c r="AY1526" s="133"/>
      <c r="AZ1526" s="133"/>
      <c r="BA1526" s="133"/>
      <c r="BB1526" s="133"/>
      <c r="BC1526" s="133"/>
      <c r="BD1526" s="133"/>
      <c r="BE1526" s="133"/>
      <c r="BF1526" s="133"/>
      <c r="BG1526" s="133"/>
      <c r="BH1526" s="133"/>
    </row>
    <row r="1527" spans="1:60" outlineLevel="1" x14ac:dyDescent="0.2">
      <c r="A1527" s="142"/>
      <c r="B1527" s="143"/>
      <c r="C1527" s="189" t="s">
        <v>1561</v>
      </c>
      <c r="D1527" s="175"/>
      <c r="E1527" s="176"/>
      <c r="F1527" s="144"/>
      <c r="G1527" s="144"/>
      <c r="H1527" s="144"/>
      <c r="I1527" s="144"/>
      <c r="J1527" s="144"/>
      <c r="K1527" s="144"/>
      <c r="L1527" s="144"/>
      <c r="M1527" s="144"/>
      <c r="N1527" s="144"/>
      <c r="O1527" s="144"/>
      <c r="P1527" s="144"/>
      <c r="Q1527" s="144"/>
      <c r="R1527" s="144"/>
      <c r="S1527" s="144"/>
      <c r="T1527" s="144"/>
      <c r="U1527" s="144"/>
      <c r="V1527" s="144"/>
      <c r="W1527" s="144"/>
      <c r="X1527" s="133"/>
      <c r="Y1527" s="133"/>
      <c r="Z1527" s="133"/>
      <c r="AA1527" s="133"/>
      <c r="AB1527" s="133"/>
      <c r="AC1527" s="133"/>
      <c r="AD1527" s="133"/>
      <c r="AE1527" s="133"/>
      <c r="AF1527" s="133"/>
      <c r="AG1527" s="133" t="s">
        <v>282</v>
      </c>
      <c r="AH1527" s="133">
        <v>0</v>
      </c>
      <c r="AI1527" s="133"/>
      <c r="AJ1527" s="133"/>
      <c r="AK1527" s="133"/>
      <c r="AL1527" s="133"/>
      <c r="AM1527" s="133"/>
      <c r="AN1527" s="133"/>
      <c r="AO1527" s="133"/>
      <c r="AP1527" s="133"/>
      <c r="AQ1527" s="133"/>
      <c r="AR1527" s="133"/>
      <c r="AS1527" s="133"/>
      <c r="AT1527" s="133"/>
      <c r="AU1527" s="133"/>
      <c r="AV1527" s="133"/>
      <c r="AW1527" s="133"/>
      <c r="AX1527" s="133"/>
      <c r="AY1527" s="133"/>
      <c r="AZ1527" s="133"/>
      <c r="BA1527" s="133"/>
      <c r="BB1527" s="133"/>
      <c r="BC1527" s="133"/>
      <c r="BD1527" s="133"/>
      <c r="BE1527" s="133"/>
      <c r="BF1527" s="133"/>
      <c r="BG1527" s="133"/>
      <c r="BH1527" s="133"/>
    </row>
    <row r="1528" spans="1:60" outlineLevel="1" x14ac:dyDescent="0.2">
      <c r="A1528" s="142"/>
      <c r="B1528" s="143"/>
      <c r="C1528" s="189" t="s">
        <v>1562</v>
      </c>
      <c r="D1528" s="175"/>
      <c r="E1528" s="176">
        <v>21</v>
      </c>
      <c r="F1528" s="144"/>
      <c r="G1528" s="144"/>
      <c r="H1528" s="144"/>
      <c r="I1528" s="144"/>
      <c r="J1528" s="144"/>
      <c r="K1528" s="144"/>
      <c r="L1528" s="144"/>
      <c r="M1528" s="144"/>
      <c r="N1528" s="144"/>
      <c r="O1528" s="144"/>
      <c r="P1528" s="144"/>
      <c r="Q1528" s="144"/>
      <c r="R1528" s="144"/>
      <c r="S1528" s="144"/>
      <c r="T1528" s="144"/>
      <c r="U1528" s="144"/>
      <c r="V1528" s="144"/>
      <c r="W1528" s="144"/>
      <c r="X1528" s="133"/>
      <c r="Y1528" s="133"/>
      <c r="Z1528" s="133"/>
      <c r="AA1528" s="133"/>
      <c r="AB1528" s="133"/>
      <c r="AC1528" s="133"/>
      <c r="AD1528" s="133"/>
      <c r="AE1528" s="133"/>
      <c r="AF1528" s="133"/>
      <c r="AG1528" s="133" t="s">
        <v>282</v>
      </c>
      <c r="AH1528" s="133">
        <v>0</v>
      </c>
      <c r="AI1528" s="133"/>
      <c r="AJ1528" s="133"/>
      <c r="AK1528" s="133"/>
      <c r="AL1528" s="133"/>
      <c r="AM1528" s="133"/>
      <c r="AN1528" s="133"/>
      <c r="AO1528" s="133"/>
      <c r="AP1528" s="133"/>
      <c r="AQ1528" s="133"/>
      <c r="AR1528" s="133"/>
      <c r="AS1528" s="133"/>
      <c r="AT1528" s="133"/>
      <c r="AU1528" s="133"/>
      <c r="AV1528" s="133"/>
      <c r="AW1528" s="133"/>
      <c r="AX1528" s="133"/>
      <c r="AY1528" s="133"/>
      <c r="AZ1528" s="133"/>
      <c r="BA1528" s="133"/>
      <c r="BB1528" s="133"/>
      <c r="BC1528" s="133"/>
      <c r="BD1528" s="133"/>
      <c r="BE1528" s="133"/>
      <c r="BF1528" s="133"/>
      <c r="BG1528" s="133"/>
      <c r="BH1528" s="133"/>
    </row>
    <row r="1529" spans="1:60" outlineLevel="1" x14ac:dyDescent="0.2">
      <c r="A1529" s="142"/>
      <c r="B1529" s="143"/>
      <c r="C1529" s="189" t="s">
        <v>1563</v>
      </c>
      <c r="D1529" s="175"/>
      <c r="E1529" s="176"/>
      <c r="F1529" s="144"/>
      <c r="G1529" s="144"/>
      <c r="H1529" s="144"/>
      <c r="I1529" s="144"/>
      <c r="J1529" s="144"/>
      <c r="K1529" s="144"/>
      <c r="L1529" s="144"/>
      <c r="M1529" s="144"/>
      <c r="N1529" s="144"/>
      <c r="O1529" s="144"/>
      <c r="P1529" s="144"/>
      <c r="Q1529" s="144"/>
      <c r="R1529" s="144"/>
      <c r="S1529" s="144"/>
      <c r="T1529" s="144"/>
      <c r="U1529" s="144"/>
      <c r="V1529" s="144"/>
      <c r="W1529" s="144"/>
      <c r="X1529" s="133"/>
      <c r="Y1529" s="133"/>
      <c r="Z1529" s="133"/>
      <c r="AA1529" s="133"/>
      <c r="AB1529" s="133"/>
      <c r="AC1529" s="133"/>
      <c r="AD1529" s="133"/>
      <c r="AE1529" s="133"/>
      <c r="AF1529" s="133"/>
      <c r="AG1529" s="133" t="s">
        <v>282</v>
      </c>
      <c r="AH1529" s="133">
        <v>0</v>
      </c>
      <c r="AI1529" s="133"/>
      <c r="AJ1529" s="133"/>
      <c r="AK1529" s="133"/>
      <c r="AL1529" s="133"/>
      <c r="AM1529" s="133"/>
      <c r="AN1529" s="133"/>
      <c r="AO1529" s="133"/>
      <c r="AP1529" s="133"/>
      <c r="AQ1529" s="133"/>
      <c r="AR1529" s="133"/>
      <c r="AS1529" s="133"/>
      <c r="AT1529" s="133"/>
      <c r="AU1529" s="133"/>
      <c r="AV1529" s="133"/>
      <c r="AW1529" s="133"/>
      <c r="AX1529" s="133"/>
      <c r="AY1529" s="133"/>
      <c r="AZ1529" s="133"/>
      <c r="BA1529" s="133"/>
      <c r="BB1529" s="133"/>
      <c r="BC1529" s="133"/>
      <c r="BD1529" s="133"/>
      <c r="BE1529" s="133"/>
      <c r="BF1529" s="133"/>
      <c r="BG1529" s="133"/>
      <c r="BH1529" s="133"/>
    </row>
    <row r="1530" spans="1:60" outlineLevel="1" x14ac:dyDescent="0.2">
      <c r="A1530" s="142"/>
      <c r="B1530" s="143"/>
      <c r="C1530" s="189" t="s">
        <v>1564</v>
      </c>
      <c r="D1530" s="175"/>
      <c r="E1530" s="176">
        <v>7</v>
      </c>
      <c r="F1530" s="144"/>
      <c r="G1530" s="144"/>
      <c r="H1530" s="144"/>
      <c r="I1530" s="144"/>
      <c r="J1530" s="144"/>
      <c r="K1530" s="144"/>
      <c r="L1530" s="144"/>
      <c r="M1530" s="144"/>
      <c r="N1530" s="144"/>
      <c r="O1530" s="144"/>
      <c r="P1530" s="144"/>
      <c r="Q1530" s="144"/>
      <c r="R1530" s="144"/>
      <c r="S1530" s="144"/>
      <c r="T1530" s="144"/>
      <c r="U1530" s="144"/>
      <c r="V1530" s="144"/>
      <c r="W1530" s="144"/>
      <c r="X1530" s="133"/>
      <c r="Y1530" s="133"/>
      <c r="Z1530" s="133"/>
      <c r="AA1530" s="133"/>
      <c r="AB1530" s="133"/>
      <c r="AC1530" s="133"/>
      <c r="AD1530" s="133"/>
      <c r="AE1530" s="133"/>
      <c r="AF1530" s="133"/>
      <c r="AG1530" s="133" t="s">
        <v>282</v>
      </c>
      <c r="AH1530" s="133">
        <v>0</v>
      </c>
      <c r="AI1530" s="133"/>
      <c r="AJ1530" s="133"/>
      <c r="AK1530" s="133"/>
      <c r="AL1530" s="133"/>
      <c r="AM1530" s="133"/>
      <c r="AN1530" s="133"/>
      <c r="AO1530" s="133"/>
      <c r="AP1530" s="133"/>
      <c r="AQ1530" s="133"/>
      <c r="AR1530" s="133"/>
      <c r="AS1530" s="133"/>
      <c r="AT1530" s="133"/>
      <c r="AU1530" s="133"/>
      <c r="AV1530" s="133"/>
      <c r="AW1530" s="133"/>
      <c r="AX1530" s="133"/>
      <c r="AY1530" s="133"/>
      <c r="AZ1530" s="133"/>
      <c r="BA1530" s="133"/>
      <c r="BB1530" s="133"/>
      <c r="BC1530" s="133"/>
      <c r="BD1530" s="133"/>
      <c r="BE1530" s="133"/>
      <c r="BF1530" s="133"/>
      <c r="BG1530" s="133"/>
      <c r="BH1530" s="133"/>
    </row>
    <row r="1531" spans="1:60" outlineLevel="1" x14ac:dyDescent="0.2">
      <c r="A1531" s="142"/>
      <c r="B1531" s="143"/>
      <c r="C1531" s="189" t="s">
        <v>1565</v>
      </c>
      <c r="D1531" s="175"/>
      <c r="E1531" s="176"/>
      <c r="F1531" s="144"/>
      <c r="G1531" s="144"/>
      <c r="H1531" s="144"/>
      <c r="I1531" s="144"/>
      <c r="J1531" s="144"/>
      <c r="K1531" s="144"/>
      <c r="L1531" s="144"/>
      <c r="M1531" s="144"/>
      <c r="N1531" s="144"/>
      <c r="O1531" s="144"/>
      <c r="P1531" s="144"/>
      <c r="Q1531" s="144"/>
      <c r="R1531" s="144"/>
      <c r="S1531" s="144"/>
      <c r="T1531" s="144"/>
      <c r="U1531" s="144"/>
      <c r="V1531" s="144"/>
      <c r="W1531" s="144"/>
      <c r="X1531" s="133"/>
      <c r="Y1531" s="133"/>
      <c r="Z1531" s="133"/>
      <c r="AA1531" s="133"/>
      <c r="AB1531" s="133"/>
      <c r="AC1531" s="133"/>
      <c r="AD1531" s="133"/>
      <c r="AE1531" s="133"/>
      <c r="AF1531" s="133"/>
      <c r="AG1531" s="133" t="s">
        <v>282</v>
      </c>
      <c r="AH1531" s="133">
        <v>0</v>
      </c>
      <c r="AI1531" s="133"/>
      <c r="AJ1531" s="133"/>
      <c r="AK1531" s="133"/>
      <c r="AL1531" s="133"/>
      <c r="AM1531" s="133"/>
      <c r="AN1531" s="133"/>
      <c r="AO1531" s="133"/>
      <c r="AP1531" s="133"/>
      <c r="AQ1531" s="133"/>
      <c r="AR1531" s="133"/>
      <c r="AS1531" s="133"/>
      <c r="AT1531" s="133"/>
      <c r="AU1531" s="133"/>
      <c r="AV1531" s="133"/>
      <c r="AW1531" s="133"/>
      <c r="AX1531" s="133"/>
      <c r="AY1531" s="133"/>
      <c r="AZ1531" s="133"/>
      <c r="BA1531" s="133"/>
      <c r="BB1531" s="133"/>
      <c r="BC1531" s="133"/>
      <c r="BD1531" s="133"/>
      <c r="BE1531" s="133"/>
      <c r="BF1531" s="133"/>
      <c r="BG1531" s="133"/>
      <c r="BH1531" s="133"/>
    </row>
    <row r="1532" spans="1:60" outlineLevel="1" x14ac:dyDescent="0.2">
      <c r="A1532" s="142"/>
      <c r="B1532" s="143"/>
      <c r="C1532" s="189" t="s">
        <v>1566</v>
      </c>
      <c r="D1532" s="175"/>
      <c r="E1532" s="176">
        <v>3</v>
      </c>
      <c r="F1532" s="144"/>
      <c r="G1532" s="144"/>
      <c r="H1532" s="144"/>
      <c r="I1532" s="144"/>
      <c r="J1532" s="144"/>
      <c r="K1532" s="144"/>
      <c r="L1532" s="144"/>
      <c r="M1532" s="144"/>
      <c r="N1532" s="144"/>
      <c r="O1532" s="144"/>
      <c r="P1532" s="144"/>
      <c r="Q1532" s="144"/>
      <c r="R1532" s="144"/>
      <c r="S1532" s="144"/>
      <c r="T1532" s="144"/>
      <c r="U1532" s="144"/>
      <c r="V1532" s="144"/>
      <c r="W1532" s="144"/>
      <c r="X1532" s="133"/>
      <c r="Y1532" s="133"/>
      <c r="Z1532" s="133"/>
      <c r="AA1532" s="133"/>
      <c r="AB1532" s="133"/>
      <c r="AC1532" s="133"/>
      <c r="AD1532" s="133"/>
      <c r="AE1532" s="133"/>
      <c r="AF1532" s="133"/>
      <c r="AG1532" s="133" t="s">
        <v>282</v>
      </c>
      <c r="AH1532" s="133">
        <v>0</v>
      </c>
      <c r="AI1532" s="133"/>
      <c r="AJ1532" s="133"/>
      <c r="AK1532" s="133"/>
      <c r="AL1532" s="133"/>
      <c r="AM1532" s="133"/>
      <c r="AN1532" s="133"/>
      <c r="AO1532" s="133"/>
      <c r="AP1532" s="133"/>
      <c r="AQ1532" s="133"/>
      <c r="AR1532" s="133"/>
      <c r="AS1532" s="133"/>
      <c r="AT1532" s="133"/>
      <c r="AU1532" s="133"/>
      <c r="AV1532" s="133"/>
      <c r="AW1532" s="133"/>
      <c r="AX1532" s="133"/>
      <c r="AY1532" s="133"/>
      <c r="AZ1532" s="133"/>
      <c r="BA1532" s="133"/>
      <c r="BB1532" s="133"/>
      <c r="BC1532" s="133"/>
      <c r="BD1532" s="133"/>
      <c r="BE1532" s="133"/>
      <c r="BF1532" s="133"/>
      <c r="BG1532" s="133"/>
      <c r="BH1532" s="133"/>
    </row>
    <row r="1533" spans="1:60" outlineLevel="1" x14ac:dyDescent="0.2">
      <c r="A1533" s="142"/>
      <c r="B1533" s="143"/>
      <c r="C1533" s="189" t="s">
        <v>1567</v>
      </c>
      <c r="D1533" s="175"/>
      <c r="E1533" s="176"/>
      <c r="F1533" s="144"/>
      <c r="G1533" s="144"/>
      <c r="H1533" s="144"/>
      <c r="I1533" s="144"/>
      <c r="J1533" s="144"/>
      <c r="K1533" s="144"/>
      <c r="L1533" s="144"/>
      <c r="M1533" s="144"/>
      <c r="N1533" s="144"/>
      <c r="O1533" s="144"/>
      <c r="P1533" s="144"/>
      <c r="Q1533" s="144"/>
      <c r="R1533" s="144"/>
      <c r="S1533" s="144"/>
      <c r="T1533" s="144"/>
      <c r="U1533" s="144"/>
      <c r="V1533" s="144"/>
      <c r="W1533" s="144"/>
      <c r="X1533" s="133"/>
      <c r="Y1533" s="133"/>
      <c r="Z1533" s="133"/>
      <c r="AA1533" s="133"/>
      <c r="AB1533" s="133"/>
      <c r="AC1533" s="133"/>
      <c r="AD1533" s="133"/>
      <c r="AE1533" s="133"/>
      <c r="AF1533" s="133"/>
      <c r="AG1533" s="133" t="s">
        <v>282</v>
      </c>
      <c r="AH1533" s="133">
        <v>0</v>
      </c>
      <c r="AI1533" s="133"/>
      <c r="AJ1533" s="133"/>
      <c r="AK1533" s="133"/>
      <c r="AL1533" s="133"/>
      <c r="AM1533" s="133"/>
      <c r="AN1533" s="133"/>
      <c r="AO1533" s="133"/>
      <c r="AP1533" s="133"/>
      <c r="AQ1533" s="133"/>
      <c r="AR1533" s="133"/>
      <c r="AS1533" s="133"/>
      <c r="AT1533" s="133"/>
      <c r="AU1533" s="133"/>
      <c r="AV1533" s="133"/>
      <c r="AW1533" s="133"/>
      <c r="AX1533" s="133"/>
      <c r="AY1533" s="133"/>
      <c r="AZ1533" s="133"/>
      <c r="BA1533" s="133"/>
      <c r="BB1533" s="133"/>
      <c r="BC1533" s="133"/>
      <c r="BD1533" s="133"/>
      <c r="BE1533" s="133"/>
      <c r="BF1533" s="133"/>
      <c r="BG1533" s="133"/>
      <c r="BH1533" s="133"/>
    </row>
    <row r="1534" spans="1:60" outlineLevel="1" x14ac:dyDescent="0.2">
      <c r="A1534" s="142"/>
      <c r="B1534" s="143"/>
      <c r="C1534" s="189" t="s">
        <v>1552</v>
      </c>
      <c r="D1534" s="175"/>
      <c r="E1534" s="176">
        <v>2</v>
      </c>
      <c r="F1534" s="144"/>
      <c r="G1534" s="144"/>
      <c r="H1534" s="144"/>
      <c r="I1534" s="144"/>
      <c r="J1534" s="144"/>
      <c r="K1534" s="144"/>
      <c r="L1534" s="144"/>
      <c r="M1534" s="144"/>
      <c r="N1534" s="144"/>
      <c r="O1534" s="144"/>
      <c r="P1534" s="144"/>
      <c r="Q1534" s="144"/>
      <c r="R1534" s="144"/>
      <c r="S1534" s="144"/>
      <c r="T1534" s="144"/>
      <c r="U1534" s="144"/>
      <c r="V1534" s="144"/>
      <c r="W1534" s="144"/>
      <c r="X1534" s="133"/>
      <c r="Y1534" s="133"/>
      <c r="Z1534" s="133"/>
      <c r="AA1534" s="133"/>
      <c r="AB1534" s="133"/>
      <c r="AC1534" s="133"/>
      <c r="AD1534" s="133"/>
      <c r="AE1534" s="133"/>
      <c r="AF1534" s="133"/>
      <c r="AG1534" s="133" t="s">
        <v>282</v>
      </c>
      <c r="AH1534" s="133">
        <v>0</v>
      </c>
      <c r="AI1534" s="133"/>
      <c r="AJ1534" s="133"/>
      <c r="AK1534" s="133"/>
      <c r="AL1534" s="133"/>
      <c r="AM1534" s="133"/>
      <c r="AN1534" s="133"/>
      <c r="AO1534" s="133"/>
      <c r="AP1534" s="133"/>
      <c r="AQ1534" s="133"/>
      <c r="AR1534" s="133"/>
      <c r="AS1534" s="133"/>
      <c r="AT1534" s="133"/>
      <c r="AU1534" s="133"/>
      <c r="AV1534" s="133"/>
      <c r="AW1534" s="133"/>
      <c r="AX1534" s="133"/>
      <c r="AY1534" s="133"/>
      <c r="AZ1534" s="133"/>
      <c r="BA1534" s="133"/>
      <c r="BB1534" s="133"/>
      <c r="BC1534" s="133"/>
      <c r="BD1534" s="133"/>
      <c r="BE1534" s="133"/>
      <c r="BF1534" s="133"/>
      <c r="BG1534" s="133"/>
      <c r="BH1534" s="133"/>
    </row>
    <row r="1535" spans="1:60" outlineLevel="1" x14ac:dyDescent="0.2">
      <c r="A1535" s="142"/>
      <c r="B1535" s="143"/>
      <c r="C1535" s="189" t="s">
        <v>1568</v>
      </c>
      <c r="D1535" s="175"/>
      <c r="E1535" s="176"/>
      <c r="F1535" s="144"/>
      <c r="G1535" s="144"/>
      <c r="H1535" s="144"/>
      <c r="I1535" s="144"/>
      <c r="J1535" s="144"/>
      <c r="K1535" s="144"/>
      <c r="L1535" s="144"/>
      <c r="M1535" s="144"/>
      <c r="N1535" s="144"/>
      <c r="O1535" s="144"/>
      <c r="P1535" s="144"/>
      <c r="Q1535" s="144"/>
      <c r="R1535" s="144"/>
      <c r="S1535" s="144"/>
      <c r="T1535" s="144"/>
      <c r="U1535" s="144"/>
      <c r="V1535" s="144"/>
      <c r="W1535" s="144"/>
      <c r="X1535" s="133"/>
      <c r="Y1535" s="133"/>
      <c r="Z1535" s="133"/>
      <c r="AA1535" s="133"/>
      <c r="AB1535" s="133"/>
      <c r="AC1535" s="133"/>
      <c r="AD1535" s="133"/>
      <c r="AE1535" s="133"/>
      <c r="AF1535" s="133"/>
      <c r="AG1535" s="133" t="s">
        <v>282</v>
      </c>
      <c r="AH1535" s="133">
        <v>0</v>
      </c>
      <c r="AI1535" s="133"/>
      <c r="AJ1535" s="133"/>
      <c r="AK1535" s="133"/>
      <c r="AL1535" s="133"/>
      <c r="AM1535" s="133"/>
      <c r="AN1535" s="133"/>
      <c r="AO1535" s="133"/>
      <c r="AP1535" s="133"/>
      <c r="AQ1535" s="133"/>
      <c r="AR1535" s="133"/>
      <c r="AS1535" s="133"/>
      <c r="AT1535" s="133"/>
      <c r="AU1535" s="133"/>
      <c r="AV1535" s="133"/>
      <c r="AW1535" s="133"/>
      <c r="AX1535" s="133"/>
      <c r="AY1535" s="133"/>
      <c r="AZ1535" s="133"/>
      <c r="BA1535" s="133"/>
      <c r="BB1535" s="133"/>
      <c r="BC1535" s="133"/>
      <c r="BD1535" s="133"/>
      <c r="BE1535" s="133"/>
      <c r="BF1535" s="133"/>
      <c r="BG1535" s="133"/>
      <c r="BH1535" s="133"/>
    </row>
    <row r="1536" spans="1:60" outlineLevel="1" x14ac:dyDescent="0.2">
      <c r="A1536" s="142"/>
      <c r="B1536" s="143"/>
      <c r="C1536" s="189" t="s">
        <v>1569</v>
      </c>
      <c r="D1536" s="175"/>
      <c r="E1536" s="176">
        <v>12</v>
      </c>
      <c r="F1536" s="144"/>
      <c r="G1536" s="144"/>
      <c r="H1536" s="144"/>
      <c r="I1536" s="144"/>
      <c r="J1536" s="144"/>
      <c r="K1536" s="144"/>
      <c r="L1536" s="144"/>
      <c r="M1536" s="144"/>
      <c r="N1536" s="144"/>
      <c r="O1536" s="144"/>
      <c r="P1536" s="144"/>
      <c r="Q1536" s="144"/>
      <c r="R1536" s="144"/>
      <c r="S1536" s="144"/>
      <c r="T1536" s="144"/>
      <c r="U1536" s="144"/>
      <c r="V1536" s="144"/>
      <c r="W1536" s="144"/>
      <c r="X1536" s="133"/>
      <c r="Y1536" s="133"/>
      <c r="Z1536" s="133"/>
      <c r="AA1536" s="133"/>
      <c r="AB1536" s="133"/>
      <c r="AC1536" s="133"/>
      <c r="AD1536" s="133"/>
      <c r="AE1536" s="133"/>
      <c r="AF1536" s="133"/>
      <c r="AG1536" s="133" t="s">
        <v>282</v>
      </c>
      <c r="AH1536" s="133">
        <v>0</v>
      </c>
      <c r="AI1536" s="133"/>
      <c r="AJ1536" s="133"/>
      <c r="AK1536" s="133"/>
      <c r="AL1536" s="133"/>
      <c r="AM1536" s="133"/>
      <c r="AN1536" s="133"/>
      <c r="AO1536" s="133"/>
      <c r="AP1536" s="133"/>
      <c r="AQ1536" s="133"/>
      <c r="AR1536" s="133"/>
      <c r="AS1536" s="133"/>
      <c r="AT1536" s="133"/>
      <c r="AU1536" s="133"/>
      <c r="AV1536" s="133"/>
      <c r="AW1536" s="133"/>
      <c r="AX1536" s="133"/>
      <c r="AY1536" s="133"/>
      <c r="AZ1536" s="133"/>
      <c r="BA1536" s="133"/>
      <c r="BB1536" s="133"/>
      <c r="BC1536" s="133"/>
      <c r="BD1536" s="133"/>
      <c r="BE1536" s="133"/>
      <c r="BF1536" s="133"/>
      <c r="BG1536" s="133"/>
      <c r="BH1536" s="133"/>
    </row>
    <row r="1537" spans="1:60" outlineLevel="1" x14ac:dyDescent="0.2">
      <c r="A1537" s="142"/>
      <c r="B1537" s="143"/>
      <c r="C1537" s="189" t="s">
        <v>1570</v>
      </c>
      <c r="D1537" s="175"/>
      <c r="E1537" s="176"/>
      <c r="F1537" s="144"/>
      <c r="G1537" s="144"/>
      <c r="H1537" s="144"/>
      <c r="I1537" s="144"/>
      <c r="J1537" s="144"/>
      <c r="K1537" s="144"/>
      <c r="L1537" s="144"/>
      <c r="M1537" s="144"/>
      <c r="N1537" s="144"/>
      <c r="O1537" s="144"/>
      <c r="P1537" s="144"/>
      <c r="Q1537" s="144"/>
      <c r="R1537" s="144"/>
      <c r="S1537" s="144"/>
      <c r="T1537" s="144"/>
      <c r="U1537" s="144"/>
      <c r="V1537" s="144"/>
      <c r="W1537" s="144"/>
      <c r="X1537" s="133"/>
      <c r="Y1537" s="133"/>
      <c r="Z1537" s="133"/>
      <c r="AA1537" s="133"/>
      <c r="AB1537" s="133"/>
      <c r="AC1537" s="133"/>
      <c r="AD1537" s="133"/>
      <c r="AE1537" s="133"/>
      <c r="AF1537" s="133"/>
      <c r="AG1537" s="133" t="s">
        <v>282</v>
      </c>
      <c r="AH1537" s="133">
        <v>0</v>
      </c>
      <c r="AI1537" s="133"/>
      <c r="AJ1537" s="133"/>
      <c r="AK1537" s="133"/>
      <c r="AL1537" s="133"/>
      <c r="AM1537" s="133"/>
      <c r="AN1537" s="133"/>
      <c r="AO1537" s="133"/>
      <c r="AP1537" s="133"/>
      <c r="AQ1537" s="133"/>
      <c r="AR1537" s="133"/>
      <c r="AS1537" s="133"/>
      <c r="AT1537" s="133"/>
      <c r="AU1537" s="133"/>
      <c r="AV1537" s="133"/>
      <c r="AW1537" s="133"/>
      <c r="AX1537" s="133"/>
      <c r="AY1537" s="133"/>
      <c r="AZ1537" s="133"/>
      <c r="BA1537" s="133"/>
      <c r="BB1537" s="133"/>
      <c r="BC1537" s="133"/>
      <c r="BD1537" s="133"/>
      <c r="BE1537" s="133"/>
      <c r="BF1537" s="133"/>
      <c r="BG1537" s="133"/>
      <c r="BH1537" s="133"/>
    </row>
    <row r="1538" spans="1:60" outlineLevel="1" x14ac:dyDescent="0.2">
      <c r="A1538" s="142"/>
      <c r="B1538" s="143"/>
      <c r="C1538" s="189" t="s">
        <v>1571</v>
      </c>
      <c r="D1538" s="175"/>
      <c r="E1538" s="176">
        <v>7</v>
      </c>
      <c r="F1538" s="144"/>
      <c r="G1538" s="144"/>
      <c r="H1538" s="144"/>
      <c r="I1538" s="144"/>
      <c r="J1538" s="144"/>
      <c r="K1538" s="144"/>
      <c r="L1538" s="144"/>
      <c r="M1538" s="144"/>
      <c r="N1538" s="144"/>
      <c r="O1538" s="144"/>
      <c r="P1538" s="144"/>
      <c r="Q1538" s="144"/>
      <c r="R1538" s="144"/>
      <c r="S1538" s="144"/>
      <c r="T1538" s="144"/>
      <c r="U1538" s="144"/>
      <c r="V1538" s="144"/>
      <c r="W1538" s="144"/>
      <c r="X1538" s="133"/>
      <c r="Y1538" s="133"/>
      <c r="Z1538" s="133"/>
      <c r="AA1538" s="133"/>
      <c r="AB1538" s="133"/>
      <c r="AC1538" s="133"/>
      <c r="AD1538" s="133"/>
      <c r="AE1538" s="133"/>
      <c r="AF1538" s="133"/>
      <c r="AG1538" s="133" t="s">
        <v>282</v>
      </c>
      <c r="AH1538" s="133">
        <v>0</v>
      </c>
      <c r="AI1538" s="133"/>
      <c r="AJ1538" s="133"/>
      <c r="AK1538" s="133"/>
      <c r="AL1538" s="133"/>
      <c r="AM1538" s="133"/>
      <c r="AN1538" s="133"/>
      <c r="AO1538" s="133"/>
      <c r="AP1538" s="133"/>
      <c r="AQ1538" s="133"/>
      <c r="AR1538" s="133"/>
      <c r="AS1538" s="133"/>
      <c r="AT1538" s="133"/>
      <c r="AU1538" s="133"/>
      <c r="AV1538" s="133"/>
      <c r="AW1538" s="133"/>
      <c r="AX1538" s="133"/>
      <c r="AY1538" s="133"/>
      <c r="AZ1538" s="133"/>
      <c r="BA1538" s="133"/>
      <c r="BB1538" s="133"/>
      <c r="BC1538" s="133"/>
      <c r="BD1538" s="133"/>
      <c r="BE1538" s="133"/>
      <c r="BF1538" s="133"/>
      <c r="BG1538" s="133"/>
      <c r="BH1538" s="133"/>
    </row>
    <row r="1539" spans="1:60" ht="45" outlineLevel="1" x14ac:dyDescent="0.2">
      <c r="A1539" s="154">
        <v>163</v>
      </c>
      <c r="B1539" s="155" t="s">
        <v>1572</v>
      </c>
      <c r="C1539" s="171" t="s">
        <v>1573</v>
      </c>
      <c r="D1539" s="156" t="s">
        <v>611</v>
      </c>
      <c r="E1539" s="157">
        <v>15</v>
      </c>
      <c r="F1539" s="158">
        <v>898</v>
      </c>
      <c r="G1539" s="159">
        <f>ROUND(E1539*F1539,2)</f>
        <v>13470</v>
      </c>
      <c r="H1539" s="158">
        <v>30.360000000000003</v>
      </c>
      <c r="I1539" s="159">
        <f>ROUND(E1539*H1539,2)</f>
        <v>455.4</v>
      </c>
      <c r="J1539" s="158">
        <v>867.6400000000001</v>
      </c>
      <c r="K1539" s="159">
        <f>ROUND(E1539*J1539,2)</f>
        <v>13014.6</v>
      </c>
      <c r="L1539" s="159">
        <v>21</v>
      </c>
      <c r="M1539" s="159">
        <f>G1539*(1+L1539/100)</f>
        <v>16298.699999999999</v>
      </c>
      <c r="N1539" s="159">
        <v>3.7720000000000004E-2</v>
      </c>
      <c r="O1539" s="159">
        <f>ROUND(E1539*N1539,2)</f>
        <v>0.56999999999999995</v>
      </c>
      <c r="P1539" s="159">
        <v>0</v>
      </c>
      <c r="Q1539" s="159">
        <f>ROUND(E1539*P1539,2)</f>
        <v>0</v>
      </c>
      <c r="R1539" s="159" t="s">
        <v>373</v>
      </c>
      <c r="S1539" s="159" t="s">
        <v>233</v>
      </c>
      <c r="T1539" s="160" t="s">
        <v>233</v>
      </c>
      <c r="U1539" s="144">
        <v>2.1700000000000004</v>
      </c>
      <c r="V1539" s="144">
        <f>ROUND(E1539*U1539,2)</f>
        <v>32.549999999999997</v>
      </c>
      <c r="W1539" s="144"/>
      <c r="X1539" s="133"/>
      <c r="Y1539" s="133"/>
      <c r="Z1539" s="133"/>
      <c r="AA1539" s="133"/>
      <c r="AB1539" s="133"/>
      <c r="AC1539" s="133"/>
      <c r="AD1539" s="133"/>
      <c r="AE1539" s="133"/>
      <c r="AF1539" s="133"/>
      <c r="AG1539" s="133" t="s">
        <v>251</v>
      </c>
      <c r="AH1539" s="133"/>
      <c r="AI1539" s="133"/>
      <c r="AJ1539" s="133"/>
      <c r="AK1539" s="133"/>
      <c r="AL1539" s="133"/>
      <c r="AM1539" s="133"/>
      <c r="AN1539" s="133"/>
      <c r="AO1539" s="133"/>
      <c r="AP1539" s="133"/>
      <c r="AQ1539" s="133"/>
      <c r="AR1539" s="133"/>
      <c r="AS1539" s="133"/>
      <c r="AT1539" s="133"/>
      <c r="AU1539" s="133"/>
      <c r="AV1539" s="133"/>
      <c r="AW1539" s="133"/>
      <c r="AX1539" s="133"/>
      <c r="AY1539" s="133"/>
      <c r="AZ1539" s="133"/>
      <c r="BA1539" s="133"/>
      <c r="BB1539" s="133"/>
      <c r="BC1539" s="133"/>
      <c r="BD1539" s="133"/>
      <c r="BE1539" s="133"/>
      <c r="BF1539" s="133"/>
      <c r="BG1539" s="133"/>
      <c r="BH1539" s="133"/>
    </row>
    <row r="1540" spans="1:60" outlineLevel="1" x14ac:dyDescent="0.2">
      <c r="A1540" s="142"/>
      <c r="B1540" s="143"/>
      <c r="C1540" s="189" t="s">
        <v>1574</v>
      </c>
      <c r="D1540" s="175"/>
      <c r="E1540" s="176"/>
      <c r="F1540" s="144"/>
      <c r="G1540" s="144"/>
      <c r="H1540" s="144"/>
      <c r="I1540" s="144"/>
      <c r="J1540" s="144"/>
      <c r="K1540" s="144"/>
      <c r="L1540" s="144"/>
      <c r="M1540" s="144"/>
      <c r="N1540" s="144"/>
      <c r="O1540" s="144"/>
      <c r="P1540" s="144"/>
      <c r="Q1540" s="144"/>
      <c r="R1540" s="144"/>
      <c r="S1540" s="144"/>
      <c r="T1540" s="144"/>
      <c r="U1540" s="144"/>
      <c r="V1540" s="144"/>
      <c r="W1540" s="144"/>
      <c r="X1540" s="133"/>
      <c r="Y1540" s="133"/>
      <c r="Z1540" s="133"/>
      <c r="AA1540" s="133"/>
      <c r="AB1540" s="133"/>
      <c r="AC1540" s="133"/>
      <c r="AD1540" s="133"/>
      <c r="AE1540" s="133"/>
      <c r="AF1540" s="133"/>
      <c r="AG1540" s="133" t="s">
        <v>282</v>
      </c>
      <c r="AH1540" s="133">
        <v>0</v>
      </c>
      <c r="AI1540" s="133"/>
      <c r="AJ1540" s="133"/>
      <c r="AK1540" s="133"/>
      <c r="AL1540" s="133"/>
      <c r="AM1540" s="133"/>
      <c r="AN1540" s="133"/>
      <c r="AO1540" s="133"/>
      <c r="AP1540" s="133"/>
      <c r="AQ1540" s="133"/>
      <c r="AR1540" s="133"/>
      <c r="AS1540" s="133"/>
      <c r="AT1540" s="133"/>
      <c r="AU1540" s="133"/>
      <c r="AV1540" s="133"/>
      <c r="AW1540" s="133"/>
      <c r="AX1540" s="133"/>
      <c r="AY1540" s="133"/>
      <c r="AZ1540" s="133"/>
      <c r="BA1540" s="133"/>
      <c r="BB1540" s="133"/>
      <c r="BC1540" s="133"/>
      <c r="BD1540" s="133"/>
      <c r="BE1540" s="133"/>
      <c r="BF1540" s="133"/>
      <c r="BG1540" s="133"/>
      <c r="BH1540" s="133"/>
    </row>
    <row r="1541" spans="1:60" outlineLevel="1" x14ac:dyDescent="0.2">
      <c r="A1541" s="142"/>
      <c r="B1541" s="143"/>
      <c r="C1541" s="189" t="s">
        <v>101</v>
      </c>
      <c r="D1541" s="175"/>
      <c r="E1541" s="176">
        <v>1</v>
      </c>
      <c r="F1541" s="144"/>
      <c r="G1541" s="144"/>
      <c r="H1541" s="144"/>
      <c r="I1541" s="144"/>
      <c r="J1541" s="144"/>
      <c r="K1541" s="144"/>
      <c r="L1541" s="144"/>
      <c r="M1541" s="144"/>
      <c r="N1541" s="144"/>
      <c r="O1541" s="144"/>
      <c r="P1541" s="144"/>
      <c r="Q1541" s="144"/>
      <c r="R1541" s="144"/>
      <c r="S1541" s="144"/>
      <c r="T1541" s="144"/>
      <c r="U1541" s="144"/>
      <c r="V1541" s="144"/>
      <c r="W1541" s="144"/>
      <c r="X1541" s="133"/>
      <c r="Y1541" s="133"/>
      <c r="Z1541" s="133"/>
      <c r="AA1541" s="133"/>
      <c r="AB1541" s="133"/>
      <c r="AC1541" s="133"/>
      <c r="AD1541" s="133"/>
      <c r="AE1541" s="133"/>
      <c r="AF1541" s="133"/>
      <c r="AG1541" s="133" t="s">
        <v>282</v>
      </c>
      <c r="AH1541" s="133">
        <v>0</v>
      </c>
      <c r="AI1541" s="133"/>
      <c r="AJ1541" s="133"/>
      <c r="AK1541" s="133"/>
      <c r="AL1541" s="133"/>
      <c r="AM1541" s="133"/>
      <c r="AN1541" s="133"/>
      <c r="AO1541" s="133"/>
      <c r="AP1541" s="133"/>
      <c r="AQ1541" s="133"/>
      <c r="AR1541" s="133"/>
      <c r="AS1541" s="133"/>
      <c r="AT1541" s="133"/>
      <c r="AU1541" s="133"/>
      <c r="AV1541" s="133"/>
      <c r="AW1541" s="133"/>
      <c r="AX1541" s="133"/>
      <c r="AY1541" s="133"/>
      <c r="AZ1541" s="133"/>
      <c r="BA1541" s="133"/>
      <c r="BB1541" s="133"/>
      <c r="BC1541" s="133"/>
      <c r="BD1541" s="133"/>
      <c r="BE1541" s="133"/>
      <c r="BF1541" s="133"/>
      <c r="BG1541" s="133"/>
      <c r="BH1541" s="133"/>
    </row>
    <row r="1542" spans="1:60" outlineLevel="1" x14ac:dyDescent="0.2">
      <c r="A1542" s="142"/>
      <c r="B1542" s="143"/>
      <c r="C1542" s="189" t="s">
        <v>1575</v>
      </c>
      <c r="D1542" s="175"/>
      <c r="E1542" s="176"/>
      <c r="F1542" s="144"/>
      <c r="G1542" s="144"/>
      <c r="H1542" s="144"/>
      <c r="I1542" s="144"/>
      <c r="J1542" s="144"/>
      <c r="K1542" s="144"/>
      <c r="L1542" s="144"/>
      <c r="M1542" s="144"/>
      <c r="N1542" s="144"/>
      <c r="O1542" s="144"/>
      <c r="P1542" s="144"/>
      <c r="Q1542" s="144"/>
      <c r="R1542" s="144"/>
      <c r="S1542" s="144"/>
      <c r="T1542" s="144"/>
      <c r="U1542" s="144"/>
      <c r="V1542" s="144"/>
      <c r="W1542" s="144"/>
      <c r="X1542" s="133"/>
      <c r="Y1542" s="133"/>
      <c r="Z1542" s="133"/>
      <c r="AA1542" s="133"/>
      <c r="AB1542" s="133"/>
      <c r="AC1542" s="133"/>
      <c r="AD1542" s="133"/>
      <c r="AE1542" s="133"/>
      <c r="AF1542" s="133"/>
      <c r="AG1542" s="133" t="s">
        <v>282</v>
      </c>
      <c r="AH1542" s="133">
        <v>0</v>
      </c>
      <c r="AI1542" s="133"/>
      <c r="AJ1542" s="133"/>
      <c r="AK1542" s="133"/>
      <c r="AL1542" s="133"/>
      <c r="AM1542" s="133"/>
      <c r="AN1542" s="133"/>
      <c r="AO1542" s="133"/>
      <c r="AP1542" s="133"/>
      <c r="AQ1542" s="133"/>
      <c r="AR1542" s="133"/>
      <c r="AS1542" s="133"/>
      <c r="AT1542" s="133"/>
      <c r="AU1542" s="133"/>
      <c r="AV1542" s="133"/>
      <c r="AW1542" s="133"/>
      <c r="AX1542" s="133"/>
      <c r="AY1542" s="133"/>
      <c r="AZ1542" s="133"/>
      <c r="BA1542" s="133"/>
      <c r="BB1542" s="133"/>
      <c r="BC1542" s="133"/>
      <c r="BD1542" s="133"/>
      <c r="BE1542" s="133"/>
      <c r="BF1542" s="133"/>
      <c r="BG1542" s="133"/>
      <c r="BH1542" s="133"/>
    </row>
    <row r="1543" spans="1:60" outlineLevel="1" x14ac:dyDescent="0.2">
      <c r="A1543" s="142"/>
      <c r="B1543" s="143"/>
      <c r="C1543" s="189" t="s">
        <v>101</v>
      </c>
      <c r="D1543" s="175"/>
      <c r="E1543" s="176">
        <v>1</v>
      </c>
      <c r="F1543" s="144"/>
      <c r="G1543" s="144"/>
      <c r="H1543" s="144"/>
      <c r="I1543" s="144"/>
      <c r="J1543" s="144"/>
      <c r="K1543" s="144"/>
      <c r="L1543" s="144"/>
      <c r="M1543" s="144"/>
      <c r="N1543" s="144"/>
      <c r="O1543" s="144"/>
      <c r="P1543" s="144"/>
      <c r="Q1543" s="144"/>
      <c r="R1543" s="144"/>
      <c r="S1543" s="144"/>
      <c r="T1543" s="144"/>
      <c r="U1543" s="144"/>
      <c r="V1543" s="144"/>
      <c r="W1543" s="144"/>
      <c r="X1543" s="133"/>
      <c r="Y1543" s="133"/>
      <c r="Z1543" s="133"/>
      <c r="AA1543" s="133"/>
      <c r="AB1543" s="133"/>
      <c r="AC1543" s="133"/>
      <c r="AD1543" s="133"/>
      <c r="AE1543" s="133"/>
      <c r="AF1543" s="133"/>
      <c r="AG1543" s="133" t="s">
        <v>282</v>
      </c>
      <c r="AH1543" s="133">
        <v>0</v>
      </c>
      <c r="AI1543" s="133"/>
      <c r="AJ1543" s="133"/>
      <c r="AK1543" s="133"/>
      <c r="AL1543" s="133"/>
      <c r="AM1543" s="133"/>
      <c r="AN1543" s="133"/>
      <c r="AO1543" s="133"/>
      <c r="AP1543" s="133"/>
      <c r="AQ1543" s="133"/>
      <c r="AR1543" s="133"/>
      <c r="AS1543" s="133"/>
      <c r="AT1543" s="133"/>
      <c r="AU1543" s="133"/>
      <c r="AV1543" s="133"/>
      <c r="AW1543" s="133"/>
      <c r="AX1543" s="133"/>
      <c r="AY1543" s="133"/>
      <c r="AZ1543" s="133"/>
      <c r="BA1543" s="133"/>
      <c r="BB1543" s="133"/>
      <c r="BC1543" s="133"/>
      <c r="BD1543" s="133"/>
      <c r="BE1543" s="133"/>
      <c r="BF1543" s="133"/>
      <c r="BG1543" s="133"/>
      <c r="BH1543" s="133"/>
    </row>
    <row r="1544" spans="1:60" outlineLevel="1" x14ac:dyDescent="0.2">
      <c r="A1544" s="142"/>
      <c r="B1544" s="143"/>
      <c r="C1544" s="189" t="s">
        <v>1576</v>
      </c>
      <c r="D1544" s="175"/>
      <c r="E1544" s="176"/>
      <c r="F1544" s="144"/>
      <c r="G1544" s="144"/>
      <c r="H1544" s="144"/>
      <c r="I1544" s="144"/>
      <c r="J1544" s="144"/>
      <c r="K1544" s="144"/>
      <c r="L1544" s="144"/>
      <c r="M1544" s="144"/>
      <c r="N1544" s="144"/>
      <c r="O1544" s="144"/>
      <c r="P1544" s="144"/>
      <c r="Q1544" s="144"/>
      <c r="R1544" s="144"/>
      <c r="S1544" s="144"/>
      <c r="T1544" s="144"/>
      <c r="U1544" s="144"/>
      <c r="V1544" s="144"/>
      <c r="W1544" s="144"/>
      <c r="X1544" s="133"/>
      <c r="Y1544" s="133"/>
      <c r="Z1544" s="133"/>
      <c r="AA1544" s="133"/>
      <c r="AB1544" s="133"/>
      <c r="AC1544" s="133"/>
      <c r="AD1544" s="133"/>
      <c r="AE1544" s="133"/>
      <c r="AF1544" s="133"/>
      <c r="AG1544" s="133" t="s">
        <v>282</v>
      </c>
      <c r="AH1544" s="133">
        <v>0</v>
      </c>
      <c r="AI1544" s="133"/>
      <c r="AJ1544" s="133"/>
      <c r="AK1544" s="133"/>
      <c r="AL1544" s="133"/>
      <c r="AM1544" s="133"/>
      <c r="AN1544" s="133"/>
      <c r="AO1544" s="133"/>
      <c r="AP1544" s="133"/>
      <c r="AQ1544" s="133"/>
      <c r="AR1544" s="133"/>
      <c r="AS1544" s="133"/>
      <c r="AT1544" s="133"/>
      <c r="AU1544" s="133"/>
      <c r="AV1544" s="133"/>
      <c r="AW1544" s="133"/>
      <c r="AX1544" s="133"/>
      <c r="AY1544" s="133"/>
      <c r="AZ1544" s="133"/>
      <c r="BA1544" s="133"/>
      <c r="BB1544" s="133"/>
      <c r="BC1544" s="133"/>
      <c r="BD1544" s="133"/>
      <c r="BE1544" s="133"/>
      <c r="BF1544" s="133"/>
      <c r="BG1544" s="133"/>
      <c r="BH1544" s="133"/>
    </row>
    <row r="1545" spans="1:60" outlineLevel="1" x14ac:dyDescent="0.2">
      <c r="A1545" s="142"/>
      <c r="B1545" s="143"/>
      <c r="C1545" s="189" t="s">
        <v>101</v>
      </c>
      <c r="D1545" s="175"/>
      <c r="E1545" s="176">
        <v>1</v>
      </c>
      <c r="F1545" s="144"/>
      <c r="G1545" s="144"/>
      <c r="H1545" s="144"/>
      <c r="I1545" s="144"/>
      <c r="J1545" s="144"/>
      <c r="K1545" s="144"/>
      <c r="L1545" s="144"/>
      <c r="M1545" s="144"/>
      <c r="N1545" s="144"/>
      <c r="O1545" s="144"/>
      <c r="P1545" s="144"/>
      <c r="Q1545" s="144"/>
      <c r="R1545" s="144"/>
      <c r="S1545" s="144"/>
      <c r="T1545" s="144"/>
      <c r="U1545" s="144"/>
      <c r="V1545" s="144"/>
      <c r="W1545" s="144"/>
      <c r="X1545" s="133"/>
      <c r="Y1545" s="133"/>
      <c r="Z1545" s="133"/>
      <c r="AA1545" s="133"/>
      <c r="AB1545" s="133"/>
      <c r="AC1545" s="133"/>
      <c r="AD1545" s="133"/>
      <c r="AE1545" s="133"/>
      <c r="AF1545" s="133"/>
      <c r="AG1545" s="133" t="s">
        <v>282</v>
      </c>
      <c r="AH1545" s="133">
        <v>0</v>
      </c>
      <c r="AI1545" s="133"/>
      <c r="AJ1545" s="133"/>
      <c r="AK1545" s="133"/>
      <c r="AL1545" s="133"/>
      <c r="AM1545" s="133"/>
      <c r="AN1545" s="133"/>
      <c r="AO1545" s="133"/>
      <c r="AP1545" s="133"/>
      <c r="AQ1545" s="133"/>
      <c r="AR1545" s="133"/>
      <c r="AS1545" s="133"/>
      <c r="AT1545" s="133"/>
      <c r="AU1545" s="133"/>
      <c r="AV1545" s="133"/>
      <c r="AW1545" s="133"/>
      <c r="AX1545" s="133"/>
      <c r="AY1545" s="133"/>
      <c r="AZ1545" s="133"/>
      <c r="BA1545" s="133"/>
      <c r="BB1545" s="133"/>
      <c r="BC1545" s="133"/>
      <c r="BD1545" s="133"/>
      <c r="BE1545" s="133"/>
      <c r="BF1545" s="133"/>
      <c r="BG1545" s="133"/>
      <c r="BH1545" s="133"/>
    </row>
    <row r="1546" spans="1:60" outlineLevel="1" x14ac:dyDescent="0.2">
      <c r="A1546" s="142"/>
      <c r="B1546" s="143"/>
      <c r="C1546" s="189" t="s">
        <v>1577</v>
      </c>
      <c r="D1546" s="175"/>
      <c r="E1546" s="176"/>
      <c r="F1546" s="144"/>
      <c r="G1546" s="144"/>
      <c r="H1546" s="144"/>
      <c r="I1546" s="144"/>
      <c r="J1546" s="144"/>
      <c r="K1546" s="144"/>
      <c r="L1546" s="144"/>
      <c r="M1546" s="144"/>
      <c r="N1546" s="144"/>
      <c r="O1546" s="144"/>
      <c r="P1546" s="144"/>
      <c r="Q1546" s="144"/>
      <c r="R1546" s="144"/>
      <c r="S1546" s="144"/>
      <c r="T1546" s="144"/>
      <c r="U1546" s="144"/>
      <c r="V1546" s="144"/>
      <c r="W1546" s="144"/>
      <c r="X1546" s="133"/>
      <c r="Y1546" s="133"/>
      <c r="Z1546" s="133"/>
      <c r="AA1546" s="133"/>
      <c r="AB1546" s="133"/>
      <c r="AC1546" s="133"/>
      <c r="AD1546" s="133"/>
      <c r="AE1546" s="133"/>
      <c r="AF1546" s="133"/>
      <c r="AG1546" s="133" t="s">
        <v>282</v>
      </c>
      <c r="AH1546" s="133">
        <v>0</v>
      </c>
      <c r="AI1546" s="133"/>
      <c r="AJ1546" s="133"/>
      <c r="AK1546" s="133"/>
      <c r="AL1546" s="133"/>
      <c r="AM1546" s="133"/>
      <c r="AN1546" s="133"/>
      <c r="AO1546" s="133"/>
      <c r="AP1546" s="133"/>
      <c r="AQ1546" s="133"/>
      <c r="AR1546" s="133"/>
      <c r="AS1546" s="133"/>
      <c r="AT1546" s="133"/>
      <c r="AU1546" s="133"/>
      <c r="AV1546" s="133"/>
      <c r="AW1546" s="133"/>
      <c r="AX1546" s="133"/>
      <c r="AY1546" s="133"/>
      <c r="AZ1546" s="133"/>
      <c r="BA1546" s="133"/>
      <c r="BB1546" s="133"/>
      <c r="BC1546" s="133"/>
      <c r="BD1546" s="133"/>
      <c r="BE1546" s="133"/>
      <c r="BF1546" s="133"/>
      <c r="BG1546" s="133"/>
      <c r="BH1546" s="133"/>
    </row>
    <row r="1547" spans="1:60" outlineLevel="1" x14ac:dyDescent="0.2">
      <c r="A1547" s="142"/>
      <c r="B1547" s="143"/>
      <c r="C1547" s="189" t="s">
        <v>1552</v>
      </c>
      <c r="D1547" s="175"/>
      <c r="E1547" s="176">
        <v>2</v>
      </c>
      <c r="F1547" s="144"/>
      <c r="G1547" s="144"/>
      <c r="H1547" s="144"/>
      <c r="I1547" s="144"/>
      <c r="J1547" s="144"/>
      <c r="K1547" s="144"/>
      <c r="L1547" s="144"/>
      <c r="M1547" s="144"/>
      <c r="N1547" s="144"/>
      <c r="O1547" s="144"/>
      <c r="P1547" s="144"/>
      <c r="Q1547" s="144"/>
      <c r="R1547" s="144"/>
      <c r="S1547" s="144"/>
      <c r="T1547" s="144"/>
      <c r="U1547" s="144"/>
      <c r="V1547" s="144"/>
      <c r="W1547" s="144"/>
      <c r="X1547" s="133"/>
      <c r="Y1547" s="133"/>
      <c r="Z1547" s="133"/>
      <c r="AA1547" s="133"/>
      <c r="AB1547" s="133"/>
      <c r="AC1547" s="133"/>
      <c r="AD1547" s="133"/>
      <c r="AE1547" s="133"/>
      <c r="AF1547" s="133"/>
      <c r="AG1547" s="133" t="s">
        <v>282</v>
      </c>
      <c r="AH1547" s="133">
        <v>0</v>
      </c>
      <c r="AI1547" s="133"/>
      <c r="AJ1547" s="133"/>
      <c r="AK1547" s="133"/>
      <c r="AL1547" s="133"/>
      <c r="AM1547" s="133"/>
      <c r="AN1547" s="133"/>
      <c r="AO1547" s="133"/>
      <c r="AP1547" s="133"/>
      <c r="AQ1547" s="133"/>
      <c r="AR1547" s="133"/>
      <c r="AS1547" s="133"/>
      <c r="AT1547" s="133"/>
      <c r="AU1547" s="133"/>
      <c r="AV1547" s="133"/>
      <c r="AW1547" s="133"/>
      <c r="AX1547" s="133"/>
      <c r="AY1547" s="133"/>
      <c r="AZ1547" s="133"/>
      <c r="BA1547" s="133"/>
      <c r="BB1547" s="133"/>
      <c r="BC1547" s="133"/>
      <c r="BD1547" s="133"/>
      <c r="BE1547" s="133"/>
      <c r="BF1547" s="133"/>
      <c r="BG1547" s="133"/>
      <c r="BH1547" s="133"/>
    </row>
    <row r="1548" spans="1:60" outlineLevel="1" x14ac:dyDescent="0.2">
      <c r="A1548" s="142"/>
      <c r="B1548" s="143"/>
      <c r="C1548" s="189" t="s">
        <v>1578</v>
      </c>
      <c r="D1548" s="175"/>
      <c r="E1548" s="176"/>
      <c r="F1548" s="144"/>
      <c r="G1548" s="144"/>
      <c r="H1548" s="144"/>
      <c r="I1548" s="144"/>
      <c r="J1548" s="144"/>
      <c r="K1548" s="144"/>
      <c r="L1548" s="144"/>
      <c r="M1548" s="144"/>
      <c r="N1548" s="144"/>
      <c r="O1548" s="144"/>
      <c r="P1548" s="144"/>
      <c r="Q1548" s="144"/>
      <c r="R1548" s="144"/>
      <c r="S1548" s="144"/>
      <c r="T1548" s="144"/>
      <c r="U1548" s="144"/>
      <c r="V1548" s="144"/>
      <c r="W1548" s="144"/>
      <c r="X1548" s="133"/>
      <c r="Y1548" s="133"/>
      <c r="Z1548" s="133"/>
      <c r="AA1548" s="133"/>
      <c r="AB1548" s="133"/>
      <c r="AC1548" s="133"/>
      <c r="AD1548" s="133"/>
      <c r="AE1548" s="133"/>
      <c r="AF1548" s="133"/>
      <c r="AG1548" s="133" t="s">
        <v>282</v>
      </c>
      <c r="AH1548" s="133">
        <v>0</v>
      </c>
      <c r="AI1548" s="133"/>
      <c r="AJ1548" s="133"/>
      <c r="AK1548" s="133"/>
      <c r="AL1548" s="133"/>
      <c r="AM1548" s="133"/>
      <c r="AN1548" s="133"/>
      <c r="AO1548" s="133"/>
      <c r="AP1548" s="133"/>
      <c r="AQ1548" s="133"/>
      <c r="AR1548" s="133"/>
      <c r="AS1548" s="133"/>
      <c r="AT1548" s="133"/>
      <c r="AU1548" s="133"/>
      <c r="AV1548" s="133"/>
      <c r="AW1548" s="133"/>
      <c r="AX1548" s="133"/>
      <c r="AY1548" s="133"/>
      <c r="AZ1548" s="133"/>
      <c r="BA1548" s="133"/>
      <c r="BB1548" s="133"/>
      <c r="BC1548" s="133"/>
      <c r="BD1548" s="133"/>
      <c r="BE1548" s="133"/>
      <c r="BF1548" s="133"/>
      <c r="BG1548" s="133"/>
      <c r="BH1548" s="133"/>
    </row>
    <row r="1549" spans="1:60" outlineLevel="1" x14ac:dyDescent="0.2">
      <c r="A1549" s="142"/>
      <c r="B1549" s="143"/>
      <c r="C1549" s="189" t="s">
        <v>101</v>
      </c>
      <c r="D1549" s="175"/>
      <c r="E1549" s="176">
        <v>1</v>
      </c>
      <c r="F1549" s="144"/>
      <c r="G1549" s="144"/>
      <c r="H1549" s="144"/>
      <c r="I1549" s="144"/>
      <c r="J1549" s="144"/>
      <c r="K1549" s="144"/>
      <c r="L1549" s="144"/>
      <c r="M1549" s="144"/>
      <c r="N1549" s="144"/>
      <c r="O1549" s="144"/>
      <c r="P1549" s="144"/>
      <c r="Q1549" s="144"/>
      <c r="R1549" s="144"/>
      <c r="S1549" s="144"/>
      <c r="T1549" s="144"/>
      <c r="U1549" s="144"/>
      <c r="V1549" s="144"/>
      <c r="W1549" s="144"/>
      <c r="X1549" s="133"/>
      <c r="Y1549" s="133"/>
      <c r="Z1549" s="133"/>
      <c r="AA1549" s="133"/>
      <c r="AB1549" s="133"/>
      <c r="AC1549" s="133"/>
      <c r="AD1549" s="133"/>
      <c r="AE1549" s="133"/>
      <c r="AF1549" s="133"/>
      <c r="AG1549" s="133" t="s">
        <v>282</v>
      </c>
      <c r="AH1549" s="133">
        <v>0</v>
      </c>
      <c r="AI1549" s="133"/>
      <c r="AJ1549" s="133"/>
      <c r="AK1549" s="133"/>
      <c r="AL1549" s="133"/>
      <c r="AM1549" s="133"/>
      <c r="AN1549" s="133"/>
      <c r="AO1549" s="133"/>
      <c r="AP1549" s="133"/>
      <c r="AQ1549" s="133"/>
      <c r="AR1549" s="133"/>
      <c r="AS1549" s="133"/>
      <c r="AT1549" s="133"/>
      <c r="AU1549" s="133"/>
      <c r="AV1549" s="133"/>
      <c r="AW1549" s="133"/>
      <c r="AX1549" s="133"/>
      <c r="AY1549" s="133"/>
      <c r="AZ1549" s="133"/>
      <c r="BA1549" s="133"/>
      <c r="BB1549" s="133"/>
      <c r="BC1549" s="133"/>
      <c r="BD1549" s="133"/>
      <c r="BE1549" s="133"/>
      <c r="BF1549" s="133"/>
      <c r="BG1549" s="133"/>
      <c r="BH1549" s="133"/>
    </row>
    <row r="1550" spans="1:60" outlineLevel="1" x14ac:dyDescent="0.2">
      <c r="A1550" s="142"/>
      <c r="B1550" s="143"/>
      <c r="C1550" s="189" t="s">
        <v>1579</v>
      </c>
      <c r="D1550" s="175"/>
      <c r="E1550" s="176"/>
      <c r="F1550" s="144"/>
      <c r="G1550" s="144"/>
      <c r="H1550" s="144"/>
      <c r="I1550" s="144"/>
      <c r="J1550" s="144"/>
      <c r="K1550" s="144"/>
      <c r="L1550" s="144"/>
      <c r="M1550" s="144"/>
      <c r="N1550" s="144"/>
      <c r="O1550" s="144"/>
      <c r="P1550" s="144"/>
      <c r="Q1550" s="144"/>
      <c r="R1550" s="144"/>
      <c r="S1550" s="144"/>
      <c r="T1550" s="144"/>
      <c r="U1550" s="144"/>
      <c r="V1550" s="144"/>
      <c r="W1550" s="144"/>
      <c r="X1550" s="133"/>
      <c r="Y1550" s="133"/>
      <c r="Z1550" s="133"/>
      <c r="AA1550" s="133"/>
      <c r="AB1550" s="133"/>
      <c r="AC1550" s="133"/>
      <c r="AD1550" s="133"/>
      <c r="AE1550" s="133"/>
      <c r="AF1550" s="133"/>
      <c r="AG1550" s="133" t="s">
        <v>282</v>
      </c>
      <c r="AH1550" s="133">
        <v>0</v>
      </c>
      <c r="AI1550" s="133"/>
      <c r="AJ1550" s="133"/>
      <c r="AK1550" s="133"/>
      <c r="AL1550" s="133"/>
      <c r="AM1550" s="133"/>
      <c r="AN1550" s="133"/>
      <c r="AO1550" s="133"/>
      <c r="AP1550" s="133"/>
      <c r="AQ1550" s="133"/>
      <c r="AR1550" s="133"/>
      <c r="AS1550" s="133"/>
      <c r="AT1550" s="133"/>
      <c r="AU1550" s="133"/>
      <c r="AV1550" s="133"/>
      <c r="AW1550" s="133"/>
      <c r="AX1550" s="133"/>
      <c r="AY1550" s="133"/>
      <c r="AZ1550" s="133"/>
      <c r="BA1550" s="133"/>
      <c r="BB1550" s="133"/>
      <c r="BC1550" s="133"/>
      <c r="BD1550" s="133"/>
      <c r="BE1550" s="133"/>
      <c r="BF1550" s="133"/>
      <c r="BG1550" s="133"/>
      <c r="BH1550" s="133"/>
    </row>
    <row r="1551" spans="1:60" outlineLevel="1" x14ac:dyDescent="0.2">
      <c r="A1551" s="142"/>
      <c r="B1551" s="143"/>
      <c r="C1551" s="189" t="s">
        <v>1552</v>
      </c>
      <c r="D1551" s="175"/>
      <c r="E1551" s="176">
        <v>2</v>
      </c>
      <c r="F1551" s="144"/>
      <c r="G1551" s="144"/>
      <c r="H1551" s="144"/>
      <c r="I1551" s="144"/>
      <c r="J1551" s="144"/>
      <c r="K1551" s="144"/>
      <c r="L1551" s="144"/>
      <c r="M1551" s="144"/>
      <c r="N1551" s="144"/>
      <c r="O1551" s="144"/>
      <c r="P1551" s="144"/>
      <c r="Q1551" s="144"/>
      <c r="R1551" s="144"/>
      <c r="S1551" s="144"/>
      <c r="T1551" s="144"/>
      <c r="U1551" s="144"/>
      <c r="V1551" s="144"/>
      <c r="W1551" s="144"/>
      <c r="X1551" s="133"/>
      <c r="Y1551" s="133"/>
      <c r="Z1551" s="133"/>
      <c r="AA1551" s="133"/>
      <c r="AB1551" s="133"/>
      <c r="AC1551" s="133"/>
      <c r="AD1551" s="133"/>
      <c r="AE1551" s="133"/>
      <c r="AF1551" s="133"/>
      <c r="AG1551" s="133" t="s">
        <v>282</v>
      </c>
      <c r="AH1551" s="133">
        <v>0</v>
      </c>
      <c r="AI1551" s="133"/>
      <c r="AJ1551" s="133"/>
      <c r="AK1551" s="133"/>
      <c r="AL1551" s="133"/>
      <c r="AM1551" s="133"/>
      <c r="AN1551" s="133"/>
      <c r="AO1551" s="133"/>
      <c r="AP1551" s="133"/>
      <c r="AQ1551" s="133"/>
      <c r="AR1551" s="133"/>
      <c r="AS1551" s="133"/>
      <c r="AT1551" s="133"/>
      <c r="AU1551" s="133"/>
      <c r="AV1551" s="133"/>
      <c r="AW1551" s="133"/>
      <c r="AX1551" s="133"/>
      <c r="AY1551" s="133"/>
      <c r="AZ1551" s="133"/>
      <c r="BA1551" s="133"/>
      <c r="BB1551" s="133"/>
      <c r="BC1551" s="133"/>
      <c r="BD1551" s="133"/>
      <c r="BE1551" s="133"/>
      <c r="BF1551" s="133"/>
      <c r="BG1551" s="133"/>
      <c r="BH1551" s="133"/>
    </row>
    <row r="1552" spans="1:60" outlineLevel="1" x14ac:dyDescent="0.2">
      <c r="A1552" s="142"/>
      <c r="B1552" s="143"/>
      <c r="C1552" s="189" t="s">
        <v>1580</v>
      </c>
      <c r="D1552" s="175"/>
      <c r="E1552" s="176"/>
      <c r="F1552" s="144"/>
      <c r="G1552" s="144"/>
      <c r="H1552" s="144"/>
      <c r="I1552" s="144"/>
      <c r="J1552" s="144"/>
      <c r="K1552" s="144"/>
      <c r="L1552" s="144"/>
      <c r="M1552" s="144"/>
      <c r="N1552" s="144"/>
      <c r="O1552" s="144"/>
      <c r="P1552" s="144"/>
      <c r="Q1552" s="144"/>
      <c r="R1552" s="144"/>
      <c r="S1552" s="144"/>
      <c r="T1552" s="144"/>
      <c r="U1552" s="144"/>
      <c r="V1552" s="144"/>
      <c r="W1552" s="144"/>
      <c r="X1552" s="133"/>
      <c r="Y1552" s="133"/>
      <c r="Z1552" s="133"/>
      <c r="AA1552" s="133"/>
      <c r="AB1552" s="133"/>
      <c r="AC1552" s="133"/>
      <c r="AD1552" s="133"/>
      <c r="AE1552" s="133"/>
      <c r="AF1552" s="133"/>
      <c r="AG1552" s="133" t="s">
        <v>282</v>
      </c>
      <c r="AH1552" s="133">
        <v>0</v>
      </c>
      <c r="AI1552" s="133"/>
      <c r="AJ1552" s="133"/>
      <c r="AK1552" s="133"/>
      <c r="AL1552" s="133"/>
      <c r="AM1552" s="133"/>
      <c r="AN1552" s="133"/>
      <c r="AO1552" s="133"/>
      <c r="AP1552" s="133"/>
      <c r="AQ1552" s="133"/>
      <c r="AR1552" s="133"/>
      <c r="AS1552" s="133"/>
      <c r="AT1552" s="133"/>
      <c r="AU1552" s="133"/>
      <c r="AV1552" s="133"/>
      <c r="AW1552" s="133"/>
      <c r="AX1552" s="133"/>
      <c r="AY1552" s="133"/>
      <c r="AZ1552" s="133"/>
      <c r="BA1552" s="133"/>
      <c r="BB1552" s="133"/>
      <c r="BC1552" s="133"/>
      <c r="BD1552" s="133"/>
      <c r="BE1552" s="133"/>
      <c r="BF1552" s="133"/>
      <c r="BG1552" s="133"/>
      <c r="BH1552" s="133"/>
    </row>
    <row r="1553" spans="1:60" outlineLevel="1" x14ac:dyDescent="0.2">
      <c r="A1553" s="142"/>
      <c r="B1553" s="143"/>
      <c r="C1553" s="189" t="s">
        <v>1581</v>
      </c>
      <c r="D1553" s="175"/>
      <c r="E1553" s="176">
        <v>4</v>
      </c>
      <c r="F1553" s="144"/>
      <c r="G1553" s="144"/>
      <c r="H1553" s="144"/>
      <c r="I1553" s="144"/>
      <c r="J1553" s="144"/>
      <c r="K1553" s="144"/>
      <c r="L1553" s="144"/>
      <c r="M1553" s="144"/>
      <c r="N1553" s="144"/>
      <c r="O1553" s="144"/>
      <c r="P1553" s="144"/>
      <c r="Q1553" s="144"/>
      <c r="R1553" s="144"/>
      <c r="S1553" s="144"/>
      <c r="T1553" s="144"/>
      <c r="U1553" s="144"/>
      <c r="V1553" s="144"/>
      <c r="W1553" s="144"/>
      <c r="X1553" s="133"/>
      <c r="Y1553" s="133"/>
      <c r="Z1553" s="133"/>
      <c r="AA1553" s="133"/>
      <c r="AB1553" s="133"/>
      <c r="AC1553" s="133"/>
      <c r="AD1553" s="133"/>
      <c r="AE1553" s="133"/>
      <c r="AF1553" s="133"/>
      <c r="AG1553" s="133" t="s">
        <v>282</v>
      </c>
      <c r="AH1553" s="133">
        <v>0</v>
      </c>
      <c r="AI1553" s="133"/>
      <c r="AJ1553" s="133"/>
      <c r="AK1553" s="133"/>
      <c r="AL1553" s="133"/>
      <c r="AM1553" s="133"/>
      <c r="AN1553" s="133"/>
      <c r="AO1553" s="133"/>
      <c r="AP1553" s="133"/>
      <c r="AQ1553" s="133"/>
      <c r="AR1553" s="133"/>
      <c r="AS1553" s="133"/>
      <c r="AT1553" s="133"/>
      <c r="AU1553" s="133"/>
      <c r="AV1553" s="133"/>
      <c r="AW1553" s="133"/>
      <c r="AX1553" s="133"/>
      <c r="AY1553" s="133"/>
      <c r="AZ1553" s="133"/>
      <c r="BA1553" s="133"/>
      <c r="BB1553" s="133"/>
      <c r="BC1553" s="133"/>
      <c r="BD1553" s="133"/>
      <c r="BE1553" s="133"/>
      <c r="BF1553" s="133"/>
      <c r="BG1553" s="133"/>
      <c r="BH1553" s="133"/>
    </row>
    <row r="1554" spans="1:60" outlineLevel="1" x14ac:dyDescent="0.2">
      <c r="A1554" s="142"/>
      <c r="B1554" s="143"/>
      <c r="C1554" s="189" t="s">
        <v>1582</v>
      </c>
      <c r="D1554" s="175"/>
      <c r="E1554" s="176"/>
      <c r="F1554" s="144"/>
      <c r="G1554" s="144"/>
      <c r="H1554" s="144"/>
      <c r="I1554" s="144"/>
      <c r="J1554" s="144"/>
      <c r="K1554" s="144"/>
      <c r="L1554" s="144"/>
      <c r="M1554" s="144"/>
      <c r="N1554" s="144"/>
      <c r="O1554" s="144"/>
      <c r="P1554" s="144"/>
      <c r="Q1554" s="144"/>
      <c r="R1554" s="144"/>
      <c r="S1554" s="144"/>
      <c r="T1554" s="144"/>
      <c r="U1554" s="144"/>
      <c r="V1554" s="144"/>
      <c r="W1554" s="144"/>
      <c r="X1554" s="133"/>
      <c r="Y1554" s="133"/>
      <c r="Z1554" s="133"/>
      <c r="AA1554" s="133"/>
      <c r="AB1554" s="133"/>
      <c r="AC1554" s="133"/>
      <c r="AD1554" s="133"/>
      <c r="AE1554" s="133"/>
      <c r="AF1554" s="133"/>
      <c r="AG1554" s="133" t="s">
        <v>282</v>
      </c>
      <c r="AH1554" s="133">
        <v>0</v>
      </c>
      <c r="AI1554" s="133"/>
      <c r="AJ1554" s="133"/>
      <c r="AK1554" s="133"/>
      <c r="AL1554" s="133"/>
      <c r="AM1554" s="133"/>
      <c r="AN1554" s="133"/>
      <c r="AO1554" s="133"/>
      <c r="AP1554" s="133"/>
      <c r="AQ1554" s="133"/>
      <c r="AR1554" s="133"/>
      <c r="AS1554" s="133"/>
      <c r="AT1554" s="133"/>
      <c r="AU1554" s="133"/>
      <c r="AV1554" s="133"/>
      <c r="AW1554" s="133"/>
      <c r="AX1554" s="133"/>
      <c r="AY1554" s="133"/>
      <c r="AZ1554" s="133"/>
      <c r="BA1554" s="133"/>
      <c r="BB1554" s="133"/>
      <c r="BC1554" s="133"/>
      <c r="BD1554" s="133"/>
      <c r="BE1554" s="133"/>
      <c r="BF1554" s="133"/>
      <c r="BG1554" s="133"/>
      <c r="BH1554" s="133"/>
    </row>
    <row r="1555" spans="1:60" outlineLevel="1" x14ac:dyDescent="0.2">
      <c r="A1555" s="142"/>
      <c r="B1555" s="143"/>
      <c r="C1555" s="189" t="s">
        <v>101</v>
      </c>
      <c r="D1555" s="175"/>
      <c r="E1555" s="176">
        <v>1</v>
      </c>
      <c r="F1555" s="144"/>
      <c r="G1555" s="144"/>
      <c r="H1555" s="144"/>
      <c r="I1555" s="144"/>
      <c r="J1555" s="144"/>
      <c r="K1555" s="144"/>
      <c r="L1555" s="144"/>
      <c r="M1555" s="144"/>
      <c r="N1555" s="144"/>
      <c r="O1555" s="144"/>
      <c r="P1555" s="144"/>
      <c r="Q1555" s="144"/>
      <c r="R1555" s="144"/>
      <c r="S1555" s="144"/>
      <c r="T1555" s="144"/>
      <c r="U1555" s="144"/>
      <c r="V1555" s="144"/>
      <c r="W1555" s="144"/>
      <c r="X1555" s="133"/>
      <c r="Y1555" s="133"/>
      <c r="Z1555" s="133"/>
      <c r="AA1555" s="133"/>
      <c r="AB1555" s="133"/>
      <c r="AC1555" s="133"/>
      <c r="AD1555" s="133"/>
      <c r="AE1555" s="133"/>
      <c r="AF1555" s="133"/>
      <c r="AG1555" s="133" t="s">
        <v>282</v>
      </c>
      <c r="AH1555" s="133">
        <v>0</v>
      </c>
      <c r="AI1555" s="133"/>
      <c r="AJ1555" s="133"/>
      <c r="AK1555" s="133"/>
      <c r="AL1555" s="133"/>
      <c r="AM1555" s="133"/>
      <c r="AN1555" s="133"/>
      <c r="AO1555" s="133"/>
      <c r="AP1555" s="133"/>
      <c r="AQ1555" s="133"/>
      <c r="AR1555" s="133"/>
      <c r="AS1555" s="133"/>
      <c r="AT1555" s="133"/>
      <c r="AU1555" s="133"/>
      <c r="AV1555" s="133"/>
      <c r="AW1555" s="133"/>
      <c r="AX1555" s="133"/>
      <c r="AY1555" s="133"/>
      <c r="AZ1555" s="133"/>
      <c r="BA1555" s="133"/>
      <c r="BB1555" s="133"/>
      <c r="BC1555" s="133"/>
      <c r="BD1555" s="133"/>
      <c r="BE1555" s="133"/>
      <c r="BF1555" s="133"/>
      <c r="BG1555" s="133"/>
      <c r="BH1555" s="133"/>
    </row>
    <row r="1556" spans="1:60" outlineLevel="1" x14ac:dyDescent="0.2">
      <c r="A1556" s="142"/>
      <c r="B1556" s="143"/>
      <c r="C1556" s="189" t="s">
        <v>1583</v>
      </c>
      <c r="D1556" s="175"/>
      <c r="E1556" s="176"/>
      <c r="F1556" s="144"/>
      <c r="G1556" s="144"/>
      <c r="H1556" s="144"/>
      <c r="I1556" s="144"/>
      <c r="J1556" s="144"/>
      <c r="K1556" s="144"/>
      <c r="L1556" s="144"/>
      <c r="M1556" s="144"/>
      <c r="N1556" s="144"/>
      <c r="O1556" s="144"/>
      <c r="P1556" s="144"/>
      <c r="Q1556" s="144"/>
      <c r="R1556" s="144"/>
      <c r="S1556" s="144"/>
      <c r="T1556" s="144"/>
      <c r="U1556" s="144"/>
      <c r="V1556" s="144"/>
      <c r="W1556" s="144"/>
      <c r="X1556" s="133"/>
      <c r="Y1556" s="133"/>
      <c r="Z1556" s="133"/>
      <c r="AA1556" s="133"/>
      <c r="AB1556" s="133"/>
      <c r="AC1556" s="133"/>
      <c r="AD1556" s="133"/>
      <c r="AE1556" s="133"/>
      <c r="AF1556" s="133"/>
      <c r="AG1556" s="133" t="s">
        <v>282</v>
      </c>
      <c r="AH1556" s="133">
        <v>0</v>
      </c>
      <c r="AI1556" s="133"/>
      <c r="AJ1556" s="133"/>
      <c r="AK1556" s="133"/>
      <c r="AL1556" s="133"/>
      <c r="AM1556" s="133"/>
      <c r="AN1556" s="133"/>
      <c r="AO1556" s="133"/>
      <c r="AP1556" s="133"/>
      <c r="AQ1556" s="133"/>
      <c r="AR1556" s="133"/>
      <c r="AS1556" s="133"/>
      <c r="AT1556" s="133"/>
      <c r="AU1556" s="133"/>
      <c r="AV1556" s="133"/>
      <c r="AW1556" s="133"/>
      <c r="AX1556" s="133"/>
      <c r="AY1556" s="133"/>
      <c r="AZ1556" s="133"/>
      <c r="BA1556" s="133"/>
      <c r="BB1556" s="133"/>
      <c r="BC1556" s="133"/>
      <c r="BD1556" s="133"/>
      <c r="BE1556" s="133"/>
      <c r="BF1556" s="133"/>
      <c r="BG1556" s="133"/>
      <c r="BH1556" s="133"/>
    </row>
    <row r="1557" spans="1:60" outlineLevel="1" x14ac:dyDescent="0.2">
      <c r="A1557" s="142"/>
      <c r="B1557" s="143"/>
      <c r="C1557" s="189" t="s">
        <v>1552</v>
      </c>
      <c r="D1557" s="175"/>
      <c r="E1557" s="176">
        <v>2</v>
      </c>
      <c r="F1557" s="144"/>
      <c r="G1557" s="144"/>
      <c r="H1557" s="144"/>
      <c r="I1557" s="144"/>
      <c r="J1557" s="144"/>
      <c r="K1557" s="144"/>
      <c r="L1557" s="144"/>
      <c r="M1557" s="144"/>
      <c r="N1557" s="144"/>
      <c r="O1557" s="144"/>
      <c r="P1557" s="144"/>
      <c r="Q1557" s="144"/>
      <c r="R1557" s="144"/>
      <c r="S1557" s="144"/>
      <c r="T1557" s="144"/>
      <c r="U1557" s="144"/>
      <c r="V1557" s="144"/>
      <c r="W1557" s="144"/>
      <c r="X1557" s="133"/>
      <c r="Y1557" s="133"/>
      <c r="Z1557" s="133"/>
      <c r="AA1557" s="133"/>
      <c r="AB1557" s="133"/>
      <c r="AC1557" s="133"/>
      <c r="AD1557" s="133"/>
      <c r="AE1557" s="133"/>
      <c r="AF1557" s="133"/>
      <c r="AG1557" s="133" t="s">
        <v>282</v>
      </c>
      <c r="AH1557" s="133">
        <v>0</v>
      </c>
      <c r="AI1557" s="133"/>
      <c r="AJ1557" s="133"/>
      <c r="AK1557" s="133"/>
      <c r="AL1557" s="133"/>
      <c r="AM1557" s="133"/>
      <c r="AN1557" s="133"/>
      <c r="AO1557" s="133"/>
      <c r="AP1557" s="133"/>
      <c r="AQ1557" s="133"/>
      <c r="AR1557" s="133"/>
      <c r="AS1557" s="133"/>
      <c r="AT1557" s="133"/>
      <c r="AU1557" s="133"/>
      <c r="AV1557" s="133"/>
      <c r="AW1557" s="133"/>
      <c r="AX1557" s="133"/>
      <c r="AY1557" s="133"/>
      <c r="AZ1557" s="133"/>
      <c r="BA1557" s="133"/>
      <c r="BB1557" s="133"/>
      <c r="BC1557" s="133"/>
      <c r="BD1557" s="133"/>
      <c r="BE1557" s="133"/>
      <c r="BF1557" s="133"/>
      <c r="BG1557" s="133"/>
      <c r="BH1557" s="133"/>
    </row>
    <row r="1558" spans="1:60" outlineLevel="1" x14ac:dyDescent="0.2">
      <c r="A1558" s="161">
        <v>164</v>
      </c>
      <c r="B1558" s="162" t="s">
        <v>1584</v>
      </c>
      <c r="C1558" s="170" t="s">
        <v>1585</v>
      </c>
      <c r="D1558" s="163" t="s">
        <v>611</v>
      </c>
      <c r="E1558" s="164">
        <v>1</v>
      </c>
      <c r="F1558" s="165">
        <v>2015</v>
      </c>
      <c r="G1558" s="166">
        <f>ROUND(E1558*F1558,2)</f>
        <v>2015</v>
      </c>
      <c r="H1558" s="165">
        <v>2015</v>
      </c>
      <c r="I1558" s="166">
        <f>ROUND(E1558*H1558,2)</f>
        <v>2015</v>
      </c>
      <c r="J1558" s="165">
        <v>0</v>
      </c>
      <c r="K1558" s="166">
        <f>ROUND(E1558*J1558,2)</f>
        <v>0</v>
      </c>
      <c r="L1558" s="166">
        <v>21</v>
      </c>
      <c r="M1558" s="166">
        <f>G1558*(1+L1558/100)</f>
        <v>2438.15</v>
      </c>
      <c r="N1558" s="166">
        <v>1.77E-2</v>
      </c>
      <c r="O1558" s="166">
        <f>ROUND(E1558*N1558,2)</f>
        <v>0.02</v>
      </c>
      <c r="P1558" s="166">
        <v>0</v>
      </c>
      <c r="Q1558" s="166">
        <f>ROUND(E1558*P1558,2)</f>
        <v>0</v>
      </c>
      <c r="R1558" s="166"/>
      <c r="S1558" s="166" t="s">
        <v>250</v>
      </c>
      <c r="T1558" s="167" t="s">
        <v>1586</v>
      </c>
      <c r="U1558" s="144">
        <v>0</v>
      </c>
      <c r="V1558" s="144">
        <f>ROUND(E1558*U1558,2)</f>
        <v>0</v>
      </c>
      <c r="W1558" s="144"/>
      <c r="X1558" s="133"/>
      <c r="Y1558" s="133"/>
      <c r="Z1558" s="133"/>
      <c r="AA1558" s="133"/>
      <c r="AB1558" s="133"/>
      <c r="AC1558" s="133"/>
      <c r="AD1558" s="133"/>
      <c r="AE1558" s="133"/>
      <c r="AF1558" s="133"/>
      <c r="AG1558" s="133" t="s">
        <v>861</v>
      </c>
      <c r="AH1558" s="133"/>
      <c r="AI1558" s="133"/>
      <c r="AJ1558" s="133"/>
      <c r="AK1558" s="133"/>
      <c r="AL1558" s="133"/>
      <c r="AM1558" s="133"/>
      <c r="AN1558" s="133"/>
      <c r="AO1558" s="133"/>
      <c r="AP1558" s="133"/>
      <c r="AQ1558" s="133"/>
      <c r="AR1558" s="133"/>
      <c r="AS1558" s="133"/>
      <c r="AT1558" s="133"/>
      <c r="AU1558" s="133"/>
      <c r="AV1558" s="133"/>
      <c r="AW1558" s="133"/>
      <c r="AX1558" s="133"/>
      <c r="AY1558" s="133"/>
      <c r="AZ1558" s="133"/>
      <c r="BA1558" s="133"/>
      <c r="BB1558" s="133"/>
      <c r="BC1558" s="133"/>
      <c r="BD1558" s="133"/>
      <c r="BE1558" s="133"/>
      <c r="BF1558" s="133"/>
      <c r="BG1558" s="133"/>
      <c r="BH1558" s="133"/>
    </row>
    <row r="1559" spans="1:60" outlineLevel="1" x14ac:dyDescent="0.2">
      <c r="A1559" s="161">
        <v>165</v>
      </c>
      <c r="B1559" s="162" t="s">
        <v>1587</v>
      </c>
      <c r="C1559" s="170" t="s">
        <v>1588</v>
      </c>
      <c r="D1559" s="163" t="s">
        <v>611</v>
      </c>
      <c r="E1559" s="164">
        <v>1</v>
      </c>
      <c r="F1559" s="165">
        <v>2155</v>
      </c>
      <c r="G1559" s="166">
        <f>ROUND(E1559*F1559,2)</f>
        <v>2155</v>
      </c>
      <c r="H1559" s="165">
        <v>2155</v>
      </c>
      <c r="I1559" s="166">
        <f>ROUND(E1559*H1559,2)</f>
        <v>2155</v>
      </c>
      <c r="J1559" s="165">
        <v>0</v>
      </c>
      <c r="K1559" s="166">
        <f>ROUND(E1559*J1559,2)</f>
        <v>0</v>
      </c>
      <c r="L1559" s="166">
        <v>21</v>
      </c>
      <c r="M1559" s="166">
        <f>G1559*(1+L1559/100)</f>
        <v>2607.5499999999997</v>
      </c>
      <c r="N1559" s="166">
        <v>1.8100000000000002E-2</v>
      </c>
      <c r="O1559" s="166">
        <f>ROUND(E1559*N1559,2)</f>
        <v>0.02</v>
      </c>
      <c r="P1559" s="166">
        <v>0</v>
      </c>
      <c r="Q1559" s="166">
        <f>ROUND(E1559*P1559,2)</f>
        <v>0</v>
      </c>
      <c r="R1559" s="166"/>
      <c r="S1559" s="166" t="s">
        <v>250</v>
      </c>
      <c r="T1559" s="167" t="s">
        <v>1586</v>
      </c>
      <c r="U1559" s="144">
        <v>0</v>
      </c>
      <c r="V1559" s="144">
        <f>ROUND(E1559*U1559,2)</f>
        <v>0</v>
      </c>
      <c r="W1559" s="144"/>
      <c r="X1559" s="133"/>
      <c r="Y1559" s="133"/>
      <c r="Z1559" s="133"/>
      <c r="AA1559" s="133"/>
      <c r="AB1559" s="133"/>
      <c r="AC1559" s="133"/>
      <c r="AD1559" s="133"/>
      <c r="AE1559" s="133"/>
      <c r="AF1559" s="133"/>
      <c r="AG1559" s="133" t="s">
        <v>861</v>
      </c>
      <c r="AH1559" s="133"/>
      <c r="AI1559" s="133"/>
      <c r="AJ1559" s="133"/>
      <c r="AK1559" s="133"/>
      <c r="AL1559" s="133"/>
      <c r="AM1559" s="133"/>
      <c r="AN1559" s="133"/>
      <c r="AO1559" s="133"/>
      <c r="AP1559" s="133"/>
      <c r="AQ1559" s="133"/>
      <c r="AR1559" s="133"/>
      <c r="AS1559" s="133"/>
      <c r="AT1559" s="133"/>
      <c r="AU1559" s="133"/>
      <c r="AV1559" s="133"/>
      <c r="AW1559" s="133"/>
      <c r="AX1559" s="133"/>
      <c r="AY1559" s="133"/>
      <c r="AZ1559" s="133"/>
      <c r="BA1559" s="133"/>
      <c r="BB1559" s="133"/>
      <c r="BC1559" s="133"/>
      <c r="BD1559" s="133"/>
      <c r="BE1559" s="133"/>
      <c r="BF1559" s="133"/>
      <c r="BG1559" s="133"/>
      <c r="BH1559" s="133"/>
    </row>
    <row r="1560" spans="1:60" outlineLevel="1" x14ac:dyDescent="0.2">
      <c r="A1560" s="161">
        <v>166</v>
      </c>
      <c r="B1560" s="162" t="s">
        <v>1589</v>
      </c>
      <c r="C1560" s="170" t="s">
        <v>1588</v>
      </c>
      <c r="D1560" s="163" t="s">
        <v>611</v>
      </c>
      <c r="E1560" s="164">
        <v>1</v>
      </c>
      <c r="F1560" s="165">
        <v>2155</v>
      </c>
      <c r="G1560" s="166">
        <f>ROUND(E1560*F1560,2)</f>
        <v>2155</v>
      </c>
      <c r="H1560" s="165">
        <v>2155</v>
      </c>
      <c r="I1560" s="166">
        <f>ROUND(E1560*H1560,2)</f>
        <v>2155</v>
      </c>
      <c r="J1560" s="165">
        <v>0</v>
      </c>
      <c r="K1560" s="166">
        <f>ROUND(E1560*J1560,2)</f>
        <v>0</v>
      </c>
      <c r="L1560" s="166">
        <v>21</v>
      </c>
      <c r="M1560" s="166">
        <f>G1560*(1+L1560/100)</f>
        <v>2607.5499999999997</v>
      </c>
      <c r="N1560" s="166">
        <v>1.8100000000000002E-2</v>
      </c>
      <c r="O1560" s="166">
        <f>ROUND(E1560*N1560,2)</f>
        <v>0.02</v>
      </c>
      <c r="P1560" s="166">
        <v>0</v>
      </c>
      <c r="Q1560" s="166">
        <f>ROUND(E1560*P1560,2)</f>
        <v>0</v>
      </c>
      <c r="R1560" s="166"/>
      <c r="S1560" s="166" t="s">
        <v>250</v>
      </c>
      <c r="T1560" s="167" t="s">
        <v>1586</v>
      </c>
      <c r="U1560" s="144">
        <v>0</v>
      </c>
      <c r="V1560" s="144">
        <f>ROUND(E1560*U1560,2)</f>
        <v>0</v>
      </c>
      <c r="W1560" s="144"/>
      <c r="X1560" s="133"/>
      <c r="Y1560" s="133"/>
      <c r="Z1560" s="133"/>
      <c r="AA1560" s="133"/>
      <c r="AB1560" s="133"/>
      <c r="AC1560" s="133"/>
      <c r="AD1560" s="133"/>
      <c r="AE1560" s="133"/>
      <c r="AF1560" s="133"/>
      <c r="AG1560" s="133" t="s">
        <v>861</v>
      </c>
      <c r="AH1560" s="133"/>
      <c r="AI1560" s="133"/>
      <c r="AJ1560" s="133"/>
      <c r="AK1560" s="133"/>
      <c r="AL1560" s="133"/>
      <c r="AM1560" s="133"/>
      <c r="AN1560" s="133"/>
      <c r="AO1560" s="133"/>
      <c r="AP1560" s="133"/>
      <c r="AQ1560" s="133"/>
      <c r="AR1560" s="133"/>
      <c r="AS1560" s="133"/>
      <c r="AT1560" s="133"/>
      <c r="AU1560" s="133"/>
      <c r="AV1560" s="133"/>
      <c r="AW1560" s="133"/>
      <c r="AX1560" s="133"/>
      <c r="AY1560" s="133"/>
      <c r="AZ1560" s="133"/>
      <c r="BA1560" s="133"/>
      <c r="BB1560" s="133"/>
      <c r="BC1560" s="133"/>
      <c r="BD1560" s="133"/>
      <c r="BE1560" s="133"/>
      <c r="BF1560" s="133"/>
      <c r="BG1560" s="133"/>
      <c r="BH1560" s="133"/>
    </row>
    <row r="1561" spans="1:60" outlineLevel="1" x14ac:dyDescent="0.2">
      <c r="A1561" s="161">
        <v>167</v>
      </c>
      <c r="B1561" s="162" t="s">
        <v>1590</v>
      </c>
      <c r="C1561" s="170" t="s">
        <v>1591</v>
      </c>
      <c r="D1561" s="163" t="s">
        <v>611</v>
      </c>
      <c r="E1561" s="164">
        <v>1</v>
      </c>
      <c r="F1561" s="165">
        <v>3130</v>
      </c>
      <c r="G1561" s="166">
        <f>ROUND(E1561*F1561,2)</f>
        <v>3130</v>
      </c>
      <c r="H1561" s="165">
        <v>3130</v>
      </c>
      <c r="I1561" s="166">
        <f>ROUND(E1561*H1561,2)</f>
        <v>3130</v>
      </c>
      <c r="J1561" s="165">
        <v>0</v>
      </c>
      <c r="K1561" s="166">
        <f>ROUND(E1561*J1561,2)</f>
        <v>0</v>
      </c>
      <c r="L1561" s="166">
        <v>21</v>
      </c>
      <c r="M1561" s="166">
        <f>G1561*(1+L1561/100)</f>
        <v>3787.2999999999997</v>
      </c>
      <c r="N1561" s="166">
        <v>2.2600000000000002E-2</v>
      </c>
      <c r="O1561" s="166">
        <f>ROUND(E1561*N1561,2)</f>
        <v>0.02</v>
      </c>
      <c r="P1561" s="166">
        <v>0</v>
      </c>
      <c r="Q1561" s="166">
        <f>ROUND(E1561*P1561,2)</f>
        <v>0</v>
      </c>
      <c r="R1561" s="166"/>
      <c r="S1561" s="166" t="s">
        <v>250</v>
      </c>
      <c r="T1561" s="167" t="s">
        <v>1586</v>
      </c>
      <c r="U1561" s="144">
        <v>0</v>
      </c>
      <c r="V1561" s="144">
        <f>ROUND(E1561*U1561,2)</f>
        <v>0</v>
      </c>
      <c r="W1561" s="144"/>
      <c r="X1561" s="133"/>
      <c r="Y1561" s="133"/>
      <c r="Z1561" s="133"/>
      <c r="AA1561" s="133"/>
      <c r="AB1561" s="133"/>
      <c r="AC1561" s="133"/>
      <c r="AD1561" s="133"/>
      <c r="AE1561" s="133"/>
      <c r="AF1561" s="133"/>
      <c r="AG1561" s="133" t="s">
        <v>861</v>
      </c>
      <c r="AH1561" s="133"/>
      <c r="AI1561" s="133"/>
      <c r="AJ1561" s="133"/>
      <c r="AK1561" s="133"/>
      <c r="AL1561" s="133"/>
      <c r="AM1561" s="133"/>
      <c r="AN1561" s="133"/>
      <c r="AO1561" s="133"/>
      <c r="AP1561" s="133"/>
      <c r="AQ1561" s="133"/>
      <c r="AR1561" s="133"/>
      <c r="AS1561" s="133"/>
      <c r="AT1561" s="133"/>
      <c r="AU1561" s="133"/>
      <c r="AV1561" s="133"/>
      <c r="AW1561" s="133"/>
      <c r="AX1561" s="133"/>
      <c r="AY1561" s="133"/>
      <c r="AZ1561" s="133"/>
      <c r="BA1561" s="133"/>
      <c r="BB1561" s="133"/>
      <c r="BC1561" s="133"/>
      <c r="BD1561" s="133"/>
      <c r="BE1561" s="133"/>
      <c r="BF1561" s="133"/>
      <c r="BG1561" s="133"/>
      <c r="BH1561" s="133"/>
    </row>
    <row r="1562" spans="1:60" outlineLevel="1" x14ac:dyDescent="0.2">
      <c r="A1562" s="154">
        <v>168</v>
      </c>
      <c r="B1562" s="155" t="s">
        <v>1592</v>
      </c>
      <c r="C1562" s="171" t="s">
        <v>1593</v>
      </c>
      <c r="D1562" s="156" t="s">
        <v>611</v>
      </c>
      <c r="E1562" s="157">
        <v>2</v>
      </c>
      <c r="F1562" s="158">
        <v>2155</v>
      </c>
      <c r="G1562" s="159">
        <f>ROUND(E1562*F1562,2)</f>
        <v>4310</v>
      </c>
      <c r="H1562" s="158">
        <v>2155</v>
      </c>
      <c r="I1562" s="159">
        <f>ROUND(E1562*H1562,2)</f>
        <v>4310</v>
      </c>
      <c r="J1562" s="158">
        <v>0</v>
      </c>
      <c r="K1562" s="159">
        <f>ROUND(E1562*J1562,2)</f>
        <v>0</v>
      </c>
      <c r="L1562" s="159">
        <v>21</v>
      </c>
      <c r="M1562" s="159">
        <f>G1562*(1+L1562/100)</f>
        <v>5215.0999999999995</v>
      </c>
      <c r="N1562" s="159">
        <v>1.8100000000000002E-2</v>
      </c>
      <c r="O1562" s="159">
        <f>ROUND(E1562*N1562,2)</f>
        <v>0.04</v>
      </c>
      <c r="P1562" s="159">
        <v>0</v>
      </c>
      <c r="Q1562" s="159">
        <f>ROUND(E1562*P1562,2)</f>
        <v>0</v>
      </c>
      <c r="R1562" s="159"/>
      <c r="S1562" s="159" t="s">
        <v>250</v>
      </c>
      <c r="T1562" s="160" t="s">
        <v>1586</v>
      </c>
      <c r="U1562" s="144">
        <v>0</v>
      </c>
      <c r="V1562" s="144">
        <f>ROUND(E1562*U1562,2)</f>
        <v>0</v>
      </c>
      <c r="W1562" s="144"/>
      <c r="X1562" s="133"/>
      <c r="Y1562" s="133"/>
      <c r="Z1562" s="133"/>
      <c r="AA1562" s="133"/>
      <c r="AB1562" s="133"/>
      <c r="AC1562" s="133"/>
      <c r="AD1562" s="133"/>
      <c r="AE1562" s="133"/>
      <c r="AF1562" s="133"/>
      <c r="AG1562" s="133" t="s">
        <v>861</v>
      </c>
      <c r="AH1562" s="133"/>
      <c r="AI1562" s="133"/>
      <c r="AJ1562" s="133"/>
      <c r="AK1562" s="133"/>
      <c r="AL1562" s="133"/>
      <c r="AM1562" s="133"/>
      <c r="AN1562" s="133"/>
      <c r="AO1562" s="133"/>
      <c r="AP1562" s="133"/>
      <c r="AQ1562" s="133"/>
      <c r="AR1562" s="133"/>
      <c r="AS1562" s="133"/>
      <c r="AT1562" s="133"/>
      <c r="AU1562" s="133"/>
      <c r="AV1562" s="133"/>
      <c r="AW1562" s="133"/>
      <c r="AX1562" s="133"/>
      <c r="AY1562" s="133"/>
      <c r="AZ1562" s="133"/>
      <c r="BA1562" s="133"/>
      <c r="BB1562" s="133"/>
      <c r="BC1562" s="133"/>
      <c r="BD1562" s="133"/>
      <c r="BE1562" s="133"/>
      <c r="BF1562" s="133"/>
      <c r="BG1562" s="133"/>
      <c r="BH1562" s="133"/>
    </row>
    <row r="1563" spans="1:60" outlineLevel="1" x14ac:dyDescent="0.2">
      <c r="A1563" s="142"/>
      <c r="B1563" s="143"/>
      <c r="C1563" s="189" t="s">
        <v>1552</v>
      </c>
      <c r="D1563" s="175"/>
      <c r="E1563" s="176">
        <v>2</v>
      </c>
      <c r="F1563" s="144"/>
      <c r="G1563" s="144"/>
      <c r="H1563" s="144"/>
      <c r="I1563" s="144"/>
      <c r="J1563" s="144"/>
      <c r="K1563" s="144"/>
      <c r="L1563" s="144"/>
      <c r="M1563" s="144"/>
      <c r="N1563" s="144"/>
      <c r="O1563" s="144"/>
      <c r="P1563" s="144"/>
      <c r="Q1563" s="144"/>
      <c r="R1563" s="144"/>
      <c r="S1563" s="144"/>
      <c r="T1563" s="144"/>
      <c r="U1563" s="144"/>
      <c r="V1563" s="144"/>
      <c r="W1563" s="144"/>
      <c r="X1563" s="133"/>
      <c r="Y1563" s="133"/>
      <c r="Z1563" s="133"/>
      <c r="AA1563" s="133"/>
      <c r="AB1563" s="133"/>
      <c r="AC1563" s="133"/>
      <c r="AD1563" s="133"/>
      <c r="AE1563" s="133"/>
      <c r="AF1563" s="133"/>
      <c r="AG1563" s="133" t="s">
        <v>282</v>
      </c>
      <c r="AH1563" s="133">
        <v>0</v>
      </c>
      <c r="AI1563" s="133"/>
      <c r="AJ1563" s="133"/>
      <c r="AK1563" s="133"/>
      <c r="AL1563" s="133"/>
      <c r="AM1563" s="133"/>
      <c r="AN1563" s="133"/>
      <c r="AO1563" s="133"/>
      <c r="AP1563" s="133"/>
      <c r="AQ1563" s="133"/>
      <c r="AR1563" s="133"/>
      <c r="AS1563" s="133"/>
      <c r="AT1563" s="133"/>
      <c r="AU1563" s="133"/>
      <c r="AV1563" s="133"/>
      <c r="AW1563" s="133"/>
      <c r="AX1563" s="133"/>
      <c r="AY1563" s="133"/>
      <c r="AZ1563" s="133"/>
      <c r="BA1563" s="133"/>
      <c r="BB1563" s="133"/>
      <c r="BC1563" s="133"/>
      <c r="BD1563" s="133"/>
      <c r="BE1563" s="133"/>
      <c r="BF1563" s="133"/>
      <c r="BG1563" s="133"/>
      <c r="BH1563" s="133"/>
    </row>
    <row r="1564" spans="1:60" outlineLevel="1" x14ac:dyDescent="0.2">
      <c r="A1564" s="161">
        <v>169</v>
      </c>
      <c r="B1564" s="162" t="s">
        <v>1594</v>
      </c>
      <c r="C1564" s="170" t="s">
        <v>1595</v>
      </c>
      <c r="D1564" s="163" t="s">
        <v>611</v>
      </c>
      <c r="E1564" s="164">
        <v>1</v>
      </c>
      <c r="F1564" s="165">
        <v>3130</v>
      </c>
      <c r="G1564" s="166">
        <f t="shared" ref="G1564:G1570" si="7">ROUND(E1564*F1564,2)</f>
        <v>3130</v>
      </c>
      <c r="H1564" s="165">
        <v>3130</v>
      </c>
      <c r="I1564" s="166">
        <f t="shared" ref="I1564:I1570" si="8">ROUND(E1564*H1564,2)</f>
        <v>3130</v>
      </c>
      <c r="J1564" s="165">
        <v>0</v>
      </c>
      <c r="K1564" s="166">
        <f t="shared" ref="K1564:K1570" si="9">ROUND(E1564*J1564,2)</f>
        <v>0</v>
      </c>
      <c r="L1564" s="166">
        <v>21</v>
      </c>
      <c r="M1564" s="166">
        <f t="shared" ref="M1564:M1570" si="10">G1564*(1+L1564/100)</f>
        <v>3787.2999999999997</v>
      </c>
      <c r="N1564" s="166">
        <v>2.2600000000000002E-2</v>
      </c>
      <c r="O1564" s="166">
        <f t="shared" ref="O1564:O1570" si="11">ROUND(E1564*N1564,2)</f>
        <v>0.02</v>
      </c>
      <c r="P1564" s="166">
        <v>0</v>
      </c>
      <c r="Q1564" s="166">
        <f t="shared" ref="Q1564:Q1570" si="12">ROUND(E1564*P1564,2)</f>
        <v>0</v>
      </c>
      <c r="R1564" s="166"/>
      <c r="S1564" s="166" t="s">
        <v>250</v>
      </c>
      <c r="T1564" s="167" t="s">
        <v>1586</v>
      </c>
      <c r="U1564" s="144">
        <v>0</v>
      </c>
      <c r="V1564" s="144">
        <f t="shared" ref="V1564:V1570" si="13">ROUND(E1564*U1564,2)</f>
        <v>0</v>
      </c>
      <c r="W1564" s="144"/>
      <c r="X1564" s="133"/>
      <c r="Y1564" s="133"/>
      <c r="Z1564" s="133"/>
      <c r="AA1564" s="133"/>
      <c r="AB1564" s="133"/>
      <c r="AC1564" s="133"/>
      <c r="AD1564" s="133"/>
      <c r="AE1564" s="133"/>
      <c r="AF1564" s="133"/>
      <c r="AG1564" s="133" t="s">
        <v>861</v>
      </c>
      <c r="AH1564" s="133"/>
      <c r="AI1564" s="133"/>
      <c r="AJ1564" s="133"/>
      <c r="AK1564" s="133"/>
      <c r="AL1564" s="133"/>
      <c r="AM1564" s="133"/>
      <c r="AN1564" s="133"/>
      <c r="AO1564" s="133"/>
      <c r="AP1564" s="133"/>
      <c r="AQ1564" s="133"/>
      <c r="AR1564" s="133"/>
      <c r="AS1564" s="133"/>
      <c r="AT1564" s="133"/>
      <c r="AU1564" s="133"/>
      <c r="AV1564" s="133"/>
      <c r="AW1564" s="133"/>
      <c r="AX1564" s="133"/>
      <c r="AY1564" s="133"/>
      <c r="AZ1564" s="133"/>
      <c r="BA1564" s="133"/>
      <c r="BB1564" s="133"/>
      <c r="BC1564" s="133"/>
      <c r="BD1564" s="133"/>
      <c r="BE1564" s="133"/>
      <c r="BF1564" s="133"/>
      <c r="BG1564" s="133"/>
      <c r="BH1564" s="133"/>
    </row>
    <row r="1565" spans="1:60" outlineLevel="1" x14ac:dyDescent="0.2">
      <c r="A1565" s="161">
        <v>170</v>
      </c>
      <c r="B1565" s="162" t="s">
        <v>1596</v>
      </c>
      <c r="C1565" s="170" t="s">
        <v>1597</v>
      </c>
      <c r="D1565" s="163" t="s">
        <v>611</v>
      </c>
      <c r="E1565" s="164">
        <v>1</v>
      </c>
      <c r="F1565" s="165">
        <v>1955</v>
      </c>
      <c r="G1565" s="166">
        <f t="shared" si="7"/>
        <v>1955</v>
      </c>
      <c r="H1565" s="165">
        <v>1955</v>
      </c>
      <c r="I1565" s="166">
        <f t="shared" si="8"/>
        <v>1955</v>
      </c>
      <c r="J1565" s="165">
        <v>0</v>
      </c>
      <c r="K1565" s="166">
        <f t="shared" si="9"/>
        <v>0</v>
      </c>
      <c r="L1565" s="166">
        <v>21</v>
      </c>
      <c r="M1565" s="166">
        <f t="shared" si="10"/>
        <v>2365.5499999999997</v>
      </c>
      <c r="N1565" s="166">
        <v>1.77E-2</v>
      </c>
      <c r="O1565" s="166">
        <f t="shared" si="11"/>
        <v>0.02</v>
      </c>
      <c r="P1565" s="166">
        <v>0</v>
      </c>
      <c r="Q1565" s="166">
        <f t="shared" si="12"/>
        <v>0</v>
      </c>
      <c r="R1565" s="166"/>
      <c r="S1565" s="166" t="s">
        <v>250</v>
      </c>
      <c r="T1565" s="167" t="s">
        <v>234</v>
      </c>
      <c r="U1565" s="144">
        <v>0</v>
      </c>
      <c r="V1565" s="144">
        <f t="shared" si="13"/>
        <v>0</v>
      </c>
      <c r="W1565" s="144"/>
      <c r="X1565" s="133"/>
      <c r="Y1565" s="133"/>
      <c r="Z1565" s="133"/>
      <c r="AA1565" s="133"/>
      <c r="AB1565" s="133"/>
      <c r="AC1565" s="133"/>
      <c r="AD1565" s="133"/>
      <c r="AE1565" s="133"/>
      <c r="AF1565" s="133"/>
      <c r="AG1565" s="133" t="s">
        <v>861</v>
      </c>
      <c r="AH1565" s="133"/>
      <c r="AI1565" s="133"/>
      <c r="AJ1565" s="133"/>
      <c r="AK1565" s="133"/>
      <c r="AL1565" s="133"/>
      <c r="AM1565" s="133"/>
      <c r="AN1565" s="133"/>
      <c r="AO1565" s="133"/>
      <c r="AP1565" s="133"/>
      <c r="AQ1565" s="133"/>
      <c r="AR1565" s="133"/>
      <c r="AS1565" s="133"/>
      <c r="AT1565" s="133"/>
      <c r="AU1565" s="133"/>
      <c r="AV1565" s="133"/>
      <c r="AW1565" s="133"/>
      <c r="AX1565" s="133"/>
      <c r="AY1565" s="133"/>
      <c r="AZ1565" s="133"/>
      <c r="BA1565" s="133"/>
      <c r="BB1565" s="133"/>
      <c r="BC1565" s="133"/>
      <c r="BD1565" s="133"/>
      <c r="BE1565" s="133"/>
      <c r="BF1565" s="133"/>
      <c r="BG1565" s="133"/>
      <c r="BH1565" s="133"/>
    </row>
    <row r="1566" spans="1:60" outlineLevel="1" x14ac:dyDescent="0.2">
      <c r="A1566" s="161">
        <v>171</v>
      </c>
      <c r="B1566" s="162" t="s">
        <v>1598</v>
      </c>
      <c r="C1566" s="170" t="s">
        <v>1593</v>
      </c>
      <c r="D1566" s="163" t="s">
        <v>611</v>
      </c>
      <c r="E1566" s="164">
        <v>6</v>
      </c>
      <c r="F1566" s="165">
        <v>2155</v>
      </c>
      <c r="G1566" s="166">
        <f t="shared" si="7"/>
        <v>12930</v>
      </c>
      <c r="H1566" s="165">
        <v>2155</v>
      </c>
      <c r="I1566" s="166">
        <f t="shared" si="8"/>
        <v>12930</v>
      </c>
      <c r="J1566" s="165">
        <v>0</v>
      </c>
      <c r="K1566" s="166">
        <f t="shared" si="9"/>
        <v>0</v>
      </c>
      <c r="L1566" s="166">
        <v>21</v>
      </c>
      <c r="M1566" s="166">
        <f t="shared" si="10"/>
        <v>15645.3</v>
      </c>
      <c r="N1566" s="166">
        <v>1.8100000000000002E-2</v>
      </c>
      <c r="O1566" s="166">
        <f t="shared" si="11"/>
        <v>0.11</v>
      </c>
      <c r="P1566" s="166">
        <v>0</v>
      </c>
      <c r="Q1566" s="166">
        <f t="shared" si="12"/>
        <v>0</v>
      </c>
      <c r="R1566" s="166"/>
      <c r="S1566" s="166" t="s">
        <v>250</v>
      </c>
      <c r="T1566" s="167" t="s">
        <v>1586</v>
      </c>
      <c r="U1566" s="144">
        <v>0</v>
      </c>
      <c r="V1566" s="144">
        <f t="shared" si="13"/>
        <v>0</v>
      </c>
      <c r="W1566" s="144"/>
      <c r="X1566" s="133"/>
      <c r="Y1566" s="133"/>
      <c r="Z1566" s="133"/>
      <c r="AA1566" s="133"/>
      <c r="AB1566" s="133"/>
      <c r="AC1566" s="133"/>
      <c r="AD1566" s="133"/>
      <c r="AE1566" s="133"/>
      <c r="AF1566" s="133"/>
      <c r="AG1566" s="133" t="s">
        <v>861</v>
      </c>
      <c r="AH1566" s="133"/>
      <c r="AI1566" s="133"/>
      <c r="AJ1566" s="133"/>
      <c r="AK1566" s="133"/>
      <c r="AL1566" s="133"/>
      <c r="AM1566" s="133"/>
      <c r="AN1566" s="133"/>
      <c r="AO1566" s="133"/>
      <c r="AP1566" s="133"/>
      <c r="AQ1566" s="133"/>
      <c r="AR1566" s="133"/>
      <c r="AS1566" s="133"/>
      <c r="AT1566" s="133"/>
      <c r="AU1566" s="133"/>
      <c r="AV1566" s="133"/>
      <c r="AW1566" s="133"/>
      <c r="AX1566" s="133"/>
      <c r="AY1566" s="133"/>
      <c r="AZ1566" s="133"/>
      <c r="BA1566" s="133"/>
      <c r="BB1566" s="133"/>
      <c r="BC1566" s="133"/>
      <c r="BD1566" s="133"/>
      <c r="BE1566" s="133"/>
      <c r="BF1566" s="133"/>
      <c r="BG1566" s="133"/>
      <c r="BH1566" s="133"/>
    </row>
    <row r="1567" spans="1:60" outlineLevel="1" x14ac:dyDescent="0.2">
      <c r="A1567" s="161">
        <v>172</v>
      </c>
      <c r="B1567" s="162" t="s">
        <v>1599</v>
      </c>
      <c r="C1567" s="170" t="s">
        <v>1600</v>
      </c>
      <c r="D1567" s="163" t="s">
        <v>611</v>
      </c>
      <c r="E1567" s="164">
        <v>1</v>
      </c>
      <c r="F1567" s="165">
        <v>3130</v>
      </c>
      <c r="G1567" s="166">
        <f t="shared" si="7"/>
        <v>3130</v>
      </c>
      <c r="H1567" s="165">
        <v>3130</v>
      </c>
      <c r="I1567" s="166">
        <f t="shared" si="8"/>
        <v>3130</v>
      </c>
      <c r="J1567" s="165">
        <v>0</v>
      </c>
      <c r="K1567" s="166">
        <f t="shared" si="9"/>
        <v>0</v>
      </c>
      <c r="L1567" s="166">
        <v>21</v>
      </c>
      <c r="M1567" s="166">
        <f t="shared" si="10"/>
        <v>3787.2999999999997</v>
      </c>
      <c r="N1567" s="166">
        <v>2.2600000000000002E-2</v>
      </c>
      <c r="O1567" s="166">
        <f t="shared" si="11"/>
        <v>0.02</v>
      </c>
      <c r="P1567" s="166">
        <v>0</v>
      </c>
      <c r="Q1567" s="166">
        <f t="shared" si="12"/>
        <v>0</v>
      </c>
      <c r="R1567" s="166"/>
      <c r="S1567" s="166" t="s">
        <v>250</v>
      </c>
      <c r="T1567" s="167" t="s">
        <v>1586</v>
      </c>
      <c r="U1567" s="144">
        <v>0</v>
      </c>
      <c r="V1567" s="144">
        <f t="shared" si="13"/>
        <v>0</v>
      </c>
      <c r="W1567" s="144"/>
      <c r="X1567" s="133"/>
      <c r="Y1567" s="133"/>
      <c r="Z1567" s="133"/>
      <c r="AA1567" s="133"/>
      <c r="AB1567" s="133"/>
      <c r="AC1567" s="133"/>
      <c r="AD1567" s="133"/>
      <c r="AE1567" s="133"/>
      <c r="AF1567" s="133"/>
      <c r="AG1567" s="133" t="s">
        <v>861</v>
      </c>
      <c r="AH1567" s="133"/>
      <c r="AI1567" s="133"/>
      <c r="AJ1567" s="133"/>
      <c r="AK1567" s="133"/>
      <c r="AL1567" s="133"/>
      <c r="AM1567" s="133"/>
      <c r="AN1567" s="133"/>
      <c r="AO1567" s="133"/>
      <c r="AP1567" s="133"/>
      <c r="AQ1567" s="133"/>
      <c r="AR1567" s="133"/>
      <c r="AS1567" s="133"/>
      <c r="AT1567" s="133"/>
      <c r="AU1567" s="133"/>
      <c r="AV1567" s="133"/>
      <c r="AW1567" s="133"/>
      <c r="AX1567" s="133"/>
      <c r="AY1567" s="133"/>
      <c r="AZ1567" s="133"/>
      <c r="BA1567" s="133"/>
      <c r="BB1567" s="133"/>
      <c r="BC1567" s="133"/>
      <c r="BD1567" s="133"/>
      <c r="BE1567" s="133"/>
      <c r="BF1567" s="133"/>
      <c r="BG1567" s="133"/>
      <c r="BH1567" s="133"/>
    </row>
    <row r="1568" spans="1:60" outlineLevel="1" x14ac:dyDescent="0.2">
      <c r="A1568" s="161">
        <v>173</v>
      </c>
      <c r="B1568" s="162" t="s">
        <v>1601</v>
      </c>
      <c r="C1568" s="170" t="s">
        <v>1593</v>
      </c>
      <c r="D1568" s="163" t="s">
        <v>611</v>
      </c>
      <c r="E1568" s="164">
        <v>1</v>
      </c>
      <c r="F1568" s="165">
        <v>2155</v>
      </c>
      <c r="G1568" s="166">
        <f t="shared" si="7"/>
        <v>2155</v>
      </c>
      <c r="H1568" s="165">
        <v>2155</v>
      </c>
      <c r="I1568" s="166">
        <f t="shared" si="8"/>
        <v>2155</v>
      </c>
      <c r="J1568" s="165">
        <v>0</v>
      </c>
      <c r="K1568" s="166">
        <f t="shared" si="9"/>
        <v>0</v>
      </c>
      <c r="L1568" s="166">
        <v>21</v>
      </c>
      <c r="M1568" s="166">
        <f t="shared" si="10"/>
        <v>2607.5499999999997</v>
      </c>
      <c r="N1568" s="166">
        <v>1.7800000000000003E-2</v>
      </c>
      <c r="O1568" s="166">
        <f t="shared" si="11"/>
        <v>0.02</v>
      </c>
      <c r="P1568" s="166">
        <v>0</v>
      </c>
      <c r="Q1568" s="166">
        <f t="shared" si="12"/>
        <v>0</v>
      </c>
      <c r="R1568" s="166"/>
      <c r="S1568" s="166" t="s">
        <v>250</v>
      </c>
      <c r="T1568" s="167" t="s">
        <v>234</v>
      </c>
      <c r="U1568" s="144">
        <v>0</v>
      </c>
      <c r="V1568" s="144">
        <f t="shared" si="13"/>
        <v>0</v>
      </c>
      <c r="W1568" s="144"/>
      <c r="X1568" s="133"/>
      <c r="Y1568" s="133"/>
      <c r="Z1568" s="133"/>
      <c r="AA1568" s="133"/>
      <c r="AB1568" s="133"/>
      <c r="AC1568" s="133"/>
      <c r="AD1568" s="133"/>
      <c r="AE1568" s="133"/>
      <c r="AF1568" s="133"/>
      <c r="AG1568" s="133" t="s">
        <v>861</v>
      </c>
      <c r="AH1568" s="133"/>
      <c r="AI1568" s="133"/>
      <c r="AJ1568" s="133"/>
      <c r="AK1568" s="133"/>
      <c r="AL1568" s="133"/>
      <c r="AM1568" s="133"/>
      <c r="AN1568" s="133"/>
      <c r="AO1568" s="133"/>
      <c r="AP1568" s="133"/>
      <c r="AQ1568" s="133"/>
      <c r="AR1568" s="133"/>
      <c r="AS1568" s="133"/>
      <c r="AT1568" s="133"/>
      <c r="AU1568" s="133"/>
      <c r="AV1568" s="133"/>
      <c r="AW1568" s="133"/>
      <c r="AX1568" s="133"/>
      <c r="AY1568" s="133"/>
      <c r="AZ1568" s="133"/>
      <c r="BA1568" s="133"/>
      <c r="BB1568" s="133"/>
      <c r="BC1568" s="133"/>
      <c r="BD1568" s="133"/>
      <c r="BE1568" s="133"/>
      <c r="BF1568" s="133"/>
      <c r="BG1568" s="133"/>
      <c r="BH1568" s="133"/>
    </row>
    <row r="1569" spans="1:60" outlineLevel="1" x14ac:dyDescent="0.2">
      <c r="A1569" s="161">
        <v>174</v>
      </c>
      <c r="B1569" s="162" t="s">
        <v>1602</v>
      </c>
      <c r="C1569" s="170" t="s">
        <v>1603</v>
      </c>
      <c r="D1569" s="163" t="s">
        <v>611</v>
      </c>
      <c r="E1569" s="164">
        <v>1</v>
      </c>
      <c r="F1569" s="165">
        <v>2015</v>
      </c>
      <c r="G1569" s="166">
        <f t="shared" si="7"/>
        <v>2015</v>
      </c>
      <c r="H1569" s="165">
        <v>2015</v>
      </c>
      <c r="I1569" s="166">
        <f t="shared" si="8"/>
        <v>2015</v>
      </c>
      <c r="J1569" s="165">
        <v>0</v>
      </c>
      <c r="K1569" s="166">
        <f t="shared" si="9"/>
        <v>0</v>
      </c>
      <c r="L1569" s="166">
        <v>21</v>
      </c>
      <c r="M1569" s="166">
        <f t="shared" si="10"/>
        <v>2438.15</v>
      </c>
      <c r="N1569" s="166">
        <v>1.7800000000000003E-2</v>
      </c>
      <c r="O1569" s="166">
        <f t="shared" si="11"/>
        <v>0.02</v>
      </c>
      <c r="P1569" s="166">
        <v>0</v>
      </c>
      <c r="Q1569" s="166">
        <f t="shared" si="12"/>
        <v>0</v>
      </c>
      <c r="R1569" s="166"/>
      <c r="S1569" s="166" t="s">
        <v>250</v>
      </c>
      <c r="T1569" s="167" t="s">
        <v>234</v>
      </c>
      <c r="U1569" s="144">
        <v>0</v>
      </c>
      <c r="V1569" s="144">
        <f t="shared" si="13"/>
        <v>0</v>
      </c>
      <c r="W1569" s="144"/>
      <c r="X1569" s="133"/>
      <c r="Y1569" s="133"/>
      <c r="Z1569" s="133"/>
      <c r="AA1569" s="133"/>
      <c r="AB1569" s="133"/>
      <c r="AC1569" s="133"/>
      <c r="AD1569" s="133"/>
      <c r="AE1569" s="133"/>
      <c r="AF1569" s="133"/>
      <c r="AG1569" s="133" t="s">
        <v>861</v>
      </c>
      <c r="AH1569" s="133"/>
      <c r="AI1569" s="133"/>
      <c r="AJ1569" s="133"/>
      <c r="AK1569" s="133"/>
      <c r="AL1569" s="133"/>
      <c r="AM1569" s="133"/>
      <c r="AN1569" s="133"/>
      <c r="AO1569" s="133"/>
      <c r="AP1569" s="133"/>
      <c r="AQ1569" s="133"/>
      <c r="AR1569" s="133"/>
      <c r="AS1569" s="133"/>
      <c r="AT1569" s="133"/>
      <c r="AU1569" s="133"/>
      <c r="AV1569" s="133"/>
      <c r="AW1569" s="133"/>
      <c r="AX1569" s="133"/>
      <c r="AY1569" s="133"/>
      <c r="AZ1569" s="133"/>
      <c r="BA1569" s="133"/>
      <c r="BB1569" s="133"/>
      <c r="BC1569" s="133"/>
      <c r="BD1569" s="133"/>
      <c r="BE1569" s="133"/>
      <c r="BF1569" s="133"/>
      <c r="BG1569" s="133"/>
      <c r="BH1569" s="133"/>
    </row>
    <row r="1570" spans="1:60" outlineLevel="1" x14ac:dyDescent="0.2">
      <c r="A1570" s="154">
        <v>175</v>
      </c>
      <c r="B1570" s="155" t="s">
        <v>1604</v>
      </c>
      <c r="C1570" s="171" t="s">
        <v>1605</v>
      </c>
      <c r="D1570" s="156" t="s">
        <v>611</v>
      </c>
      <c r="E1570" s="157">
        <v>4</v>
      </c>
      <c r="F1570" s="158">
        <v>2015</v>
      </c>
      <c r="G1570" s="159">
        <f t="shared" si="7"/>
        <v>8060</v>
      </c>
      <c r="H1570" s="158">
        <v>2015</v>
      </c>
      <c r="I1570" s="159">
        <f t="shared" si="8"/>
        <v>8060</v>
      </c>
      <c r="J1570" s="158">
        <v>0</v>
      </c>
      <c r="K1570" s="159">
        <f t="shared" si="9"/>
        <v>0</v>
      </c>
      <c r="L1570" s="159">
        <v>21</v>
      </c>
      <c r="M1570" s="159">
        <f t="shared" si="10"/>
        <v>9752.6</v>
      </c>
      <c r="N1570" s="159">
        <v>1.7800000000000003E-2</v>
      </c>
      <c r="O1570" s="159">
        <f t="shared" si="11"/>
        <v>7.0000000000000007E-2</v>
      </c>
      <c r="P1570" s="159">
        <v>0</v>
      </c>
      <c r="Q1570" s="159">
        <f t="shared" si="12"/>
        <v>0</v>
      </c>
      <c r="R1570" s="159"/>
      <c r="S1570" s="159" t="s">
        <v>250</v>
      </c>
      <c r="T1570" s="160" t="s">
        <v>1586</v>
      </c>
      <c r="U1570" s="144">
        <v>0</v>
      </c>
      <c r="V1570" s="144">
        <f t="shared" si="13"/>
        <v>0</v>
      </c>
      <c r="W1570" s="144"/>
      <c r="X1570" s="133"/>
      <c r="Y1570" s="133"/>
      <c r="Z1570" s="133"/>
      <c r="AA1570" s="133"/>
      <c r="AB1570" s="133"/>
      <c r="AC1570" s="133"/>
      <c r="AD1570" s="133"/>
      <c r="AE1570" s="133"/>
      <c r="AF1570" s="133"/>
      <c r="AG1570" s="133" t="s">
        <v>861</v>
      </c>
      <c r="AH1570" s="133"/>
      <c r="AI1570" s="133"/>
      <c r="AJ1570" s="133"/>
      <c r="AK1570" s="133"/>
      <c r="AL1570" s="133"/>
      <c r="AM1570" s="133"/>
      <c r="AN1570" s="133"/>
      <c r="AO1570" s="133"/>
      <c r="AP1570" s="133"/>
      <c r="AQ1570" s="133"/>
      <c r="AR1570" s="133"/>
      <c r="AS1570" s="133"/>
      <c r="AT1570" s="133"/>
      <c r="AU1570" s="133"/>
      <c r="AV1570" s="133"/>
      <c r="AW1570" s="133"/>
      <c r="AX1570" s="133"/>
      <c r="AY1570" s="133"/>
      <c r="AZ1570" s="133"/>
      <c r="BA1570" s="133"/>
      <c r="BB1570" s="133"/>
      <c r="BC1570" s="133"/>
      <c r="BD1570" s="133"/>
      <c r="BE1570" s="133"/>
      <c r="BF1570" s="133"/>
      <c r="BG1570" s="133"/>
      <c r="BH1570" s="133"/>
    </row>
    <row r="1571" spans="1:60" outlineLevel="1" x14ac:dyDescent="0.2">
      <c r="A1571" s="142"/>
      <c r="B1571" s="143"/>
      <c r="C1571" s="189" t="s">
        <v>1606</v>
      </c>
      <c r="D1571" s="175"/>
      <c r="E1571" s="176">
        <v>4</v>
      </c>
      <c r="F1571" s="144"/>
      <c r="G1571" s="144"/>
      <c r="H1571" s="144"/>
      <c r="I1571" s="144"/>
      <c r="J1571" s="144"/>
      <c r="K1571" s="144"/>
      <c r="L1571" s="144"/>
      <c r="M1571" s="144"/>
      <c r="N1571" s="144"/>
      <c r="O1571" s="144"/>
      <c r="P1571" s="144"/>
      <c r="Q1571" s="144"/>
      <c r="R1571" s="144"/>
      <c r="S1571" s="144"/>
      <c r="T1571" s="144"/>
      <c r="U1571" s="144"/>
      <c r="V1571" s="144"/>
      <c r="W1571" s="144"/>
      <c r="X1571" s="133"/>
      <c r="Y1571" s="133"/>
      <c r="Z1571" s="133"/>
      <c r="AA1571" s="133"/>
      <c r="AB1571" s="133"/>
      <c r="AC1571" s="133"/>
      <c r="AD1571" s="133"/>
      <c r="AE1571" s="133"/>
      <c r="AF1571" s="133"/>
      <c r="AG1571" s="133" t="s">
        <v>282</v>
      </c>
      <c r="AH1571" s="133">
        <v>0</v>
      </c>
      <c r="AI1571" s="133"/>
      <c r="AJ1571" s="133"/>
      <c r="AK1571" s="133"/>
      <c r="AL1571" s="133"/>
      <c r="AM1571" s="133"/>
      <c r="AN1571" s="133"/>
      <c r="AO1571" s="133"/>
      <c r="AP1571" s="133"/>
      <c r="AQ1571" s="133"/>
      <c r="AR1571" s="133"/>
      <c r="AS1571" s="133"/>
      <c r="AT1571" s="133"/>
      <c r="AU1571" s="133"/>
      <c r="AV1571" s="133"/>
      <c r="AW1571" s="133"/>
      <c r="AX1571" s="133"/>
      <c r="AY1571" s="133"/>
      <c r="AZ1571" s="133"/>
      <c r="BA1571" s="133"/>
      <c r="BB1571" s="133"/>
      <c r="BC1571" s="133"/>
      <c r="BD1571" s="133"/>
      <c r="BE1571" s="133"/>
      <c r="BF1571" s="133"/>
      <c r="BG1571" s="133"/>
      <c r="BH1571" s="133"/>
    </row>
    <row r="1572" spans="1:60" outlineLevel="1" x14ac:dyDescent="0.2">
      <c r="A1572" s="154">
        <v>176</v>
      </c>
      <c r="B1572" s="155" t="s">
        <v>1607</v>
      </c>
      <c r="C1572" s="171" t="s">
        <v>1605</v>
      </c>
      <c r="D1572" s="156" t="s">
        <v>611</v>
      </c>
      <c r="E1572" s="157">
        <v>3</v>
      </c>
      <c r="F1572" s="158">
        <v>2015</v>
      </c>
      <c r="G1572" s="159">
        <f>ROUND(E1572*F1572,2)</f>
        <v>6045</v>
      </c>
      <c r="H1572" s="158">
        <v>2015</v>
      </c>
      <c r="I1572" s="159">
        <f>ROUND(E1572*H1572,2)</f>
        <v>6045</v>
      </c>
      <c r="J1572" s="158">
        <v>0</v>
      </c>
      <c r="K1572" s="159">
        <f>ROUND(E1572*J1572,2)</f>
        <v>0</v>
      </c>
      <c r="L1572" s="159">
        <v>21</v>
      </c>
      <c r="M1572" s="159">
        <f>G1572*(1+L1572/100)</f>
        <v>7314.45</v>
      </c>
      <c r="N1572" s="159">
        <v>1.77E-2</v>
      </c>
      <c r="O1572" s="159">
        <f>ROUND(E1572*N1572,2)</f>
        <v>0.05</v>
      </c>
      <c r="P1572" s="159">
        <v>0</v>
      </c>
      <c r="Q1572" s="159">
        <f>ROUND(E1572*P1572,2)</f>
        <v>0</v>
      </c>
      <c r="R1572" s="159"/>
      <c r="S1572" s="159" t="s">
        <v>250</v>
      </c>
      <c r="T1572" s="160" t="s">
        <v>1586</v>
      </c>
      <c r="U1572" s="144">
        <v>0</v>
      </c>
      <c r="V1572" s="144">
        <f>ROUND(E1572*U1572,2)</f>
        <v>0</v>
      </c>
      <c r="W1572" s="144"/>
      <c r="X1572" s="133"/>
      <c r="Y1572" s="133"/>
      <c r="Z1572" s="133"/>
      <c r="AA1572" s="133"/>
      <c r="AB1572" s="133"/>
      <c r="AC1572" s="133"/>
      <c r="AD1572" s="133"/>
      <c r="AE1572" s="133"/>
      <c r="AF1572" s="133"/>
      <c r="AG1572" s="133" t="s">
        <v>861</v>
      </c>
      <c r="AH1572" s="133"/>
      <c r="AI1572" s="133"/>
      <c r="AJ1572" s="133"/>
      <c r="AK1572" s="133"/>
      <c r="AL1572" s="133"/>
      <c r="AM1572" s="133"/>
      <c r="AN1572" s="133"/>
      <c r="AO1572" s="133"/>
      <c r="AP1572" s="133"/>
      <c r="AQ1572" s="133"/>
      <c r="AR1572" s="133"/>
      <c r="AS1572" s="133"/>
      <c r="AT1572" s="133"/>
      <c r="AU1572" s="133"/>
      <c r="AV1572" s="133"/>
      <c r="AW1572" s="133"/>
      <c r="AX1572" s="133"/>
      <c r="AY1572" s="133"/>
      <c r="AZ1572" s="133"/>
      <c r="BA1572" s="133"/>
      <c r="BB1572" s="133"/>
      <c r="BC1572" s="133"/>
      <c r="BD1572" s="133"/>
      <c r="BE1572" s="133"/>
      <c r="BF1572" s="133"/>
      <c r="BG1572" s="133"/>
      <c r="BH1572" s="133"/>
    </row>
    <row r="1573" spans="1:60" outlineLevel="1" x14ac:dyDescent="0.2">
      <c r="A1573" s="142"/>
      <c r="B1573" s="143"/>
      <c r="C1573" s="189" t="s">
        <v>1608</v>
      </c>
      <c r="D1573" s="175"/>
      <c r="E1573" s="176">
        <v>3</v>
      </c>
      <c r="F1573" s="144"/>
      <c r="G1573" s="144"/>
      <c r="H1573" s="144"/>
      <c r="I1573" s="144"/>
      <c r="J1573" s="144"/>
      <c r="K1573" s="144"/>
      <c r="L1573" s="144"/>
      <c r="M1573" s="144"/>
      <c r="N1573" s="144"/>
      <c r="O1573" s="144"/>
      <c r="P1573" s="144"/>
      <c r="Q1573" s="144"/>
      <c r="R1573" s="144"/>
      <c r="S1573" s="144"/>
      <c r="T1573" s="144"/>
      <c r="U1573" s="144"/>
      <c r="V1573" s="144"/>
      <c r="W1573" s="144"/>
      <c r="X1573" s="133"/>
      <c r="Y1573" s="133"/>
      <c r="Z1573" s="133"/>
      <c r="AA1573" s="133"/>
      <c r="AB1573" s="133"/>
      <c r="AC1573" s="133"/>
      <c r="AD1573" s="133"/>
      <c r="AE1573" s="133"/>
      <c r="AF1573" s="133"/>
      <c r="AG1573" s="133" t="s">
        <v>282</v>
      </c>
      <c r="AH1573" s="133">
        <v>0</v>
      </c>
      <c r="AI1573" s="133"/>
      <c r="AJ1573" s="133"/>
      <c r="AK1573" s="133"/>
      <c r="AL1573" s="133"/>
      <c r="AM1573" s="133"/>
      <c r="AN1573" s="133"/>
      <c r="AO1573" s="133"/>
      <c r="AP1573" s="133"/>
      <c r="AQ1573" s="133"/>
      <c r="AR1573" s="133"/>
      <c r="AS1573" s="133"/>
      <c r="AT1573" s="133"/>
      <c r="AU1573" s="133"/>
      <c r="AV1573" s="133"/>
      <c r="AW1573" s="133"/>
      <c r="AX1573" s="133"/>
      <c r="AY1573" s="133"/>
      <c r="AZ1573" s="133"/>
      <c r="BA1573" s="133"/>
      <c r="BB1573" s="133"/>
      <c r="BC1573" s="133"/>
      <c r="BD1573" s="133"/>
      <c r="BE1573" s="133"/>
      <c r="BF1573" s="133"/>
      <c r="BG1573" s="133"/>
      <c r="BH1573" s="133"/>
    </row>
    <row r="1574" spans="1:60" outlineLevel="1" x14ac:dyDescent="0.2">
      <c r="A1574" s="154">
        <v>177</v>
      </c>
      <c r="B1574" s="155" t="s">
        <v>1609</v>
      </c>
      <c r="C1574" s="171" t="s">
        <v>1593</v>
      </c>
      <c r="D1574" s="156" t="s">
        <v>611</v>
      </c>
      <c r="E1574" s="157">
        <v>3</v>
      </c>
      <c r="F1574" s="158">
        <v>2155</v>
      </c>
      <c r="G1574" s="159">
        <f>ROUND(E1574*F1574,2)</f>
        <v>6465</v>
      </c>
      <c r="H1574" s="158">
        <v>2155</v>
      </c>
      <c r="I1574" s="159">
        <f>ROUND(E1574*H1574,2)</f>
        <v>6465</v>
      </c>
      <c r="J1574" s="158">
        <v>0</v>
      </c>
      <c r="K1574" s="159">
        <f>ROUND(E1574*J1574,2)</f>
        <v>0</v>
      </c>
      <c r="L1574" s="159">
        <v>21</v>
      </c>
      <c r="M1574" s="159">
        <f>G1574*(1+L1574/100)</f>
        <v>7822.65</v>
      </c>
      <c r="N1574" s="159">
        <v>1.7800000000000003E-2</v>
      </c>
      <c r="O1574" s="159">
        <f>ROUND(E1574*N1574,2)</f>
        <v>0.05</v>
      </c>
      <c r="P1574" s="159">
        <v>0</v>
      </c>
      <c r="Q1574" s="159">
        <f>ROUND(E1574*P1574,2)</f>
        <v>0</v>
      </c>
      <c r="R1574" s="159"/>
      <c r="S1574" s="159" t="s">
        <v>250</v>
      </c>
      <c r="T1574" s="160" t="s">
        <v>234</v>
      </c>
      <c r="U1574" s="144">
        <v>0</v>
      </c>
      <c r="V1574" s="144">
        <f>ROUND(E1574*U1574,2)</f>
        <v>0</v>
      </c>
      <c r="W1574" s="144"/>
      <c r="X1574" s="133"/>
      <c r="Y1574" s="133"/>
      <c r="Z1574" s="133"/>
      <c r="AA1574" s="133"/>
      <c r="AB1574" s="133"/>
      <c r="AC1574" s="133"/>
      <c r="AD1574" s="133"/>
      <c r="AE1574" s="133"/>
      <c r="AF1574" s="133"/>
      <c r="AG1574" s="133" t="s">
        <v>861</v>
      </c>
      <c r="AH1574" s="133"/>
      <c r="AI1574" s="133"/>
      <c r="AJ1574" s="133"/>
      <c r="AK1574" s="133"/>
      <c r="AL1574" s="133"/>
      <c r="AM1574" s="133"/>
      <c r="AN1574" s="133"/>
      <c r="AO1574" s="133"/>
      <c r="AP1574" s="133"/>
      <c r="AQ1574" s="133"/>
      <c r="AR1574" s="133"/>
      <c r="AS1574" s="133"/>
      <c r="AT1574" s="133"/>
      <c r="AU1574" s="133"/>
      <c r="AV1574" s="133"/>
      <c r="AW1574" s="133"/>
      <c r="AX1574" s="133"/>
      <c r="AY1574" s="133"/>
      <c r="AZ1574" s="133"/>
      <c r="BA1574" s="133"/>
      <c r="BB1574" s="133"/>
      <c r="BC1574" s="133"/>
      <c r="BD1574" s="133"/>
      <c r="BE1574" s="133"/>
      <c r="BF1574" s="133"/>
      <c r="BG1574" s="133"/>
      <c r="BH1574" s="133"/>
    </row>
    <row r="1575" spans="1:60" outlineLevel="1" x14ac:dyDescent="0.2">
      <c r="A1575" s="142"/>
      <c r="B1575" s="143"/>
      <c r="C1575" s="189" t="s">
        <v>1608</v>
      </c>
      <c r="D1575" s="175"/>
      <c r="E1575" s="176">
        <v>3</v>
      </c>
      <c r="F1575" s="144"/>
      <c r="G1575" s="144"/>
      <c r="H1575" s="144"/>
      <c r="I1575" s="144"/>
      <c r="J1575" s="144"/>
      <c r="K1575" s="144"/>
      <c r="L1575" s="144"/>
      <c r="M1575" s="144"/>
      <c r="N1575" s="144"/>
      <c r="O1575" s="144"/>
      <c r="P1575" s="144"/>
      <c r="Q1575" s="144"/>
      <c r="R1575" s="144"/>
      <c r="S1575" s="144"/>
      <c r="T1575" s="144"/>
      <c r="U1575" s="144"/>
      <c r="V1575" s="144"/>
      <c r="W1575" s="144"/>
      <c r="X1575" s="133"/>
      <c r="Y1575" s="133"/>
      <c r="Z1575" s="133"/>
      <c r="AA1575" s="133"/>
      <c r="AB1575" s="133"/>
      <c r="AC1575" s="133"/>
      <c r="AD1575" s="133"/>
      <c r="AE1575" s="133"/>
      <c r="AF1575" s="133"/>
      <c r="AG1575" s="133" t="s">
        <v>282</v>
      </c>
      <c r="AH1575" s="133">
        <v>0</v>
      </c>
      <c r="AI1575" s="133"/>
      <c r="AJ1575" s="133"/>
      <c r="AK1575" s="133"/>
      <c r="AL1575" s="133"/>
      <c r="AM1575" s="133"/>
      <c r="AN1575" s="133"/>
      <c r="AO1575" s="133"/>
      <c r="AP1575" s="133"/>
      <c r="AQ1575" s="133"/>
      <c r="AR1575" s="133"/>
      <c r="AS1575" s="133"/>
      <c r="AT1575" s="133"/>
      <c r="AU1575" s="133"/>
      <c r="AV1575" s="133"/>
      <c r="AW1575" s="133"/>
      <c r="AX1575" s="133"/>
      <c r="AY1575" s="133"/>
      <c r="AZ1575" s="133"/>
      <c r="BA1575" s="133"/>
      <c r="BB1575" s="133"/>
      <c r="BC1575" s="133"/>
      <c r="BD1575" s="133"/>
      <c r="BE1575" s="133"/>
      <c r="BF1575" s="133"/>
      <c r="BG1575" s="133"/>
      <c r="BH1575" s="133"/>
    </row>
    <row r="1576" spans="1:60" outlineLevel="1" x14ac:dyDescent="0.2">
      <c r="A1576" s="161">
        <v>178</v>
      </c>
      <c r="B1576" s="162" t="s">
        <v>1610</v>
      </c>
      <c r="C1576" s="170" t="s">
        <v>1603</v>
      </c>
      <c r="D1576" s="163" t="s">
        <v>611</v>
      </c>
      <c r="E1576" s="164">
        <v>1</v>
      </c>
      <c r="F1576" s="165">
        <v>2015</v>
      </c>
      <c r="G1576" s="166">
        <f>ROUND(E1576*F1576,2)</f>
        <v>2015</v>
      </c>
      <c r="H1576" s="165">
        <v>2015</v>
      </c>
      <c r="I1576" s="166">
        <f>ROUND(E1576*H1576,2)</f>
        <v>2015</v>
      </c>
      <c r="J1576" s="165">
        <v>0</v>
      </c>
      <c r="K1576" s="166">
        <f>ROUND(E1576*J1576,2)</f>
        <v>0</v>
      </c>
      <c r="L1576" s="166">
        <v>21</v>
      </c>
      <c r="M1576" s="166">
        <f>G1576*(1+L1576/100)</f>
        <v>2438.15</v>
      </c>
      <c r="N1576" s="166">
        <v>1.7800000000000003E-2</v>
      </c>
      <c r="O1576" s="166">
        <f>ROUND(E1576*N1576,2)</f>
        <v>0.02</v>
      </c>
      <c r="P1576" s="166">
        <v>0</v>
      </c>
      <c r="Q1576" s="166">
        <f>ROUND(E1576*P1576,2)</f>
        <v>0</v>
      </c>
      <c r="R1576" s="166"/>
      <c r="S1576" s="166" t="s">
        <v>250</v>
      </c>
      <c r="T1576" s="167" t="s">
        <v>234</v>
      </c>
      <c r="U1576" s="144">
        <v>0</v>
      </c>
      <c r="V1576" s="144">
        <f>ROUND(E1576*U1576,2)</f>
        <v>0</v>
      </c>
      <c r="W1576" s="144"/>
      <c r="X1576" s="133"/>
      <c r="Y1576" s="133"/>
      <c r="Z1576" s="133"/>
      <c r="AA1576" s="133"/>
      <c r="AB1576" s="133"/>
      <c r="AC1576" s="133"/>
      <c r="AD1576" s="133"/>
      <c r="AE1576" s="133"/>
      <c r="AF1576" s="133"/>
      <c r="AG1576" s="133" t="s">
        <v>861</v>
      </c>
      <c r="AH1576" s="133"/>
      <c r="AI1576" s="133"/>
      <c r="AJ1576" s="133"/>
      <c r="AK1576" s="133"/>
      <c r="AL1576" s="133"/>
      <c r="AM1576" s="133"/>
      <c r="AN1576" s="133"/>
      <c r="AO1576" s="133"/>
      <c r="AP1576" s="133"/>
      <c r="AQ1576" s="133"/>
      <c r="AR1576" s="133"/>
      <c r="AS1576" s="133"/>
      <c r="AT1576" s="133"/>
      <c r="AU1576" s="133"/>
      <c r="AV1576" s="133"/>
      <c r="AW1576" s="133"/>
      <c r="AX1576" s="133"/>
      <c r="AY1576" s="133"/>
      <c r="AZ1576" s="133"/>
      <c r="BA1576" s="133"/>
      <c r="BB1576" s="133"/>
      <c r="BC1576" s="133"/>
      <c r="BD1576" s="133"/>
      <c r="BE1576" s="133"/>
      <c r="BF1576" s="133"/>
      <c r="BG1576" s="133"/>
      <c r="BH1576" s="133"/>
    </row>
    <row r="1577" spans="1:60" outlineLevel="1" x14ac:dyDescent="0.2">
      <c r="A1577" s="161">
        <v>179</v>
      </c>
      <c r="B1577" s="162" t="s">
        <v>1611</v>
      </c>
      <c r="C1577" s="170" t="s">
        <v>1603</v>
      </c>
      <c r="D1577" s="163" t="s">
        <v>611</v>
      </c>
      <c r="E1577" s="164">
        <v>1</v>
      </c>
      <c r="F1577" s="165">
        <v>2015</v>
      </c>
      <c r="G1577" s="166">
        <f>ROUND(E1577*F1577,2)</f>
        <v>2015</v>
      </c>
      <c r="H1577" s="165">
        <v>2015</v>
      </c>
      <c r="I1577" s="166">
        <f>ROUND(E1577*H1577,2)</f>
        <v>2015</v>
      </c>
      <c r="J1577" s="165">
        <v>0</v>
      </c>
      <c r="K1577" s="166">
        <f>ROUND(E1577*J1577,2)</f>
        <v>0</v>
      </c>
      <c r="L1577" s="166">
        <v>21</v>
      </c>
      <c r="M1577" s="166">
        <f>G1577*(1+L1577/100)</f>
        <v>2438.15</v>
      </c>
      <c r="N1577" s="166">
        <v>1.7800000000000003E-2</v>
      </c>
      <c r="O1577" s="166">
        <f>ROUND(E1577*N1577,2)</f>
        <v>0.02</v>
      </c>
      <c r="P1577" s="166">
        <v>0</v>
      </c>
      <c r="Q1577" s="166">
        <f>ROUND(E1577*P1577,2)</f>
        <v>0</v>
      </c>
      <c r="R1577" s="166"/>
      <c r="S1577" s="166" t="s">
        <v>250</v>
      </c>
      <c r="T1577" s="167" t="s">
        <v>234</v>
      </c>
      <c r="U1577" s="144">
        <v>0</v>
      </c>
      <c r="V1577" s="144">
        <f>ROUND(E1577*U1577,2)</f>
        <v>0</v>
      </c>
      <c r="W1577" s="144"/>
      <c r="X1577" s="133"/>
      <c r="Y1577" s="133"/>
      <c r="Z1577" s="133"/>
      <c r="AA1577" s="133"/>
      <c r="AB1577" s="133"/>
      <c r="AC1577" s="133"/>
      <c r="AD1577" s="133"/>
      <c r="AE1577" s="133"/>
      <c r="AF1577" s="133"/>
      <c r="AG1577" s="133" t="s">
        <v>861</v>
      </c>
      <c r="AH1577" s="133"/>
      <c r="AI1577" s="133"/>
      <c r="AJ1577" s="133"/>
      <c r="AK1577" s="133"/>
      <c r="AL1577" s="133"/>
      <c r="AM1577" s="133"/>
      <c r="AN1577" s="133"/>
      <c r="AO1577" s="133"/>
      <c r="AP1577" s="133"/>
      <c r="AQ1577" s="133"/>
      <c r="AR1577" s="133"/>
      <c r="AS1577" s="133"/>
      <c r="AT1577" s="133"/>
      <c r="AU1577" s="133"/>
      <c r="AV1577" s="133"/>
      <c r="AW1577" s="133"/>
      <c r="AX1577" s="133"/>
      <c r="AY1577" s="133"/>
      <c r="AZ1577" s="133"/>
      <c r="BA1577" s="133"/>
      <c r="BB1577" s="133"/>
      <c r="BC1577" s="133"/>
      <c r="BD1577" s="133"/>
      <c r="BE1577" s="133"/>
      <c r="BF1577" s="133"/>
      <c r="BG1577" s="133"/>
      <c r="BH1577" s="133"/>
    </row>
    <row r="1578" spans="1:60" outlineLevel="1" x14ac:dyDescent="0.2">
      <c r="A1578" s="161">
        <v>180</v>
      </c>
      <c r="B1578" s="162" t="s">
        <v>1612</v>
      </c>
      <c r="C1578" s="170" t="s">
        <v>1603</v>
      </c>
      <c r="D1578" s="163" t="s">
        <v>611</v>
      </c>
      <c r="E1578" s="164">
        <v>1</v>
      </c>
      <c r="F1578" s="165">
        <v>2015</v>
      </c>
      <c r="G1578" s="166">
        <f>ROUND(E1578*F1578,2)</f>
        <v>2015</v>
      </c>
      <c r="H1578" s="165">
        <v>2015</v>
      </c>
      <c r="I1578" s="166">
        <f>ROUND(E1578*H1578,2)</f>
        <v>2015</v>
      </c>
      <c r="J1578" s="165">
        <v>0</v>
      </c>
      <c r="K1578" s="166">
        <f>ROUND(E1578*J1578,2)</f>
        <v>0</v>
      </c>
      <c r="L1578" s="166">
        <v>21</v>
      </c>
      <c r="M1578" s="166">
        <f>G1578*(1+L1578/100)</f>
        <v>2438.15</v>
      </c>
      <c r="N1578" s="166">
        <v>1.7800000000000003E-2</v>
      </c>
      <c r="O1578" s="166">
        <f>ROUND(E1578*N1578,2)</f>
        <v>0.02</v>
      </c>
      <c r="P1578" s="166">
        <v>0</v>
      </c>
      <c r="Q1578" s="166">
        <f>ROUND(E1578*P1578,2)</f>
        <v>0</v>
      </c>
      <c r="R1578" s="166"/>
      <c r="S1578" s="166" t="s">
        <v>250</v>
      </c>
      <c r="T1578" s="167" t="s">
        <v>234</v>
      </c>
      <c r="U1578" s="144">
        <v>0</v>
      </c>
      <c r="V1578" s="144">
        <f>ROUND(E1578*U1578,2)</f>
        <v>0</v>
      </c>
      <c r="W1578" s="144"/>
      <c r="X1578" s="133"/>
      <c r="Y1578" s="133"/>
      <c r="Z1578" s="133"/>
      <c r="AA1578" s="133"/>
      <c r="AB1578" s="133"/>
      <c r="AC1578" s="133"/>
      <c r="AD1578" s="133"/>
      <c r="AE1578" s="133"/>
      <c r="AF1578" s="133"/>
      <c r="AG1578" s="133" t="s">
        <v>861</v>
      </c>
      <c r="AH1578" s="133"/>
      <c r="AI1578" s="133"/>
      <c r="AJ1578" s="133"/>
      <c r="AK1578" s="133"/>
      <c r="AL1578" s="133"/>
      <c r="AM1578" s="133"/>
      <c r="AN1578" s="133"/>
      <c r="AO1578" s="133"/>
      <c r="AP1578" s="133"/>
      <c r="AQ1578" s="133"/>
      <c r="AR1578" s="133"/>
      <c r="AS1578" s="133"/>
      <c r="AT1578" s="133"/>
      <c r="AU1578" s="133"/>
      <c r="AV1578" s="133"/>
      <c r="AW1578" s="133"/>
      <c r="AX1578" s="133"/>
      <c r="AY1578" s="133"/>
      <c r="AZ1578" s="133"/>
      <c r="BA1578" s="133"/>
      <c r="BB1578" s="133"/>
      <c r="BC1578" s="133"/>
      <c r="BD1578" s="133"/>
      <c r="BE1578" s="133"/>
      <c r="BF1578" s="133"/>
      <c r="BG1578" s="133"/>
      <c r="BH1578" s="133"/>
    </row>
    <row r="1579" spans="1:60" outlineLevel="1" x14ac:dyDescent="0.2">
      <c r="A1579" s="161">
        <v>181</v>
      </c>
      <c r="B1579" s="162" t="s">
        <v>1613</v>
      </c>
      <c r="C1579" s="170" t="s">
        <v>1595</v>
      </c>
      <c r="D1579" s="163" t="s">
        <v>611</v>
      </c>
      <c r="E1579" s="164">
        <v>1</v>
      </c>
      <c r="F1579" s="165">
        <v>3130</v>
      </c>
      <c r="G1579" s="166">
        <f>ROUND(E1579*F1579,2)</f>
        <v>3130</v>
      </c>
      <c r="H1579" s="165">
        <v>3130</v>
      </c>
      <c r="I1579" s="166">
        <f>ROUND(E1579*H1579,2)</f>
        <v>3130</v>
      </c>
      <c r="J1579" s="165">
        <v>0</v>
      </c>
      <c r="K1579" s="166">
        <f>ROUND(E1579*J1579,2)</f>
        <v>0</v>
      </c>
      <c r="L1579" s="166">
        <v>21</v>
      </c>
      <c r="M1579" s="166">
        <f>G1579*(1+L1579/100)</f>
        <v>3787.2999999999997</v>
      </c>
      <c r="N1579" s="166">
        <v>2.2600000000000002E-2</v>
      </c>
      <c r="O1579" s="166">
        <f>ROUND(E1579*N1579,2)</f>
        <v>0.02</v>
      </c>
      <c r="P1579" s="166">
        <v>0</v>
      </c>
      <c r="Q1579" s="166">
        <f>ROUND(E1579*P1579,2)</f>
        <v>0</v>
      </c>
      <c r="R1579" s="166"/>
      <c r="S1579" s="166" t="s">
        <v>250</v>
      </c>
      <c r="T1579" s="167" t="s">
        <v>1586</v>
      </c>
      <c r="U1579" s="144">
        <v>0</v>
      </c>
      <c r="V1579" s="144">
        <f>ROUND(E1579*U1579,2)</f>
        <v>0</v>
      </c>
      <c r="W1579" s="144"/>
      <c r="X1579" s="133"/>
      <c r="Y1579" s="133"/>
      <c r="Z1579" s="133"/>
      <c r="AA1579" s="133"/>
      <c r="AB1579" s="133"/>
      <c r="AC1579" s="133"/>
      <c r="AD1579" s="133"/>
      <c r="AE1579" s="133"/>
      <c r="AF1579" s="133"/>
      <c r="AG1579" s="133" t="s">
        <v>861</v>
      </c>
      <c r="AH1579" s="133"/>
      <c r="AI1579" s="133"/>
      <c r="AJ1579" s="133"/>
      <c r="AK1579" s="133"/>
      <c r="AL1579" s="133"/>
      <c r="AM1579" s="133"/>
      <c r="AN1579" s="133"/>
      <c r="AO1579" s="133"/>
      <c r="AP1579" s="133"/>
      <c r="AQ1579" s="133"/>
      <c r="AR1579" s="133"/>
      <c r="AS1579" s="133"/>
      <c r="AT1579" s="133"/>
      <c r="AU1579" s="133"/>
      <c r="AV1579" s="133"/>
      <c r="AW1579" s="133"/>
      <c r="AX1579" s="133"/>
      <c r="AY1579" s="133"/>
      <c r="AZ1579" s="133"/>
      <c r="BA1579" s="133"/>
      <c r="BB1579" s="133"/>
      <c r="BC1579" s="133"/>
      <c r="BD1579" s="133"/>
      <c r="BE1579" s="133"/>
      <c r="BF1579" s="133"/>
      <c r="BG1579" s="133"/>
      <c r="BH1579" s="133"/>
    </row>
    <row r="1580" spans="1:60" outlineLevel="1" x14ac:dyDescent="0.2">
      <c r="A1580" s="154">
        <v>182</v>
      </c>
      <c r="B1580" s="155" t="s">
        <v>1614</v>
      </c>
      <c r="C1580" s="171" t="s">
        <v>1605</v>
      </c>
      <c r="D1580" s="156" t="s">
        <v>611</v>
      </c>
      <c r="E1580" s="157">
        <v>2</v>
      </c>
      <c r="F1580" s="158">
        <v>2015</v>
      </c>
      <c r="G1580" s="159">
        <f>ROUND(E1580*F1580,2)</f>
        <v>4030</v>
      </c>
      <c r="H1580" s="158">
        <v>2015</v>
      </c>
      <c r="I1580" s="159">
        <f>ROUND(E1580*H1580,2)</f>
        <v>4030</v>
      </c>
      <c r="J1580" s="158">
        <v>0</v>
      </c>
      <c r="K1580" s="159">
        <f>ROUND(E1580*J1580,2)</f>
        <v>0</v>
      </c>
      <c r="L1580" s="159">
        <v>21</v>
      </c>
      <c r="M1580" s="159">
        <f>G1580*(1+L1580/100)</f>
        <v>4876.3</v>
      </c>
      <c r="N1580" s="159">
        <v>1.77E-2</v>
      </c>
      <c r="O1580" s="159">
        <f>ROUND(E1580*N1580,2)</f>
        <v>0.04</v>
      </c>
      <c r="P1580" s="159">
        <v>0</v>
      </c>
      <c r="Q1580" s="159">
        <f>ROUND(E1580*P1580,2)</f>
        <v>0</v>
      </c>
      <c r="R1580" s="159"/>
      <c r="S1580" s="159" t="s">
        <v>250</v>
      </c>
      <c r="T1580" s="160" t="s">
        <v>234</v>
      </c>
      <c r="U1580" s="144">
        <v>0</v>
      </c>
      <c r="V1580" s="144">
        <f>ROUND(E1580*U1580,2)</f>
        <v>0</v>
      </c>
      <c r="W1580" s="144"/>
      <c r="X1580" s="133"/>
      <c r="Y1580" s="133"/>
      <c r="Z1580" s="133"/>
      <c r="AA1580" s="133"/>
      <c r="AB1580" s="133"/>
      <c r="AC1580" s="133"/>
      <c r="AD1580" s="133"/>
      <c r="AE1580" s="133"/>
      <c r="AF1580" s="133"/>
      <c r="AG1580" s="133" t="s">
        <v>861</v>
      </c>
      <c r="AH1580" s="133"/>
      <c r="AI1580" s="133"/>
      <c r="AJ1580" s="133"/>
      <c r="AK1580" s="133"/>
      <c r="AL1580" s="133"/>
      <c r="AM1580" s="133"/>
      <c r="AN1580" s="133"/>
      <c r="AO1580" s="133"/>
      <c r="AP1580" s="133"/>
      <c r="AQ1580" s="133"/>
      <c r="AR1580" s="133"/>
      <c r="AS1580" s="133"/>
      <c r="AT1580" s="133"/>
      <c r="AU1580" s="133"/>
      <c r="AV1580" s="133"/>
      <c r="AW1580" s="133"/>
      <c r="AX1580" s="133"/>
      <c r="AY1580" s="133"/>
      <c r="AZ1580" s="133"/>
      <c r="BA1580" s="133"/>
      <c r="BB1580" s="133"/>
      <c r="BC1580" s="133"/>
      <c r="BD1580" s="133"/>
      <c r="BE1580" s="133"/>
      <c r="BF1580" s="133"/>
      <c r="BG1580" s="133"/>
      <c r="BH1580" s="133"/>
    </row>
    <row r="1581" spans="1:60" outlineLevel="1" x14ac:dyDescent="0.2">
      <c r="A1581" s="142"/>
      <c r="B1581" s="143"/>
      <c r="C1581" s="189" t="s">
        <v>1552</v>
      </c>
      <c r="D1581" s="175"/>
      <c r="E1581" s="176">
        <v>2</v>
      </c>
      <c r="F1581" s="144"/>
      <c r="G1581" s="144"/>
      <c r="H1581" s="144"/>
      <c r="I1581" s="144"/>
      <c r="J1581" s="144"/>
      <c r="K1581" s="144"/>
      <c r="L1581" s="144"/>
      <c r="M1581" s="144"/>
      <c r="N1581" s="144"/>
      <c r="O1581" s="144"/>
      <c r="P1581" s="144"/>
      <c r="Q1581" s="144"/>
      <c r="R1581" s="144"/>
      <c r="S1581" s="144"/>
      <c r="T1581" s="144"/>
      <c r="U1581" s="144"/>
      <c r="V1581" s="144"/>
      <c r="W1581" s="144"/>
      <c r="X1581" s="133"/>
      <c r="Y1581" s="133"/>
      <c r="Z1581" s="133"/>
      <c r="AA1581" s="133"/>
      <c r="AB1581" s="133"/>
      <c r="AC1581" s="133"/>
      <c r="AD1581" s="133"/>
      <c r="AE1581" s="133"/>
      <c r="AF1581" s="133"/>
      <c r="AG1581" s="133" t="s">
        <v>282</v>
      </c>
      <c r="AH1581" s="133">
        <v>0</v>
      </c>
      <c r="AI1581" s="133"/>
      <c r="AJ1581" s="133"/>
      <c r="AK1581" s="133"/>
      <c r="AL1581" s="133"/>
      <c r="AM1581" s="133"/>
      <c r="AN1581" s="133"/>
      <c r="AO1581" s="133"/>
      <c r="AP1581" s="133"/>
      <c r="AQ1581" s="133"/>
      <c r="AR1581" s="133"/>
      <c r="AS1581" s="133"/>
      <c r="AT1581" s="133"/>
      <c r="AU1581" s="133"/>
      <c r="AV1581" s="133"/>
      <c r="AW1581" s="133"/>
      <c r="AX1581" s="133"/>
      <c r="AY1581" s="133"/>
      <c r="AZ1581" s="133"/>
      <c r="BA1581" s="133"/>
      <c r="BB1581" s="133"/>
      <c r="BC1581" s="133"/>
      <c r="BD1581" s="133"/>
      <c r="BE1581" s="133"/>
      <c r="BF1581" s="133"/>
      <c r="BG1581" s="133"/>
      <c r="BH1581" s="133"/>
    </row>
    <row r="1582" spans="1:60" outlineLevel="1" x14ac:dyDescent="0.2">
      <c r="A1582" s="161">
        <v>183</v>
      </c>
      <c r="B1582" s="162" t="s">
        <v>1615</v>
      </c>
      <c r="C1582" s="170" t="s">
        <v>1593</v>
      </c>
      <c r="D1582" s="163" t="s">
        <v>611</v>
      </c>
      <c r="E1582" s="164">
        <v>2</v>
      </c>
      <c r="F1582" s="165">
        <v>2155</v>
      </c>
      <c r="G1582" s="166">
        <f>ROUND(E1582*F1582,2)</f>
        <v>4310</v>
      </c>
      <c r="H1582" s="165">
        <v>2155</v>
      </c>
      <c r="I1582" s="166">
        <f>ROUND(E1582*H1582,2)</f>
        <v>4310</v>
      </c>
      <c r="J1582" s="165">
        <v>0</v>
      </c>
      <c r="K1582" s="166">
        <f>ROUND(E1582*J1582,2)</f>
        <v>0</v>
      </c>
      <c r="L1582" s="166">
        <v>21</v>
      </c>
      <c r="M1582" s="166">
        <f>G1582*(1+L1582/100)</f>
        <v>5215.0999999999995</v>
      </c>
      <c r="N1582" s="166">
        <v>1.7800000000000003E-2</v>
      </c>
      <c r="O1582" s="166">
        <f>ROUND(E1582*N1582,2)</f>
        <v>0.04</v>
      </c>
      <c r="P1582" s="166">
        <v>0</v>
      </c>
      <c r="Q1582" s="166">
        <f>ROUND(E1582*P1582,2)</f>
        <v>0</v>
      </c>
      <c r="R1582" s="166"/>
      <c r="S1582" s="166" t="s">
        <v>250</v>
      </c>
      <c r="T1582" s="167" t="s">
        <v>234</v>
      </c>
      <c r="U1582" s="144">
        <v>0</v>
      </c>
      <c r="V1582" s="144">
        <f>ROUND(E1582*U1582,2)</f>
        <v>0</v>
      </c>
      <c r="W1582" s="144"/>
      <c r="X1582" s="133"/>
      <c r="Y1582" s="133"/>
      <c r="Z1582" s="133"/>
      <c r="AA1582" s="133"/>
      <c r="AB1582" s="133"/>
      <c r="AC1582" s="133"/>
      <c r="AD1582" s="133"/>
      <c r="AE1582" s="133"/>
      <c r="AF1582" s="133"/>
      <c r="AG1582" s="133" t="s">
        <v>861</v>
      </c>
      <c r="AH1582" s="133"/>
      <c r="AI1582" s="133"/>
      <c r="AJ1582" s="133"/>
      <c r="AK1582" s="133"/>
      <c r="AL1582" s="133"/>
      <c r="AM1582" s="133"/>
      <c r="AN1582" s="133"/>
      <c r="AO1582" s="133"/>
      <c r="AP1582" s="133"/>
      <c r="AQ1582" s="133"/>
      <c r="AR1582" s="133"/>
      <c r="AS1582" s="133"/>
      <c r="AT1582" s="133"/>
      <c r="AU1582" s="133"/>
      <c r="AV1582" s="133"/>
      <c r="AW1582" s="133"/>
      <c r="AX1582" s="133"/>
      <c r="AY1582" s="133"/>
      <c r="AZ1582" s="133"/>
      <c r="BA1582" s="133"/>
      <c r="BB1582" s="133"/>
      <c r="BC1582" s="133"/>
      <c r="BD1582" s="133"/>
      <c r="BE1582" s="133"/>
      <c r="BF1582" s="133"/>
      <c r="BG1582" s="133"/>
      <c r="BH1582" s="133"/>
    </row>
    <row r="1583" spans="1:60" outlineLevel="1" x14ac:dyDescent="0.2">
      <c r="A1583" s="161">
        <v>184</v>
      </c>
      <c r="B1583" s="162" t="s">
        <v>1616</v>
      </c>
      <c r="C1583" s="170" t="s">
        <v>1617</v>
      </c>
      <c r="D1583" s="163" t="s">
        <v>611</v>
      </c>
      <c r="E1583" s="164">
        <v>1</v>
      </c>
      <c r="F1583" s="165">
        <v>2155</v>
      </c>
      <c r="G1583" s="166">
        <f>ROUND(E1583*F1583,2)</f>
        <v>2155</v>
      </c>
      <c r="H1583" s="165">
        <v>2155</v>
      </c>
      <c r="I1583" s="166">
        <f>ROUND(E1583*H1583,2)</f>
        <v>2155</v>
      </c>
      <c r="J1583" s="165">
        <v>0</v>
      </c>
      <c r="K1583" s="166">
        <f>ROUND(E1583*J1583,2)</f>
        <v>0</v>
      </c>
      <c r="L1583" s="166">
        <v>21</v>
      </c>
      <c r="M1583" s="166">
        <f>G1583*(1+L1583/100)</f>
        <v>2607.5499999999997</v>
      </c>
      <c r="N1583" s="166">
        <v>2.2600000000000002E-2</v>
      </c>
      <c r="O1583" s="166">
        <f>ROUND(E1583*N1583,2)</f>
        <v>0.02</v>
      </c>
      <c r="P1583" s="166">
        <v>0</v>
      </c>
      <c r="Q1583" s="166">
        <f>ROUND(E1583*P1583,2)</f>
        <v>0</v>
      </c>
      <c r="R1583" s="166"/>
      <c r="S1583" s="166" t="s">
        <v>250</v>
      </c>
      <c r="T1583" s="167" t="s">
        <v>234</v>
      </c>
      <c r="U1583" s="144">
        <v>0</v>
      </c>
      <c r="V1583" s="144">
        <f>ROUND(E1583*U1583,2)</f>
        <v>0</v>
      </c>
      <c r="W1583" s="144"/>
      <c r="X1583" s="133"/>
      <c r="Y1583" s="133"/>
      <c r="Z1583" s="133"/>
      <c r="AA1583" s="133"/>
      <c r="AB1583" s="133"/>
      <c r="AC1583" s="133"/>
      <c r="AD1583" s="133"/>
      <c r="AE1583" s="133"/>
      <c r="AF1583" s="133"/>
      <c r="AG1583" s="133" t="s">
        <v>861</v>
      </c>
      <c r="AH1583" s="133"/>
      <c r="AI1583" s="133"/>
      <c r="AJ1583" s="133"/>
      <c r="AK1583" s="133"/>
      <c r="AL1583" s="133"/>
      <c r="AM1583" s="133"/>
      <c r="AN1583" s="133"/>
      <c r="AO1583" s="133"/>
      <c r="AP1583" s="133"/>
      <c r="AQ1583" s="133"/>
      <c r="AR1583" s="133"/>
      <c r="AS1583" s="133"/>
      <c r="AT1583" s="133"/>
      <c r="AU1583" s="133"/>
      <c r="AV1583" s="133"/>
      <c r="AW1583" s="133"/>
      <c r="AX1583" s="133"/>
      <c r="AY1583" s="133"/>
      <c r="AZ1583" s="133"/>
      <c r="BA1583" s="133"/>
      <c r="BB1583" s="133"/>
      <c r="BC1583" s="133"/>
      <c r="BD1583" s="133"/>
      <c r="BE1583" s="133"/>
      <c r="BF1583" s="133"/>
      <c r="BG1583" s="133"/>
      <c r="BH1583" s="133"/>
    </row>
    <row r="1584" spans="1:60" outlineLevel="1" x14ac:dyDescent="0.2">
      <c r="A1584" s="161">
        <v>185</v>
      </c>
      <c r="B1584" s="162" t="s">
        <v>1618</v>
      </c>
      <c r="C1584" s="170" t="s">
        <v>1619</v>
      </c>
      <c r="D1584" s="163" t="s">
        <v>611</v>
      </c>
      <c r="E1584" s="164">
        <v>1</v>
      </c>
      <c r="F1584" s="165">
        <v>3130</v>
      </c>
      <c r="G1584" s="166">
        <f>ROUND(E1584*F1584,2)</f>
        <v>3130</v>
      </c>
      <c r="H1584" s="165">
        <v>3130</v>
      </c>
      <c r="I1584" s="166">
        <f>ROUND(E1584*H1584,2)</f>
        <v>3130</v>
      </c>
      <c r="J1584" s="165">
        <v>0</v>
      </c>
      <c r="K1584" s="166">
        <f>ROUND(E1584*J1584,2)</f>
        <v>0</v>
      </c>
      <c r="L1584" s="166">
        <v>21</v>
      </c>
      <c r="M1584" s="166">
        <f>G1584*(1+L1584/100)</f>
        <v>3787.2999999999997</v>
      </c>
      <c r="N1584" s="166">
        <v>2.2600000000000002E-2</v>
      </c>
      <c r="O1584" s="166">
        <f>ROUND(E1584*N1584,2)</f>
        <v>0.02</v>
      </c>
      <c r="P1584" s="166">
        <v>0</v>
      </c>
      <c r="Q1584" s="166">
        <f>ROUND(E1584*P1584,2)</f>
        <v>0</v>
      </c>
      <c r="R1584" s="166"/>
      <c r="S1584" s="166" t="s">
        <v>250</v>
      </c>
      <c r="T1584" s="167" t="s">
        <v>1586</v>
      </c>
      <c r="U1584" s="144">
        <v>0</v>
      </c>
      <c r="V1584" s="144">
        <f>ROUND(E1584*U1584,2)</f>
        <v>0</v>
      </c>
      <c r="W1584" s="144"/>
      <c r="X1584" s="133"/>
      <c r="Y1584" s="133"/>
      <c r="Z1584" s="133"/>
      <c r="AA1584" s="133"/>
      <c r="AB1584" s="133"/>
      <c r="AC1584" s="133"/>
      <c r="AD1584" s="133"/>
      <c r="AE1584" s="133"/>
      <c r="AF1584" s="133"/>
      <c r="AG1584" s="133" t="s">
        <v>861</v>
      </c>
      <c r="AH1584" s="133"/>
      <c r="AI1584" s="133"/>
      <c r="AJ1584" s="133"/>
      <c r="AK1584" s="133"/>
      <c r="AL1584" s="133"/>
      <c r="AM1584" s="133"/>
      <c r="AN1584" s="133"/>
      <c r="AO1584" s="133"/>
      <c r="AP1584" s="133"/>
      <c r="AQ1584" s="133"/>
      <c r="AR1584" s="133"/>
      <c r="AS1584" s="133"/>
      <c r="AT1584" s="133"/>
      <c r="AU1584" s="133"/>
      <c r="AV1584" s="133"/>
      <c r="AW1584" s="133"/>
      <c r="AX1584" s="133"/>
      <c r="AY1584" s="133"/>
      <c r="AZ1584" s="133"/>
      <c r="BA1584" s="133"/>
      <c r="BB1584" s="133"/>
      <c r="BC1584" s="133"/>
      <c r="BD1584" s="133"/>
      <c r="BE1584" s="133"/>
      <c r="BF1584" s="133"/>
      <c r="BG1584" s="133"/>
      <c r="BH1584" s="133"/>
    </row>
    <row r="1585" spans="1:60" outlineLevel="1" x14ac:dyDescent="0.2">
      <c r="A1585" s="154">
        <v>186</v>
      </c>
      <c r="B1585" s="155" t="s">
        <v>1620</v>
      </c>
      <c r="C1585" s="171" t="s">
        <v>1593</v>
      </c>
      <c r="D1585" s="156" t="s">
        <v>611</v>
      </c>
      <c r="E1585" s="157">
        <v>3</v>
      </c>
      <c r="F1585" s="158">
        <v>2155</v>
      </c>
      <c r="G1585" s="159">
        <f>ROUND(E1585*F1585,2)</f>
        <v>6465</v>
      </c>
      <c r="H1585" s="158">
        <v>2155</v>
      </c>
      <c r="I1585" s="159">
        <f>ROUND(E1585*H1585,2)</f>
        <v>6465</v>
      </c>
      <c r="J1585" s="158">
        <v>0</v>
      </c>
      <c r="K1585" s="159">
        <f>ROUND(E1585*J1585,2)</f>
        <v>0</v>
      </c>
      <c r="L1585" s="159">
        <v>21</v>
      </c>
      <c r="M1585" s="159">
        <f>G1585*(1+L1585/100)</f>
        <v>7822.65</v>
      </c>
      <c r="N1585" s="159">
        <v>1.7800000000000003E-2</v>
      </c>
      <c r="O1585" s="159">
        <f>ROUND(E1585*N1585,2)</f>
        <v>0.05</v>
      </c>
      <c r="P1585" s="159">
        <v>0</v>
      </c>
      <c r="Q1585" s="159">
        <f>ROUND(E1585*P1585,2)</f>
        <v>0</v>
      </c>
      <c r="R1585" s="159"/>
      <c r="S1585" s="159" t="s">
        <v>250</v>
      </c>
      <c r="T1585" s="160" t="s">
        <v>234</v>
      </c>
      <c r="U1585" s="144">
        <v>0</v>
      </c>
      <c r="V1585" s="144">
        <f>ROUND(E1585*U1585,2)</f>
        <v>0</v>
      </c>
      <c r="W1585" s="144"/>
      <c r="X1585" s="133"/>
      <c r="Y1585" s="133"/>
      <c r="Z1585" s="133"/>
      <c r="AA1585" s="133"/>
      <c r="AB1585" s="133"/>
      <c r="AC1585" s="133"/>
      <c r="AD1585" s="133"/>
      <c r="AE1585" s="133"/>
      <c r="AF1585" s="133"/>
      <c r="AG1585" s="133" t="s">
        <v>861</v>
      </c>
      <c r="AH1585" s="133"/>
      <c r="AI1585" s="133"/>
      <c r="AJ1585" s="133"/>
      <c r="AK1585" s="133"/>
      <c r="AL1585" s="133"/>
      <c r="AM1585" s="133"/>
      <c r="AN1585" s="133"/>
      <c r="AO1585" s="133"/>
      <c r="AP1585" s="133"/>
      <c r="AQ1585" s="133"/>
      <c r="AR1585" s="133"/>
      <c r="AS1585" s="133"/>
      <c r="AT1585" s="133"/>
      <c r="AU1585" s="133"/>
      <c r="AV1585" s="133"/>
      <c r="AW1585" s="133"/>
      <c r="AX1585" s="133"/>
      <c r="AY1585" s="133"/>
      <c r="AZ1585" s="133"/>
      <c r="BA1585" s="133"/>
      <c r="BB1585" s="133"/>
      <c r="BC1585" s="133"/>
      <c r="BD1585" s="133"/>
      <c r="BE1585" s="133"/>
      <c r="BF1585" s="133"/>
      <c r="BG1585" s="133"/>
      <c r="BH1585" s="133"/>
    </row>
    <row r="1586" spans="1:60" outlineLevel="1" x14ac:dyDescent="0.2">
      <c r="A1586" s="142"/>
      <c r="B1586" s="143"/>
      <c r="C1586" s="189" t="s">
        <v>1608</v>
      </c>
      <c r="D1586" s="175"/>
      <c r="E1586" s="176">
        <v>3</v>
      </c>
      <c r="F1586" s="144"/>
      <c r="G1586" s="144"/>
      <c r="H1586" s="144"/>
      <c r="I1586" s="144"/>
      <c r="J1586" s="144"/>
      <c r="K1586" s="144"/>
      <c r="L1586" s="144"/>
      <c r="M1586" s="144"/>
      <c r="N1586" s="144"/>
      <c r="O1586" s="144"/>
      <c r="P1586" s="144"/>
      <c r="Q1586" s="144"/>
      <c r="R1586" s="144"/>
      <c r="S1586" s="144"/>
      <c r="T1586" s="144"/>
      <c r="U1586" s="144"/>
      <c r="V1586" s="144"/>
      <c r="W1586" s="144"/>
      <c r="X1586" s="133"/>
      <c r="Y1586" s="133"/>
      <c r="Z1586" s="133"/>
      <c r="AA1586" s="133"/>
      <c r="AB1586" s="133"/>
      <c r="AC1586" s="133"/>
      <c r="AD1586" s="133"/>
      <c r="AE1586" s="133"/>
      <c r="AF1586" s="133"/>
      <c r="AG1586" s="133" t="s">
        <v>282</v>
      </c>
      <c r="AH1586" s="133">
        <v>0</v>
      </c>
      <c r="AI1586" s="133"/>
      <c r="AJ1586" s="133"/>
      <c r="AK1586" s="133"/>
      <c r="AL1586" s="133"/>
      <c r="AM1586" s="133"/>
      <c r="AN1586" s="133"/>
      <c r="AO1586" s="133"/>
      <c r="AP1586" s="133"/>
      <c r="AQ1586" s="133"/>
      <c r="AR1586" s="133"/>
      <c r="AS1586" s="133"/>
      <c r="AT1586" s="133"/>
      <c r="AU1586" s="133"/>
      <c r="AV1586" s="133"/>
      <c r="AW1586" s="133"/>
      <c r="AX1586" s="133"/>
      <c r="AY1586" s="133"/>
      <c r="AZ1586" s="133"/>
      <c r="BA1586" s="133"/>
      <c r="BB1586" s="133"/>
      <c r="BC1586" s="133"/>
      <c r="BD1586" s="133"/>
      <c r="BE1586" s="133"/>
      <c r="BF1586" s="133"/>
      <c r="BG1586" s="133"/>
      <c r="BH1586" s="133"/>
    </row>
    <row r="1587" spans="1:60" outlineLevel="1" x14ac:dyDescent="0.2">
      <c r="A1587" s="161">
        <v>187</v>
      </c>
      <c r="B1587" s="162" t="s">
        <v>1621</v>
      </c>
      <c r="C1587" s="170" t="s">
        <v>1622</v>
      </c>
      <c r="D1587" s="163" t="s">
        <v>611</v>
      </c>
      <c r="E1587" s="164">
        <v>2</v>
      </c>
      <c r="F1587" s="165">
        <v>2385</v>
      </c>
      <c r="G1587" s="166">
        <f>ROUND(E1587*F1587,2)</f>
        <v>4770</v>
      </c>
      <c r="H1587" s="165">
        <v>2385</v>
      </c>
      <c r="I1587" s="166">
        <f>ROUND(E1587*H1587,2)</f>
        <v>4770</v>
      </c>
      <c r="J1587" s="165">
        <v>0</v>
      </c>
      <c r="K1587" s="166">
        <f>ROUND(E1587*J1587,2)</f>
        <v>0</v>
      </c>
      <c r="L1587" s="166">
        <v>21</v>
      </c>
      <c r="M1587" s="166">
        <f>G1587*(1+L1587/100)</f>
        <v>5771.7</v>
      </c>
      <c r="N1587" s="166">
        <v>1.7800000000000003E-2</v>
      </c>
      <c r="O1587" s="166">
        <f>ROUND(E1587*N1587,2)</f>
        <v>0.04</v>
      </c>
      <c r="P1587" s="166">
        <v>0</v>
      </c>
      <c r="Q1587" s="166">
        <f>ROUND(E1587*P1587,2)</f>
        <v>0</v>
      </c>
      <c r="R1587" s="166"/>
      <c r="S1587" s="166" t="s">
        <v>250</v>
      </c>
      <c r="T1587" s="167" t="s">
        <v>234</v>
      </c>
      <c r="U1587" s="144">
        <v>0</v>
      </c>
      <c r="V1587" s="144">
        <f>ROUND(E1587*U1587,2)</f>
        <v>0</v>
      </c>
      <c r="W1587" s="144"/>
      <c r="X1587" s="133"/>
      <c r="Y1587" s="133"/>
      <c r="Z1587" s="133"/>
      <c r="AA1587" s="133"/>
      <c r="AB1587" s="133"/>
      <c r="AC1587" s="133"/>
      <c r="AD1587" s="133"/>
      <c r="AE1587" s="133"/>
      <c r="AF1587" s="133"/>
      <c r="AG1587" s="133" t="s">
        <v>861</v>
      </c>
      <c r="AH1587" s="133"/>
      <c r="AI1587" s="133"/>
      <c r="AJ1587" s="133"/>
      <c r="AK1587" s="133"/>
      <c r="AL1587" s="133"/>
      <c r="AM1587" s="133"/>
      <c r="AN1587" s="133"/>
      <c r="AO1587" s="133"/>
      <c r="AP1587" s="133"/>
      <c r="AQ1587" s="133"/>
      <c r="AR1587" s="133"/>
      <c r="AS1587" s="133"/>
      <c r="AT1587" s="133"/>
      <c r="AU1587" s="133"/>
      <c r="AV1587" s="133"/>
      <c r="AW1587" s="133"/>
      <c r="AX1587" s="133"/>
      <c r="AY1587" s="133"/>
      <c r="AZ1587" s="133"/>
      <c r="BA1587" s="133"/>
      <c r="BB1587" s="133"/>
      <c r="BC1587" s="133"/>
      <c r="BD1587" s="133"/>
      <c r="BE1587" s="133"/>
      <c r="BF1587" s="133"/>
      <c r="BG1587" s="133"/>
      <c r="BH1587" s="133"/>
    </row>
    <row r="1588" spans="1:60" outlineLevel="1" x14ac:dyDescent="0.2">
      <c r="A1588" s="154">
        <v>188</v>
      </c>
      <c r="B1588" s="155" t="s">
        <v>1623</v>
      </c>
      <c r="C1588" s="171" t="s">
        <v>1593</v>
      </c>
      <c r="D1588" s="156" t="s">
        <v>611</v>
      </c>
      <c r="E1588" s="157">
        <v>2</v>
      </c>
      <c r="F1588" s="158">
        <v>2155</v>
      </c>
      <c r="G1588" s="159">
        <f>ROUND(E1588*F1588,2)</f>
        <v>4310</v>
      </c>
      <c r="H1588" s="158">
        <v>2155</v>
      </c>
      <c r="I1588" s="159">
        <f>ROUND(E1588*H1588,2)</f>
        <v>4310</v>
      </c>
      <c r="J1588" s="158">
        <v>0</v>
      </c>
      <c r="K1588" s="159">
        <f>ROUND(E1588*J1588,2)</f>
        <v>0</v>
      </c>
      <c r="L1588" s="159">
        <v>21</v>
      </c>
      <c r="M1588" s="159">
        <f>G1588*(1+L1588/100)</f>
        <v>5215.0999999999995</v>
      </c>
      <c r="N1588" s="159">
        <v>1.8100000000000002E-2</v>
      </c>
      <c r="O1588" s="159">
        <f>ROUND(E1588*N1588,2)</f>
        <v>0.04</v>
      </c>
      <c r="P1588" s="159">
        <v>0</v>
      </c>
      <c r="Q1588" s="159">
        <f>ROUND(E1588*P1588,2)</f>
        <v>0</v>
      </c>
      <c r="R1588" s="159"/>
      <c r="S1588" s="159" t="s">
        <v>250</v>
      </c>
      <c r="T1588" s="160" t="s">
        <v>1586</v>
      </c>
      <c r="U1588" s="144">
        <v>0</v>
      </c>
      <c r="V1588" s="144">
        <f>ROUND(E1588*U1588,2)</f>
        <v>0</v>
      </c>
      <c r="W1588" s="144"/>
      <c r="X1588" s="133"/>
      <c r="Y1588" s="133"/>
      <c r="Z1588" s="133"/>
      <c r="AA1588" s="133"/>
      <c r="AB1588" s="133"/>
      <c r="AC1588" s="133"/>
      <c r="AD1588" s="133"/>
      <c r="AE1588" s="133"/>
      <c r="AF1588" s="133"/>
      <c r="AG1588" s="133" t="s">
        <v>861</v>
      </c>
      <c r="AH1588" s="133"/>
      <c r="AI1588" s="133"/>
      <c r="AJ1588" s="133"/>
      <c r="AK1588" s="133"/>
      <c r="AL1588" s="133"/>
      <c r="AM1588" s="133"/>
      <c r="AN1588" s="133"/>
      <c r="AO1588" s="133"/>
      <c r="AP1588" s="133"/>
      <c r="AQ1588" s="133"/>
      <c r="AR1588" s="133"/>
      <c r="AS1588" s="133"/>
      <c r="AT1588" s="133"/>
      <c r="AU1588" s="133"/>
      <c r="AV1588" s="133"/>
      <c r="AW1588" s="133"/>
      <c r="AX1588" s="133"/>
      <c r="AY1588" s="133"/>
      <c r="AZ1588" s="133"/>
      <c r="BA1588" s="133"/>
      <c r="BB1588" s="133"/>
      <c r="BC1588" s="133"/>
      <c r="BD1588" s="133"/>
      <c r="BE1588" s="133"/>
      <c r="BF1588" s="133"/>
      <c r="BG1588" s="133"/>
      <c r="BH1588" s="133"/>
    </row>
    <row r="1589" spans="1:60" outlineLevel="1" x14ac:dyDescent="0.2">
      <c r="A1589" s="142"/>
      <c r="B1589" s="143"/>
      <c r="C1589" s="189" t="s">
        <v>1552</v>
      </c>
      <c r="D1589" s="175"/>
      <c r="E1589" s="176">
        <v>2</v>
      </c>
      <c r="F1589" s="144"/>
      <c r="G1589" s="144"/>
      <c r="H1589" s="144"/>
      <c r="I1589" s="144"/>
      <c r="J1589" s="144"/>
      <c r="K1589" s="144"/>
      <c r="L1589" s="144"/>
      <c r="M1589" s="144"/>
      <c r="N1589" s="144"/>
      <c r="O1589" s="144"/>
      <c r="P1589" s="144"/>
      <c r="Q1589" s="144"/>
      <c r="R1589" s="144"/>
      <c r="S1589" s="144"/>
      <c r="T1589" s="144"/>
      <c r="U1589" s="144"/>
      <c r="V1589" s="144"/>
      <c r="W1589" s="144"/>
      <c r="X1589" s="133"/>
      <c r="Y1589" s="133"/>
      <c r="Z1589" s="133"/>
      <c r="AA1589" s="133"/>
      <c r="AB1589" s="133"/>
      <c r="AC1589" s="133"/>
      <c r="AD1589" s="133"/>
      <c r="AE1589" s="133"/>
      <c r="AF1589" s="133"/>
      <c r="AG1589" s="133" t="s">
        <v>282</v>
      </c>
      <c r="AH1589" s="133">
        <v>0</v>
      </c>
      <c r="AI1589" s="133"/>
      <c r="AJ1589" s="133"/>
      <c r="AK1589" s="133"/>
      <c r="AL1589" s="133"/>
      <c r="AM1589" s="133"/>
      <c r="AN1589" s="133"/>
      <c r="AO1589" s="133"/>
      <c r="AP1589" s="133"/>
      <c r="AQ1589" s="133"/>
      <c r="AR1589" s="133"/>
      <c r="AS1589" s="133"/>
      <c r="AT1589" s="133"/>
      <c r="AU1589" s="133"/>
      <c r="AV1589" s="133"/>
      <c r="AW1589" s="133"/>
      <c r="AX1589" s="133"/>
      <c r="AY1589" s="133"/>
      <c r="AZ1589" s="133"/>
      <c r="BA1589" s="133"/>
      <c r="BB1589" s="133"/>
      <c r="BC1589" s="133"/>
      <c r="BD1589" s="133"/>
      <c r="BE1589" s="133"/>
      <c r="BF1589" s="133"/>
      <c r="BG1589" s="133"/>
      <c r="BH1589" s="133"/>
    </row>
    <row r="1590" spans="1:60" outlineLevel="1" x14ac:dyDescent="0.2">
      <c r="A1590" s="161">
        <v>189</v>
      </c>
      <c r="B1590" s="162" t="s">
        <v>1624</v>
      </c>
      <c r="C1590" s="170" t="s">
        <v>1603</v>
      </c>
      <c r="D1590" s="163" t="s">
        <v>611</v>
      </c>
      <c r="E1590" s="164">
        <v>1</v>
      </c>
      <c r="F1590" s="165">
        <v>2015</v>
      </c>
      <c r="G1590" s="166">
        <f>ROUND(E1590*F1590,2)</f>
        <v>2015</v>
      </c>
      <c r="H1590" s="165">
        <v>2015</v>
      </c>
      <c r="I1590" s="166">
        <f>ROUND(E1590*H1590,2)</f>
        <v>2015</v>
      </c>
      <c r="J1590" s="165">
        <v>0</v>
      </c>
      <c r="K1590" s="166">
        <f>ROUND(E1590*J1590,2)</f>
        <v>0</v>
      </c>
      <c r="L1590" s="166">
        <v>21</v>
      </c>
      <c r="M1590" s="166">
        <f>G1590*(1+L1590/100)</f>
        <v>2438.15</v>
      </c>
      <c r="N1590" s="166">
        <v>1.77E-2</v>
      </c>
      <c r="O1590" s="166">
        <f>ROUND(E1590*N1590,2)</f>
        <v>0.02</v>
      </c>
      <c r="P1590" s="166">
        <v>0</v>
      </c>
      <c r="Q1590" s="166">
        <f>ROUND(E1590*P1590,2)</f>
        <v>0</v>
      </c>
      <c r="R1590" s="166"/>
      <c r="S1590" s="166" t="s">
        <v>250</v>
      </c>
      <c r="T1590" s="167" t="s">
        <v>1586</v>
      </c>
      <c r="U1590" s="144">
        <v>0</v>
      </c>
      <c r="V1590" s="144">
        <f>ROUND(E1590*U1590,2)</f>
        <v>0</v>
      </c>
      <c r="W1590" s="144"/>
      <c r="X1590" s="133"/>
      <c r="Y1590" s="133"/>
      <c r="Z1590" s="133"/>
      <c r="AA1590" s="133"/>
      <c r="AB1590" s="133"/>
      <c r="AC1590" s="133"/>
      <c r="AD1590" s="133"/>
      <c r="AE1590" s="133"/>
      <c r="AF1590" s="133"/>
      <c r="AG1590" s="133" t="s">
        <v>861</v>
      </c>
      <c r="AH1590" s="133"/>
      <c r="AI1590" s="133"/>
      <c r="AJ1590" s="133"/>
      <c r="AK1590" s="133"/>
      <c r="AL1590" s="133"/>
      <c r="AM1590" s="133"/>
      <c r="AN1590" s="133"/>
      <c r="AO1590" s="133"/>
      <c r="AP1590" s="133"/>
      <c r="AQ1590" s="133"/>
      <c r="AR1590" s="133"/>
      <c r="AS1590" s="133"/>
      <c r="AT1590" s="133"/>
      <c r="AU1590" s="133"/>
      <c r="AV1590" s="133"/>
      <c r="AW1590" s="133"/>
      <c r="AX1590" s="133"/>
      <c r="AY1590" s="133"/>
      <c r="AZ1590" s="133"/>
      <c r="BA1590" s="133"/>
      <c r="BB1590" s="133"/>
      <c r="BC1590" s="133"/>
      <c r="BD1590" s="133"/>
      <c r="BE1590" s="133"/>
      <c r="BF1590" s="133"/>
      <c r="BG1590" s="133"/>
      <c r="BH1590" s="133"/>
    </row>
    <row r="1591" spans="1:60" outlineLevel="1" x14ac:dyDescent="0.2">
      <c r="A1591" s="154">
        <v>190</v>
      </c>
      <c r="B1591" s="155" t="s">
        <v>1625</v>
      </c>
      <c r="C1591" s="171" t="s">
        <v>1605</v>
      </c>
      <c r="D1591" s="156" t="s">
        <v>611</v>
      </c>
      <c r="E1591" s="157">
        <v>4</v>
      </c>
      <c r="F1591" s="158">
        <v>2015</v>
      </c>
      <c r="G1591" s="159">
        <f>ROUND(E1591*F1591,2)</f>
        <v>8060</v>
      </c>
      <c r="H1591" s="158">
        <v>2015</v>
      </c>
      <c r="I1591" s="159">
        <f>ROUND(E1591*H1591,2)</f>
        <v>8060</v>
      </c>
      <c r="J1591" s="158">
        <v>0</v>
      </c>
      <c r="K1591" s="159">
        <f>ROUND(E1591*J1591,2)</f>
        <v>0</v>
      </c>
      <c r="L1591" s="159">
        <v>21</v>
      </c>
      <c r="M1591" s="159">
        <f>G1591*(1+L1591/100)</f>
        <v>9752.6</v>
      </c>
      <c r="N1591" s="159">
        <v>1.77E-2</v>
      </c>
      <c r="O1591" s="159">
        <f>ROUND(E1591*N1591,2)</f>
        <v>7.0000000000000007E-2</v>
      </c>
      <c r="P1591" s="159">
        <v>0</v>
      </c>
      <c r="Q1591" s="159">
        <f>ROUND(E1591*P1591,2)</f>
        <v>0</v>
      </c>
      <c r="R1591" s="159"/>
      <c r="S1591" s="159" t="s">
        <v>250</v>
      </c>
      <c r="T1591" s="160" t="s">
        <v>1586</v>
      </c>
      <c r="U1591" s="144">
        <v>0</v>
      </c>
      <c r="V1591" s="144">
        <f>ROUND(E1591*U1591,2)</f>
        <v>0</v>
      </c>
      <c r="W1591" s="144"/>
      <c r="X1591" s="133"/>
      <c r="Y1591" s="133"/>
      <c r="Z1591" s="133"/>
      <c r="AA1591" s="133"/>
      <c r="AB1591" s="133"/>
      <c r="AC1591" s="133"/>
      <c r="AD1591" s="133"/>
      <c r="AE1591" s="133"/>
      <c r="AF1591" s="133"/>
      <c r="AG1591" s="133" t="s">
        <v>861</v>
      </c>
      <c r="AH1591" s="133"/>
      <c r="AI1591" s="133"/>
      <c r="AJ1591" s="133"/>
      <c r="AK1591" s="133"/>
      <c r="AL1591" s="133"/>
      <c r="AM1591" s="133"/>
      <c r="AN1591" s="133"/>
      <c r="AO1591" s="133"/>
      <c r="AP1591" s="133"/>
      <c r="AQ1591" s="133"/>
      <c r="AR1591" s="133"/>
      <c r="AS1591" s="133"/>
      <c r="AT1591" s="133"/>
      <c r="AU1591" s="133"/>
      <c r="AV1591" s="133"/>
      <c r="AW1591" s="133"/>
      <c r="AX1591" s="133"/>
      <c r="AY1591" s="133"/>
      <c r="AZ1591" s="133"/>
      <c r="BA1591" s="133"/>
      <c r="BB1591" s="133"/>
      <c r="BC1591" s="133"/>
      <c r="BD1591" s="133"/>
      <c r="BE1591" s="133"/>
      <c r="BF1591" s="133"/>
      <c r="BG1591" s="133"/>
      <c r="BH1591" s="133"/>
    </row>
    <row r="1592" spans="1:60" outlineLevel="1" x14ac:dyDescent="0.2">
      <c r="A1592" s="142"/>
      <c r="B1592" s="143"/>
      <c r="C1592" s="189" t="s">
        <v>1606</v>
      </c>
      <c r="D1592" s="175"/>
      <c r="E1592" s="176">
        <v>4</v>
      </c>
      <c r="F1592" s="144"/>
      <c r="G1592" s="144"/>
      <c r="H1592" s="144"/>
      <c r="I1592" s="144"/>
      <c r="J1592" s="144"/>
      <c r="K1592" s="144"/>
      <c r="L1592" s="144"/>
      <c r="M1592" s="144"/>
      <c r="N1592" s="144"/>
      <c r="O1592" s="144"/>
      <c r="P1592" s="144"/>
      <c r="Q1592" s="144"/>
      <c r="R1592" s="144"/>
      <c r="S1592" s="144"/>
      <c r="T1592" s="144"/>
      <c r="U1592" s="144"/>
      <c r="V1592" s="144"/>
      <c r="W1592" s="144"/>
      <c r="X1592" s="133"/>
      <c r="Y1592" s="133"/>
      <c r="Z1592" s="133"/>
      <c r="AA1592" s="133"/>
      <c r="AB1592" s="133"/>
      <c r="AC1592" s="133"/>
      <c r="AD1592" s="133"/>
      <c r="AE1592" s="133"/>
      <c r="AF1592" s="133"/>
      <c r="AG1592" s="133" t="s">
        <v>282</v>
      </c>
      <c r="AH1592" s="133">
        <v>0</v>
      </c>
      <c r="AI1592" s="133"/>
      <c r="AJ1592" s="133"/>
      <c r="AK1592" s="133"/>
      <c r="AL1592" s="133"/>
      <c r="AM1592" s="133"/>
      <c r="AN1592" s="133"/>
      <c r="AO1592" s="133"/>
      <c r="AP1592" s="133"/>
      <c r="AQ1592" s="133"/>
      <c r="AR1592" s="133"/>
      <c r="AS1592" s="133"/>
      <c r="AT1592" s="133"/>
      <c r="AU1592" s="133"/>
      <c r="AV1592" s="133"/>
      <c r="AW1592" s="133"/>
      <c r="AX1592" s="133"/>
      <c r="AY1592" s="133"/>
      <c r="AZ1592" s="133"/>
      <c r="BA1592" s="133"/>
      <c r="BB1592" s="133"/>
      <c r="BC1592" s="133"/>
      <c r="BD1592" s="133"/>
      <c r="BE1592" s="133"/>
      <c r="BF1592" s="133"/>
      <c r="BG1592" s="133"/>
      <c r="BH1592" s="133"/>
    </row>
    <row r="1593" spans="1:60" outlineLevel="1" x14ac:dyDescent="0.2">
      <c r="A1593" s="154">
        <v>191</v>
      </c>
      <c r="B1593" s="155" t="s">
        <v>1626</v>
      </c>
      <c r="C1593" s="171" t="s">
        <v>1605</v>
      </c>
      <c r="D1593" s="156" t="s">
        <v>611</v>
      </c>
      <c r="E1593" s="157">
        <v>4</v>
      </c>
      <c r="F1593" s="158">
        <v>2015</v>
      </c>
      <c r="G1593" s="159">
        <f>ROUND(E1593*F1593,2)</f>
        <v>8060</v>
      </c>
      <c r="H1593" s="158">
        <v>2015</v>
      </c>
      <c r="I1593" s="159">
        <f>ROUND(E1593*H1593,2)</f>
        <v>8060</v>
      </c>
      <c r="J1593" s="158">
        <v>0</v>
      </c>
      <c r="K1593" s="159">
        <f>ROUND(E1593*J1593,2)</f>
        <v>0</v>
      </c>
      <c r="L1593" s="159">
        <v>21</v>
      </c>
      <c r="M1593" s="159">
        <f>G1593*(1+L1593/100)</f>
        <v>9752.6</v>
      </c>
      <c r="N1593" s="159">
        <v>1.77E-2</v>
      </c>
      <c r="O1593" s="159">
        <f>ROUND(E1593*N1593,2)</f>
        <v>7.0000000000000007E-2</v>
      </c>
      <c r="P1593" s="159">
        <v>0</v>
      </c>
      <c r="Q1593" s="159">
        <f>ROUND(E1593*P1593,2)</f>
        <v>0</v>
      </c>
      <c r="R1593" s="159"/>
      <c r="S1593" s="159" t="s">
        <v>250</v>
      </c>
      <c r="T1593" s="160" t="s">
        <v>234</v>
      </c>
      <c r="U1593" s="144">
        <v>0</v>
      </c>
      <c r="V1593" s="144">
        <f>ROUND(E1593*U1593,2)</f>
        <v>0</v>
      </c>
      <c r="W1593" s="144"/>
      <c r="X1593" s="133"/>
      <c r="Y1593" s="133"/>
      <c r="Z1593" s="133"/>
      <c r="AA1593" s="133"/>
      <c r="AB1593" s="133"/>
      <c r="AC1593" s="133"/>
      <c r="AD1593" s="133"/>
      <c r="AE1593" s="133"/>
      <c r="AF1593" s="133"/>
      <c r="AG1593" s="133" t="s">
        <v>861</v>
      </c>
      <c r="AH1593" s="133"/>
      <c r="AI1593" s="133"/>
      <c r="AJ1593" s="133"/>
      <c r="AK1593" s="133"/>
      <c r="AL1593" s="133"/>
      <c r="AM1593" s="133"/>
      <c r="AN1593" s="133"/>
      <c r="AO1593" s="133"/>
      <c r="AP1593" s="133"/>
      <c r="AQ1593" s="133"/>
      <c r="AR1593" s="133"/>
      <c r="AS1593" s="133"/>
      <c r="AT1593" s="133"/>
      <c r="AU1593" s="133"/>
      <c r="AV1593" s="133"/>
      <c r="AW1593" s="133"/>
      <c r="AX1593" s="133"/>
      <c r="AY1593" s="133"/>
      <c r="AZ1593" s="133"/>
      <c r="BA1593" s="133"/>
      <c r="BB1593" s="133"/>
      <c r="BC1593" s="133"/>
      <c r="BD1593" s="133"/>
      <c r="BE1593" s="133"/>
      <c r="BF1593" s="133"/>
      <c r="BG1593" s="133"/>
      <c r="BH1593" s="133"/>
    </row>
    <row r="1594" spans="1:60" outlineLevel="1" x14ac:dyDescent="0.2">
      <c r="A1594" s="142"/>
      <c r="B1594" s="143"/>
      <c r="C1594" s="189" t="s">
        <v>1606</v>
      </c>
      <c r="D1594" s="175"/>
      <c r="E1594" s="176">
        <v>4</v>
      </c>
      <c r="F1594" s="144"/>
      <c r="G1594" s="144"/>
      <c r="H1594" s="144"/>
      <c r="I1594" s="144"/>
      <c r="J1594" s="144"/>
      <c r="K1594" s="144"/>
      <c r="L1594" s="144"/>
      <c r="M1594" s="144"/>
      <c r="N1594" s="144"/>
      <c r="O1594" s="144"/>
      <c r="P1594" s="144"/>
      <c r="Q1594" s="144"/>
      <c r="R1594" s="144"/>
      <c r="S1594" s="144"/>
      <c r="T1594" s="144"/>
      <c r="U1594" s="144"/>
      <c r="V1594" s="144"/>
      <c r="W1594" s="144"/>
      <c r="X1594" s="133"/>
      <c r="Y1594" s="133"/>
      <c r="Z1594" s="133"/>
      <c r="AA1594" s="133"/>
      <c r="AB1594" s="133"/>
      <c r="AC1594" s="133"/>
      <c r="AD1594" s="133"/>
      <c r="AE1594" s="133"/>
      <c r="AF1594" s="133"/>
      <c r="AG1594" s="133" t="s">
        <v>282</v>
      </c>
      <c r="AH1594" s="133">
        <v>0</v>
      </c>
      <c r="AI1594" s="133"/>
      <c r="AJ1594" s="133"/>
      <c r="AK1594" s="133"/>
      <c r="AL1594" s="133"/>
      <c r="AM1594" s="133"/>
      <c r="AN1594" s="133"/>
      <c r="AO1594" s="133"/>
      <c r="AP1594" s="133"/>
      <c r="AQ1594" s="133"/>
      <c r="AR1594" s="133"/>
      <c r="AS1594" s="133"/>
      <c r="AT1594" s="133"/>
      <c r="AU1594" s="133"/>
      <c r="AV1594" s="133"/>
      <c r="AW1594" s="133"/>
      <c r="AX1594" s="133"/>
      <c r="AY1594" s="133"/>
      <c r="AZ1594" s="133"/>
      <c r="BA1594" s="133"/>
      <c r="BB1594" s="133"/>
      <c r="BC1594" s="133"/>
      <c r="BD1594" s="133"/>
      <c r="BE1594" s="133"/>
      <c r="BF1594" s="133"/>
      <c r="BG1594" s="133"/>
      <c r="BH1594" s="133"/>
    </row>
    <row r="1595" spans="1:60" outlineLevel="1" x14ac:dyDescent="0.2">
      <c r="A1595" s="161">
        <v>192</v>
      </c>
      <c r="B1595" s="162" t="s">
        <v>1627</v>
      </c>
      <c r="C1595" s="170" t="s">
        <v>1603</v>
      </c>
      <c r="D1595" s="163" t="s">
        <v>611</v>
      </c>
      <c r="E1595" s="164">
        <v>1</v>
      </c>
      <c r="F1595" s="165">
        <v>2015</v>
      </c>
      <c r="G1595" s="166">
        <f>ROUND(E1595*F1595,2)</f>
        <v>2015</v>
      </c>
      <c r="H1595" s="165">
        <v>2015</v>
      </c>
      <c r="I1595" s="166">
        <f>ROUND(E1595*H1595,2)</f>
        <v>2015</v>
      </c>
      <c r="J1595" s="165">
        <v>0</v>
      </c>
      <c r="K1595" s="166">
        <f>ROUND(E1595*J1595,2)</f>
        <v>0</v>
      </c>
      <c r="L1595" s="166">
        <v>21</v>
      </c>
      <c r="M1595" s="166">
        <f>G1595*(1+L1595/100)</f>
        <v>2438.15</v>
      </c>
      <c r="N1595" s="166">
        <v>1.77E-2</v>
      </c>
      <c r="O1595" s="166">
        <f>ROUND(E1595*N1595,2)</f>
        <v>0.02</v>
      </c>
      <c r="P1595" s="166">
        <v>0</v>
      </c>
      <c r="Q1595" s="166">
        <f>ROUND(E1595*P1595,2)</f>
        <v>0</v>
      </c>
      <c r="R1595" s="166"/>
      <c r="S1595" s="166" t="s">
        <v>250</v>
      </c>
      <c r="T1595" s="167" t="s">
        <v>234</v>
      </c>
      <c r="U1595" s="144">
        <v>0</v>
      </c>
      <c r="V1595" s="144">
        <f>ROUND(E1595*U1595,2)</f>
        <v>0</v>
      </c>
      <c r="W1595" s="144"/>
      <c r="X1595" s="133"/>
      <c r="Y1595" s="133"/>
      <c r="Z1595" s="133"/>
      <c r="AA1595" s="133"/>
      <c r="AB1595" s="133"/>
      <c r="AC1595" s="133"/>
      <c r="AD1595" s="133"/>
      <c r="AE1595" s="133"/>
      <c r="AF1595" s="133"/>
      <c r="AG1595" s="133" t="s">
        <v>861</v>
      </c>
      <c r="AH1595" s="133"/>
      <c r="AI1595" s="133"/>
      <c r="AJ1595" s="133"/>
      <c r="AK1595" s="133"/>
      <c r="AL1595" s="133"/>
      <c r="AM1595" s="133"/>
      <c r="AN1595" s="133"/>
      <c r="AO1595" s="133"/>
      <c r="AP1595" s="133"/>
      <c r="AQ1595" s="133"/>
      <c r="AR1595" s="133"/>
      <c r="AS1595" s="133"/>
      <c r="AT1595" s="133"/>
      <c r="AU1595" s="133"/>
      <c r="AV1595" s="133"/>
      <c r="AW1595" s="133"/>
      <c r="AX1595" s="133"/>
      <c r="AY1595" s="133"/>
      <c r="AZ1595" s="133"/>
      <c r="BA1595" s="133"/>
      <c r="BB1595" s="133"/>
      <c r="BC1595" s="133"/>
      <c r="BD1595" s="133"/>
      <c r="BE1595" s="133"/>
      <c r="BF1595" s="133"/>
      <c r="BG1595" s="133"/>
      <c r="BH1595" s="133"/>
    </row>
    <row r="1596" spans="1:60" outlineLevel="1" x14ac:dyDescent="0.2">
      <c r="A1596" s="154">
        <v>193</v>
      </c>
      <c r="B1596" s="155" t="s">
        <v>1628</v>
      </c>
      <c r="C1596" s="171" t="s">
        <v>1603</v>
      </c>
      <c r="D1596" s="156" t="s">
        <v>611</v>
      </c>
      <c r="E1596" s="157">
        <v>3</v>
      </c>
      <c r="F1596" s="158">
        <v>2015</v>
      </c>
      <c r="G1596" s="159">
        <f>ROUND(E1596*F1596,2)</f>
        <v>6045</v>
      </c>
      <c r="H1596" s="158">
        <v>2015</v>
      </c>
      <c r="I1596" s="159">
        <f>ROUND(E1596*H1596,2)</f>
        <v>6045</v>
      </c>
      <c r="J1596" s="158">
        <v>0</v>
      </c>
      <c r="K1596" s="159">
        <f>ROUND(E1596*J1596,2)</f>
        <v>0</v>
      </c>
      <c r="L1596" s="159">
        <v>21</v>
      </c>
      <c r="M1596" s="159">
        <f>G1596*(1+L1596/100)</f>
        <v>7314.45</v>
      </c>
      <c r="N1596" s="159">
        <v>1.77E-2</v>
      </c>
      <c r="O1596" s="159">
        <f>ROUND(E1596*N1596,2)</f>
        <v>0.05</v>
      </c>
      <c r="P1596" s="159">
        <v>0</v>
      </c>
      <c r="Q1596" s="159">
        <f>ROUND(E1596*P1596,2)</f>
        <v>0</v>
      </c>
      <c r="R1596" s="159"/>
      <c r="S1596" s="159" t="s">
        <v>250</v>
      </c>
      <c r="T1596" s="160" t="s">
        <v>1586</v>
      </c>
      <c r="U1596" s="144">
        <v>0</v>
      </c>
      <c r="V1596" s="144">
        <f>ROUND(E1596*U1596,2)</f>
        <v>0</v>
      </c>
      <c r="W1596" s="144"/>
      <c r="X1596" s="133"/>
      <c r="Y1596" s="133"/>
      <c r="Z1596" s="133"/>
      <c r="AA1596" s="133"/>
      <c r="AB1596" s="133"/>
      <c r="AC1596" s="133"/>
      <c r="AD1596" s="133"/>
      <c r="AE1596" s="133"/>
      <c r="AF1596" s="133"/>
      <c r="AG1596" s="133" t="s">
        <v>861</v>
      </c>
      <c r="AH1596" s="133"/>
      <c r="AI1596" s="133"/>
      <c r="AJ1596" s="133"/>
      <c r="AK1596" s="133"/>
      <c r="AL1596" s="133"/>
      <c r="AM1596" s="133"/>
      <c r="AN1596" s="133"/>
      <c r="AO1596" s="133"/>
      <c r="AP1596" s="133"/>
      <c r="AQ1596" s="133"/>
      <c r="AR1596" s="133"/>
      <c r="AS1596" s="133"/>
      <c r="AT1596" s="133"/>
      <c r="AU1596" s="133"/>
      <c r="AV1596" s="133"/>
      <c r="AW1596" s="133"/>
      <c r="AX1596" s="133"/>
      <c r="AY1596" s="133"/>
      <c r="AZ1596" s="133"/>
      <c r="BA1596" s="133"/>
      <c r="BB1596" s="133"/>
      <c r="BC1596" s="133"/>
      <c r="BD1596" s="133"/>
      <c r="BE1596" s="133"/>
      <c r="BF1596" s="133"/>
      <c r="BG1596" s="133"/>
      <c r="BH1596" s="133"/>
    </row>
    <row r="1597" spans="1:60" outlineLevel="1" x14ac:dyDescent="0.2">
      <c r="A1597" s="142"/>
      <c r="B1597" s="143"/>
      <c r="C1597" s="189" t="s">
        <v>1608</v>
      </c>
      <c r="D1597" s="175"/>
      <c r="E1597" s="176">
        <v>3</v>
      </c>
      <c r="F1597" s="144"/>
      <c r="G1597" s="144"/>
      <c r="H1597" s="144"/>
      <c r="I1597" s="144"/>
      <c r="J1597" s="144"/>
      <c r="K1597" s="144"/>
      <c r="L1597" s="144"/>
      <c r="M1597" s="144"/>
      <c r="N1597" s="144"/>
      <c r="O1597" s="144"/>
      <c r="P1597" s="144"/>
      <c r="Q1597" s="144"/>
      <c r="R1597" s="144"/>
      <c r="S1597" s="144"/>
      <c r="T1597" s="144"/>
      <c r="U1597" s="144"/>
      <c r="V1597" s="144"/>
      <c r="W1597" s="144"/>
      <c r="X1597" s="133"/>
      <c r="Y1597" s="133"/>
      <c r="Z1597" s="133"/>
      <c r="AA1597" s="133"/>
      <c r="AB1597" s="133"/>
      <c r="AC1597" s="133"/>
      <c r="AD1597" s="133"/>
      <c r="AE1597" s="133"/>
      <c r="AF1597" s="133"/>
      <c r="AG1597" s="133" t="s">
        <v>282</v>
      </c>
      <c r="AH1597" s="133">
        <v>0</v>
      </c>
      <c r="AI1597" s="133"/>
      <c r="AJ1597" s="133"/>
      <c r="AK1597" s="133"/>
      <c r="AL1597" s="133"/>
      <c r="AM1597" s="133"/>
      <c r="AN1597" s="133"/>
      <c r="AO1597" s="133"/>
      <c r="AP1597" s="133"/>
      <c r="AQ1597" s="133"/>
      <c r="AR1597" s="133"/>
      <c r="AS1597" s="133"/>
      <c r="AT1597" s="133"/>
      <c r="AU1597" s="133"/>
      <c r="AV1597" s="133"/>
      <c r="AW1597" s="133"/>
      <c r="AX1597" s="133"/>
      <c r="AY1597" s="133"/>
      <c r="AZ1597" s="133"/>
      <c r="BA1597" s="133"/>
      <c r="BB1597" s="133"/>
      <c r="BC1597" s="133"/>
      <c r="BD1597" s="133"/>
      <c r="BE1597" s="133"/>
      <c r="BF1597" s="133"/>
      <c r="BG1597" s="133"/>
      <c r="BH1597" s="133"/>
    </row>
    <row r="1598" spans="1:60" outlineLevel="1" x14ac:dyDescent="0.2">
      <c r="A1598" s="161">
        <v>194</v>
      </c>
      <c r="B1598" s="162" t="s">
        <v>1629</v>
      </c>
      <c r="C1598" s="170" t="s">
        <v>1593</v>
      </c>
      <c r="D1598" s="163" t="s">
        <v>611</v>
      </c>
      <c r="E1598" s="164">
        <v>1</v>
      </c>
      <c r="F1598" s="165">
        <v>2155</v>
      </c>
      <c r="G1598" s="166">
        <f>ROUND(E1598*F1598,2)</f>
        <v>2155</v>
      </c>
      <c r="H1598" s="165">
        <v>2155</v>
      </c>
      <c r="I1598" s="166">
        <f>ROUND(E1598*H1598,2)</f>
        <v>2155</v>
      </c>
      <c r="J1598" s="165">
        <v>0</v>
      </c>
      <c r="K1598" s="166">
        <f>ROUND(E1598*J1598,2)</f>
        <v>0</v>
      </c>
      <c r="L1598" s="166">
        <v>21</v>
      </c>
      <c r="M1598" s="166">
        <f>G1598*(1+L1598/100)</f>
        <v>2607.5499999999997</v>
      </c>
      <c r="N1598" s="166">
        <v>1.77E-2</v>
      </c>
      <c r="O1598" s="166">
        <f>ROUND(E1598*N1598,2)</f>
        <v>0.02</v>
      </c>
      <c r="P1598" s="166">
        <v>0</v>
      </c>
      <c r="Q1598" s="166">
        <f>ROUND(E1598*P1598,2)</f>
        <v>0</v>
      </c>
      <c r="R1598" s="166"/>
      <c r="S1598" s="166" t="s">
        <v>250</v>
      </c>
      <c r="T1598" s="167" t="s">
        <v>234</v>
      </c>
      <c r="U1598" s="144">
        <v>0</v>
      </c>
      <c r="V1598" s="144">
        <f>ROUND(E1598*U1598,2)</f>
        <v>0</v>
      </c>
      <c r="W1598" s="144"/>
      <c r="X1598" s="133"/>
      <c r="Y1598" s="133"/>
      <c r="Z1598" s="133"/>
      <c r="AA1598" s="133"/>
      <c r="AB1598" s="133"/>
      <c r="AC1598" s="133"/>
      <c r="AD1598" s="133"/>
      <c r="AE1598" s="133"/>
      <c r="AF1598" s="133"/>
      <c r="AG1598" s="133" t="s">
        <v>861</v>
      </c>
      <c r="AH1598" s="133"/>
      <c r="AI1598" s="133"/>
      <c r="AJ1598" s="133"/>
      <c r="AK1598" s="133"/>
      <c r="AL1598" s="133"/>
      <c r="AM1598" s="133"/>
      <c r="AN1598" s="133"/>
      <c r="AO1598" s="133"/>
      <c r="AP1598" s="133"/>
      <c r="AQ1598" s="133"/>
      <c r="AR1598" s="133"/>
      <c r="AS1598" s="133"/>
      <c r="AT1598" s="133"/>
      <c r="AU1598" s="133"/>
      <c r="AV1598" s="133"/>
      <c r="AW1598" s="133"/>
      <c r="AX1598" s="133"/>
      <c r="AY1598" s="133"/>
      <c r="AZ1598" s="133"/>
      <c r="BA1598" s="133"/>
      <c r="BB1598" s="133"/>
      <c r="BC1598" s="133"/>
      <c r="BD1598" s="133"/>
      <c r="BE1598" s="133"/>
      <c r="BF1598" s="133"/>
      <c r="BG1598" s="133"/>
      <c r="BH1598" s="133"/>
    </row>
    <row r="1599" spans="1:60" outlineLevel="1" x14ac:dyDescent="0.2">
      <c r="A1599" s="161">
        <v>195</v>
      </c>
      <c r="B1599" s="162" t="s">
        <v>1630</v>
      </c>
      <c r="C1599" s="170" t="s">
        <v>1595</v>
      </c>
      <c r="D1599" s="163" t="s">
        <v>611</v>
      </c>
      <c r="E1599" s="164">
        <v>1</v>
      </c>
      <c r="F1599" s="165">
        <v>3130</v>
      </c>
      <c r="G1599" s="166">
        <f>ROUND(E1599*F1599,2)</f>
        <v>3130</v>
      </c>
      <c r="H1599" s="165">
        <v>3130</v>
      </c>
      <c r="I1599" s="166">
        <f>ROUND(E1599*H1599,2)</f>
        <v>3130</v>
      </c>
      <c r="J1599" s="165">
        <v>0</v>
      </c>
      <c r="K1599" s="166">
        <f>ROUND(E1599*J1599,2)</f>
        <v>0</v>
      </c>
      <c r="L1599" s="166">
        <v>21</v>
      </c>
      <c r="M1599" s="166">
        <f>G1599*(1+L1599/100)</f>
        <v>3787.2999999999997</v>
      </c>
      <c r="N1599" s="166">
        <v>2.2600000000000002E-2</v>
      </c>
      <c r="O1599" s="166">
        <f>ROUND(E1599*N1599,2)</f>
        <v>0.02</v>
      </c>
      <c r="P1599" s="166">
        <v>0</v>
      </c>
      <c r="Q1599" s="166">
        <f>ROUND(E1599*P1599,2)</f>
        <v>0</v>
      </c>
      <c r="R1599" s="166"/>
      <c r="S1599" s="166" t="s">
        <v>250</v>
      </c>
      <c r="T1599" s="167" t="s">
        <v>1586</v>
      </c>
      <c r="U1599" s="144">
        <v>0</v>
      </c>
      <c r="V1599" s="144">
        <f>ROUND(E1599*U1599,2)</f>
        <v>0</v>
      </c>
      <c r="W1599" s="144"/>
      <c r="X1599" s="133"/>
      <c r="Y1599" s="133"/>
      <c r="Z1599" s="133"/>
      <c r="AA1599" s="133"/>
      <c r="AB1599" s="133"/>
      <c r="AC1599" s="133"/>
      <c r="AD1599" s="133"/>
      <c r="AE1599" s="133"/>
      <c r="AF1599" s="133"/>
      <c r="AG1599" s="133" t="s">
        <v>861</v>
      </c>
      <c r="AH1599" s="133"/>
      <c r="AI1599" s="133"/>
      <c r="AJ1599" s="133"/>
      <c r="AK1599" s="133"/>
      <c r="AL1599" s="133"/>
      <c r="AM1599" s="133"/>
      <c r="AN1599" s="133"/>
      <c r="AO1599" s="133"/>
      <c r="AP1599" s="133"/>
      <c r="AQ1599" s="133"/>
      <c r="AR1599" s="133"/>
      <c r="AS1599" s="133"/>
      <c r="AT1599" s="133"/>
      <c r="AU1599" s="133"/>
      <c r="AV1599" s="133"/>
      <c r="AW1599" s="133"/>
      <c r="AX1599" s="133"/>
      <c r="AY1599" s="133"/>
      <c r="AZ1599" s="133"/>
      <c r="BA1599" s="133"/>
      <c r="BB1599" s="133"/>
      <c r="BC1599" s="133"/>
      <c r="BD1599" s="133"/>
      <c r="BE1599" s="133"/>
      <c r="BF1599" s="133"/>
      <c r="BG1599" s="133"/>
      <c r="BH1599" s="133"/>
    </row>
    <row r="1600" spans="1:60" outlineLevel="1" x14ac:dyDescent="0.2">
      <c r="A1600" s="161">
        <v>196</v>
      </c>
      <c r="B1600" s="162" t="s">
        <v>1631</v>
      </c>
      <c r="C1600" s="170" t="s">
        <v>1603</v>
      </c>
      <c r="D1600" s="163" t="s">
        <v>611</v>
      </c>
      <c r="E1600" s="164">
        <v>1</v>
      </c>
      <c r="F1600" s="165">
        <v>2015</v>
      </c>
      <c r="G1600" s="166">
        <f>ROUND(E1600*F1600,2)</f>
        <v>2015</v>
      </c>
      <c r="H1600" s="165">
        <v>2015</v>
      </c>
      <c r="I1600" s="166">
        <f>ROUND(E1600*H1600,2)</f>
        <v>2015</v>
      </c>
      <c r="J1600" s="165">
        <v>0</v>
      </c>
      <c r="K1600" s="166">
        <f>ROUND(E1600*J1600,2)</f>
        <v>0</v>
      </c>
      <c r="L1600" s="166">
        <v>21</v>
      </c>
      <c r="M1600" s="166">
        <f>G1600*(1+L1600/100)</f>
        <v>2438.15</v>
      </c>
      <c r="N1600" s="166">
        <v>1.77E-2</v>
      </c>
      <c r="O1600" s="166">
        <f>ROUND(E1600*N1600,2)</f>
        <v>0.02</v>
      </c>
      <c r="P1600" s="166">
        <v>0</v>
      </c>
      <c r="Q1600" s="166">
        <f>ROUND(E1600*P1600,2)</f>
        <v>0</v>
      </c>
      <c r="R1600" s="166"/>
      <c r="S1600" s="166" t="s">
        <v>250</v>
      </c>
      <c r="T1600" s="167" t="s">
        <v>234</v>
      </c>
      <c r="U1600" s="144">
        <v>0</v>
      </c>
      <c r="V1600" s="144">
        <f>ROUND(E1600*U1600,2)</f>
        <v>0</v>
      </c>
      <c r="W1600" s="144"/>
      <c r="X1600" s="133"/>
      <c r="Y1600" s="133"/>
      <c r="Z1600" s="133"/>
      <c r="AA1600" s="133"/>
      <c r="AB1600" s="133"/>
      <c r="AC1600" s="133"/>
      <c r="AD1600" s="133"/>
      <c r="AE1600" s="133"/>
      <c r="AF1600" s="133"/>
      <c r="AG1600" s="133" t="s">
        <v>861</v>
      </c>
      <c r="AH1600" s="133"/>
      <c r="AI1600" s="133"/>
      <c r="AJ1600" s="133"/>
      <c r="AK1600" s="133"/>
      <c r="AL1600" s="133"/>
      <c r="AM1600" s="133"/>
      <c r="AN1600" s="133"/>
      <c r="AO1600" s="133"/>
      <c r="AP1600" s="133"/>
      <c r="AQ1600" s="133"/>
      <c r="AR1600" s="133"/>
      <c r="AS1600" s="133"/>
      <c r="AT1600" s="133"/>
      <c r="AU1600" s="133"/>
      <c r="AV1600" s="133"/>
      <c r="AW1600" s="133"/>
      <c r="AX1600" s="133"/>
      <c r="AY1600" s="133"/>
      <c r="AZ1600" s="133"/>
      <c r="BA1600" s="133"/>
      <c r="BB1600" s="133"/>
      <c r="BC1600" s="133"/>
      <c r="BD1600" s="133"/>
      <c r="BE1600" s="133"/>
      <c r="BF1600" s="133"/>
      <c r="BG1600" s="133"/>
      <c r="BH1600" s="133"/>
    </row>
    <row r="1601" spans="1:60" outlineLevel="1" x14ac:dyDescent="0.2">
      <c r="A1601" s="161">
        <v>197</v>
      </c>
      <c r="B1601" s="162" t="s">
        <v>1632</v>
      </c>
      <c r="C1601" s="170" t="s">
        <v>1603</v>
      </c>
      <c r="D1601" s="163" t="s">
        <v>611</v>
      </c>
      <c r="E1601" s="164">
        <v>1</v>
      </c>
      <c r="F1601" s="165">
        <v>2015</v>
      </c>
      <c r="G1601" s="166">
        <f>ROUND(E1601*F1601,2)</f>
        <v>2015</v>
      </c>
      <c r="H1601" s="165">
        <v>2015</v>
      </c>
      <c r="I1601" s="166">
        <f>ROUND(E1601*H1601,2)</f>
        <v>2015</v>
      </c>
      <c r="J1601" s="165">
        <v>0</v>
      </c>
      <c r="K1601" s="166">
        <f>ROUND(E1601*J1601,2)</f>
        <v>0</v>
      </c>
      <c r="L1601" s="166">
        <v>21</v>
      </c>
      <c r="M1601" s="166">
        <f>G1601*(1+L1601/100)</f>
        <v>2438.15</v>
      </c>
      <c r="N1601" s="166">
        <v>1.77E-2</v>
      </c>
      <c r="O1601" s="166">
        <f>ROUND(E1601*N1601,2)</f>
        <v>0.02</v>
      </c>
      <c r="P1601" s="166">
        <v>0</v>
      </c>
      <c r="Q1601" s="166">
        <f>ROUND(E1601*P1601,2)</f>
        <v>0</v>
      </c>
      <c r="R1601" s="166"/>
      <c r="S1601" s="166" t="s">
        <v>250</v>
      </c>
      <c r="T1601" s="167" t="s">
        <v>234</v>
      </c>
      <c r="U1601" s="144">
        <v>0</v>
      </c>
      <c r="V1601" s="144">
        <f>ROUND(E1601*U1601,2)</f>
        <v>0</v>
      </c>
      <c r="W1601" s="144"/>
      <c r="X1601" s="133"/>
      <c r="Y1601" s="133"/>
      <c r="Z1601" s="133"/>
      <c r="AA1601" s="133"/>
      <c r="AB1601" s="133"/>
      <c r="AC1601" s="133"/>
      <c r="AD1601" s="133"/>
      <c r="AE1601" s="133"/>
      <c r="AF1601" s="133"/>
      <c r="AG1601" s="133" t="s">
        <v>861</v>
      </c>
      <c r="AH1601" s="133"/>
      <c r="AI1601" s="133"/>
      <c r="AJ1601" s="133"/>
      <c r="AK1601" s="133"/>
      <c r="AL1601" s="133"/>
      <c r="AM1601" s="133"/>
      <c r="AN1601" s="133"/>
      <c r="AO1601" s="133"/>
      <c r="AP1601" s="133"/>
      <c r="AQ1601" s="133"/>
      <c r="AR1601" s="133"/>
      <c r="AS1601" s="133"/>
      <c r="AT1601" s="133"/>
      <c r="AU1601" s="133"/>
      <c r="AV1601" s="133"/>
      <c r="AW1601" s="133"/>
      <c r="AX1601" s="133"/>
      <c r="AY1601" s="133"/>
      <c r="AZ1601" s="133"/>
      <c r="BA1601" s="133"/>
      <c r="BB1601" s="133"/>
      <c r="BC1601" s="133"/>
      <c r="BD1601" s="133"/>
      <c r="BE1601" s="133"/>
      <c r="BF1601" s="133"/>
      <c r="BG1601" s="133"/>
      <c r="BH1601" s="133"/>
    </row>
    <row r="1602" spans="1:60" outlineLevel="1" x14ac:dyDescent="0.2">
      <c r="A1602" s="154">
        <v>198</v>
      </c>
      <c r="B1602" s="155" t="s">
        <v>1633</v>
      </c>
      <c r="C1602" s="171" t="s">
        <v>1605</v>
      </c>
      <c r="D1602" s="156" t="s">
        <v>611</v>
      </c>
      <c r="E1602" s="157">
        <v>2</v>
      </c>
      <c r="F1602" s="158">
        <v>2015</v>
      </c>
      <c r="G1602" s="159">
        <f>ROUND(E1602*F1602,2)</f>
        <v>4030</v>
      </c>
      <c r="H1602" s="158">
        <v>2015</v>
      </c>
      <c r="I1602" s="159">
        <f>ROUND(E1602*H1602,2)</f>
        <v>4030</v>
      </c>
      <c r="J1602" s="158">
        <v>0</v>
      </c>
      <c r="K1602" s="159">
        <f>ROUND(E1602*J1602,2)</f>
        <v>0</v>
      </c>
      <c r="L1602" s="159">
        <v>21</v>
      </c>
      <c r="M1602" s="159">
        <f>G1602*(1+L1602/100)</f>
        <v>4876.3</v>
      </c>
      <c r="N1602" s="159">
        <v>1.77E-2</v>
      </c>
      <c r="O1602" s="159">
        <f>ROUND(E1602*N1602,2)</f>
        <v>0.04</v>
      </c>
      <c r="P1602" s="159">
        <v>0</v>
      </c>
      <c r="Q1602" s="159">
        <f>ROUND(E1602*P1602,2)</f>
        <v>0</v>
      </c>
      <c r="R1602" s="159"/>
      <c r="S1602" s="159" t="s">
        <v>250</v>
      </c>
      <c r="T1602" s="160" t="s">
        <v>234</v>
      </c>
      <c r="U1602" s="144">
        <v>0</v>
      </c>
      <c r="V1602" s="144">
        <f>ROUND(E1602*U1602,2)</f>
        <v>0</v>
      </c>
      <c r="W1602" s="144"/>
      <c r="X1602" s="133"/>
      <c r="Y1602" s="133"/>
      <c r="Z1602" s="133"/>
      <c r="AA1602" s="133"/>
      <c r="AB1602" s="133"/>
      <c r="AC1602" s="133"/>
      <c r="AD1602" s="133"/>
      <c r="AE1602" s="133"/>
      <c r="AF1602" s="133"/>
      <c r="AG1602" s="133" t="s">
        <v>861</v>
      </c>
      <c r="AH1602" s="133"/>
      <c r="AI1602" s="133"/>
      <c r="AJ1602" s="133"/>
      <c r="AK1602" s="133"/>
      <c r="AL1602" s="133"/>
      <c r="AM1602" s="133"/>
      <c r="AN1602" s="133"/>
      <c r="AO1602" s="133"/>
      <c r="AP1602" s="133"/>
      <c r="AQ1602" s="133"/>
      <c r="AR1602" s="133"/>
      <c r="AS1602" s="133"/>
      <c r="AT1602" s="133"/>
      <c r="AU1602" s="133"/>
      <c r="AV1602" s="133"/>
      <c r="AW1602" s="133"/>
      <c r="AX1602" s="133"/>
      <c r="AY1602" s="133"/>
      <c r="AZ1602" s="133"/>
      <c r="BA1602" s="133"/>
      <c r="BB1602" s="133"/>
      <c r="BC1602" s="133"/>
      <c r="BD1602" s="133"/>
      <c r="BE1602" s="133"/>
      <c r="BF1602" s="133"/>
      <c r="BG1602" s="133"/>
      <c r="BH1602" s="133"/>
    </row>
    <row r="1603" spans="1:60" outlineLevel="1" x14ac:dyDescent="0.2">
      <c r="A1603" s="142"/>
      <c r="B1603" s="143"/>
      <c r="C1603" s="189" t="s">
        <v>1552</v>
      </c>
      <c r="D1603" s="175"/>
      <c r="E1603" s="176">
        <v>2</v>
      </c>
      <c r="F1603" s="144"/>
      <c r="G1603" s="144"/>
      <c r="H1603" s="144"/>
      <c r="I1603" s="144"/>
      <c r="J1603" s="144"/>
      <c r="K1603" s="144"/>
      <c r="L1603" s="144"/>
      <c r="M1603" s="144"/>
      <c r="N1603" s="144"/>
      <c r="O1603" s="144"/>
      <c r="P1603" s="144"/>
      <c r="Q1603" s="144"/>
      <c r="R1603" s="144"/>
      <c r="S1603" s="144"/>
      <c r="T1603" s="144"/>
      <c r="U1603" s="144"/>
      <c r="V1603" s="144"/>
      <c r="W1603" s="144"/>
      <c r="X1603" s="133"/>
      <c r="Y1603" s="133"/>
      <c r="Z1603" s="133"/>
      <c r="AA1603" s="133"/>
      <c r="AB1603" s="133"/>
      <c r="AC1603" s="133"/>
      <c r="AD1603" s="133"/>
      <c r="AE1603" s="133"/>
      <c r="AF1603" s="133"/>
      <c r="AG1603" s="133" t="s">
        <v>282</v>
      </c>
      <c r="AH1603" s="133">
        <v>0</v>
      </c>
      <c r="AI1603" s="133"/>
      <c r="AJ1603" s="133"/>
      <c r="AK1603" s="133"/>
      <c r="AL1603" s="133"/>
      <c r="AM1603" s="133"/>
      <c r="AN1603" s="133"/>
      <c r="AO1603" s="133"/>
      <c r="AP1603" s="133"/>
      <c r="AQ1603" s="133"/>
      <c r="AR1603" s="133"/>
      <c r="AS1603" s="133"/>
      <c r="AT1603" s="133"/>
      <c r="AU1603" s="133"/>
      <c r="AV1603" s="133"/>
      <c r="AW1603" s="133"/>
      <c r="AX1603" s="133"/>
      <c r="AY1603" s="133"/>
      <c r="AZ1603" s="133"/>
      <c r="BA1603" s="133"/>
      <c r="BB1603" s="133"/>
      <c r="BC1603" s="133"/>
      <c r="BD1603" s="133"/>
      <c r="BE1603" s="133"/>
      <c r="BF1603" s="133"/>
      <c r="BG1603" s="133"/>
      <c r="BH1603" s="133"/>
    </row>
    <row r="1604" spans="1:60" outlineLevel="1" x14ac:dyDescent="0.2">
      <c r="A1604" s="161">
        <v>199</v>
      </c>
      <c r="B1604" s="162" t="s">
        <v>1634</v>
      </c>
      <c r="C1604" s="170" t="s">
        <v>1603</v>
      </c>
      <c r="D1604" s="163" t="s">
        <v>611</v>
      </c>
      <c r="E1604" s="164">
        <v>1</v>
      </c>
      <c r="F1604" s="165">
        <v>2015</v>
      </c>
      <c r="G1604" s="166">
        <f>ROUND(E1604*F1604,2)</f>
        <v>2015</v>
      </c>
      <c r="H1604" s="165">
        <v>2015</v>
      </c>
      <c r="I1604" s="166">
        <f>ROUND(E1604*H1604,2)</f>
        <v>2015</v>
      </c>
      <c r="J1604" s="165">
        <v>0</v>
      </c>
      <c r="K1604" s="166">
        <f>ROUND(E1604*J1604,2)</f>
        <v>0</v>
      </c>
      <c r="L1604" s="166">
        <v>21</v>
      </c>
      <c r="M1604" s="166">
        <f>G1604*(1+L1604/100)</f>
        <v>2438.15</v>
      </c>
      <c r="N1604" s="166">
        <v>1.77E-2</v>
      </c>
      <c r="O1604" s="166">
        <f>ROUND(E1604*N1604,2)</f>
        <v>0.02</v>
      </c>
      <c r="P1604" s="166">
        <v>0</v>
      </c>
      <c r="Q1604" s="166">
        <f>ROUND(E1604*P1604,2)</f>
        <v>0</v>
      </c>
      <c r="R1604" s="166"/>
      <c r="S1604" s="166" t="s">
        <v>250</v>
      </c>
      <c r="T1604" s="167" t="s">
        <v>234</v>
      </c>
      <c r="U1604" s="144">
        <v>0</v>
      </c>
      <c r="V1604" s="144">
        <f>ROUND(E1604*U1604,2)</f>
        <v>0</v>
      </c>
      <c r="W1604" s="144"/>
      <c r="X1604" s="133"/>
      <c r="Y1604" s="133"/>
      <c r="Z1604" s="133"/>
      <c r="AA1604" s="133"/>
      <c r="AB1604" s="133"/>
      <c r="AC1604" s="133"/>
      <c r="AD1604" s="133"/>
      <c r="AE1604" s="133"/>
      <c r="AF1604" s="133"/>
      <c r="AG1604" s="133" t="s">
        <v>861</v>
      </c>
      <c r="AH1604" s="133"/>
      <c r="AI1604" s="133"/>
      <c r="AJ1604" s="133"/>
      <c r="AK1604" s="133"/>
      <c r="AL1604" s="133"/>
      <c r="AM1604" s="133"/>
      <c r="AN1604" s="133"/>
      <c r="AO1604" s="133"/>
      <c r="AP1604" s="133"/>
      <c r="AQ1604" s="133"/>
      <c r="AR1604" s="133"/>
      <c r="AS1604" s="133"/>
      <c r="AT1604" s="133"/>
      <c r="AU1604" s="133"/>
      <c r="AV1604" s="133"/>
      <c r="AW1604" s="133"/>
      <c r="AX1604" s="133"/>
      <c r="AY1604" s="133"/>
      <c r="AZ1604" s="133"/>
      <c r="BA1604" s="133"/>
      <c r="BB1604" s="133"/>
      <c r="BC1604" s="133"/>
      <c r="BD1604" s="133"/>
      <c r="BE1604" s="133"/>
      <c r="BF1604" s="133"/>
      <c r="BG1604" s="133"/>
      <c r="BH1604" s="133"/>
    </row>
    <row r="1605" spans="1:60" outlineLevel="1" x14ac:dyDescent="0.2">
      <c r="A1605" s="154">
        <v>200</v>
      </c>
      <c r="B1605" s="155" t="s">
        <v>1635</v>
      </c>
      <c r="C1605" s="171" t="s">
        <v>1603</v>
      </c>
      <c r="D1605" s="156" t="s">
        <v>611</v>
      </c>
      <c r="E1605" s="157">
        <v>2</v>
      </c>
      <c r="F1605" s="158">
        <v>2015</v>
      </c>
      <c r="G1605" s="159">
        <f>ROUND(E1605*F1605,2)</f>
        <v>4030</v>
      </c>
      <c r="H1605" s="158">
        <v>2015</v>
      </c>
      <c r="I1605" s="159">
        <f>ROUND(E1605*H1605,2)</f>
        <v>4030</v>
      </c>
      <c r="J1605" s="158">
        <v>0</v>
      </c>
      <c r="K1605" s="159">
        <f>ROUND(E1605*J1605,2)</f>
        <v>0</v>
      </c>
      <c r="L1605" s="159">
        <v>21</v>
      </c>
      <c r="M1605" s="159">
        <f>G1605*(1+L1605/100)</f>
        <v>4876.3</v>
      </c>
      <c r="N1605" s="159">
        <v>1.77E-2</v>
      </c>
      <c r="O1605" s="159">
        <f>ROUND(E1605*N1605,2)</f>
        <v>0.04</v>
      </c>
      <c r="P1605" s="159">
        <v>0</v>
      </c>
      <c r="Q1605" s="159">
        <f>ROUND(E1605*P1605,2)</f>
        <v>0</v>
      </c>
      <c r="R1605" s="159"/>
      <c r="S1605" s="159" t="s">
        <v>250</v>
      </c>
      <c r="T1605" s="160" t="s">
        <v>234</v>
      </c>
      <c r="U1605" s="144">
        <v>0</v>
      </c>
      <c r="V1605" s="144">
        <f>ROUND(E1605*U1605,2)</f>
        <v>0</v>
      </c>
      <c r="W1605" s="144"/>
      <c r="X1605" s="133"/>
      <c r="Y1605" s="133"/>
      <c r="Z1605" s="133"/>
      <c r="AA1605" s="133"/>
      <c r="AB1605" s="133"/>
      <c r="AC1605" s="133"/>
      <c r="AD1605" s="133"/>
      <c r="AE1605" s="133"/>
      <c r="AF1605" s="133"/>
      <c r="AG1605" s="133" t="s">
        <v>861</v>
      </c>
      <c r="AH1605" s="133"/>
      <c r="AI1605" s="133"/>
      <c r="AJ1605" s="133"/>
      <c r="AK1605" s="133"/>
      <c r="AL1605" s="133"/>
      <c r="AM1605" s="133"/>
      <c r="AN1605" s="133"/>
      <c r="AO1605" s="133"/>
      <c r="AP1605" s="133"/>
      <c r="AQ1605" s="133"/>
      <c r="AR1605" s="133"/>
      <c r="AS1605" s="133"/>
      <c r="AT1605" s="133"/>
      <c r="AU1605" s="133"/>
      <c r="AV1605" s="133"/>
      <c r="AW1605" s="133"/>
      <c r="AX1605" s="133"/>
      <c r="AY1605" s="133"/>
      <c r="AZ1605" s="133"/>
      <c r="BA1605" s="133"/>
      <c r="BB1605" s="133"/>
      <c r="BC1605" s="133"/>
      <c r="BD1605" s="133"/>
      <c r="BE1605" s="133"/>
      <c r="BF1605" s="133"/>
      <c r="BG1605" s="133"/>
      <c r="BH1605" s="133"/>
    </row>
    <row r="1606" spans="1:60" outlineLevel="1" x14ac:dyDescent="0.2">
      <c r="A1606" s="142"/>
      <c r="B1606" s="143"/>
      <c r="C1606" s="189" t="s">
        <v>1552</v>
      </c>
      <c r="D1606" s="175"/>
      <c r="E1606" s="176">
        <v>2</v>
      </c>
      <c r="F1606" s="144"/>
      <c r="G1606" s="144"/>
      <c r="H1606" s="144"/>
      <c r="I1606" s="144"/>
      <c r="J1606" s="144"/>
      <c r="K1606" s="144"/>
      <c r="L1606" s="144"/>
      <c r="M1606" s="144"/>
      <c r="N1606" s="144"/>
      <c r="O1606" s="144"/>
      <c r="P1606" s="144"/>
      <c r="Q1606" s="144"/>
      <c r="R1606" s="144"/>
      <c r="S1606" s="144"/>
      <c r="T1606" s="144"/>
      <c r="U1606" s="144"/>
      <c r="V1606" s="144"/>
      <c r="W1606" s="144"/>
      <c r="X1606" s="133"/>
      <c r="Y1606" s="133"/>
      <c r="Z1606" s="133"/>
      <c r="AA1606" s="133"/>
      <c r="AB1606" s="133"/>
      <c r="AC1606" s="133"/>
      <c r="AD1606" s="133"/>
      <c r="AE1606" s="133"/>
      <c r="AF1606" s="133"/>
      <c r="AG1606" s="133" t="s">
        <v>282</v>
      </c>
      <c r="AH1606" s="133">
        <v>0</v>
      </c>
      <c r="AI1606" s="133"/>
      <c r="AJ1606" s="133"/>
      <c r="AK1606" s="133"/>
      <c r="AL1606" s="133"/>
      <c r="AM1606" s="133"/>
      <c r="AN1606" s="133"/>
      <c r="AO1606" s="133"/>
      <c r="AP1606" s="133"/>
      <c r="AQ1606" s="133"/>
      <c r="AR1606" s="133"/>
      <c r="AS1606" s="133"/>
      <c r="AT1606" s="133"/>
      <c r="AU1606" s="133"/>
      <c r="AV1606" s="133"/>
      <c r="AW1606" s="133"/>
      <c r="AX1606" s="133"/>
      <c r="AY1606" s="133"/>
      <c r="AZ1606" s="133"/>
      <c r="BA1606" s="133"/>
      <c r="BB1606" s="133"/>
      <c r="BC1606" s="133"/>
      <c r="BD1606" s="133"/>
      <c r="BE1606" s="133"/>
      <c r="BF1606" s="133"/>
      <c r="BG1606" s="133"/>
      <c r="BH1606" s="133"/>
    </row>
    <row r="1607" spans="1:60" outlineLevel="1" x14ac:dyDescent="0.2">
      <c r="A1607" s="161">
        <v>201</v>
      </c>
      <c r="B1607" s="162" t="s">
        <v>1636</v>
      </c>
      <c r="C1607" s="170" t="s">
        <v>1603</v>
      </c>
      <c r="D1607" s="163" t="s">
        <v>611</v>
      </c>
      <c r="E1607" s="164">
        <v>2</v>
      </c>
      <c r="F1607" s="165">
        <v>2015</v>
      </c>
      <c r="G1607" s="166">
        <f t="shared" ref="G1607:G1616" si="14">ROUND(E1607*F1607,2)</f>
        <v>4030</v>
      </c>
      <c r="H1607" s="165">
        <v>2015</v>
      </c>
      <c r="I1607" s="166">
        <f t="shared" ref="I1607:I1616" si="15">ROUND(E1607*H1607,2)</f>
        <v>4030</v>
      </c>
      <c r="J1607" s="165">
        <v>0</v>
      </c>
      <c r="K1607" s="166">
        <f t="shared" ref="K1607:K1616" si="16">ROUND(E1607*J1607,2)</f>
        <v>0</v>
      </c>
      <c r="L1607" s="166">
        <v>21</v>
      </c>
      <c r="M1607" s="166">
        <f t="shared" ref="M1607:M1616" si="17">G1607*(1+L1607/100)</f>
        <v>4876.3</v>
      </c>
      <c r="N1607" s="166">
        <v>1.7800000000000003E-2</v>
      </c>
      <c r="O1607" s="166">
        <f t="shared" ref="O1607:O1616" si="18">ROUND(E1607*N1607,2)</f>
        <v>0.04</v>
      </c>
      <c r="P1607" s="166">
        <v>0</v>
      </c>
      <c r="Q1607" s="166">
        <f t="shared" ref="Q1607:Q1616" si="19">ROUND(E1607*P1607,2)</f>
        <v>0</v>
      </c>
      <c r="R1607" s="166"/>
      <c r="S1607" s="166" t="s">
        <v>250</v>
      </c>
      <c r="T1607" s="167" t="s">
        <v>1586</v>
      </c>
      <c r="U1607" s="144">
        <v>0</v>
      </c>
      <c r="V1607" s="144">
        <f t="shared" ref="V1607:V1616" si="20">ROUND(E1607*U1607,2)</f>
        <v>0</v>
      </c>
      <c r="W1607" s="144"/>
      <c r="X1607" s="133"/>
      <c r="Y1607" s="133"/>
      <c r="Z1607" s="133"/>
      <c r="AA1607" s="133"/>
      <c r="AB1607" s="133"/>
      <c r="AC1607" s="133"/>
      <c r="AD1607" s="133"/>
      <c r="AE1607" s="133"/>
      <c r="AF1607" s="133"/>
      <c r="AG1607" s="133" t="s">
        <v>861</v>
      </c>
      <c r="AH1607" s="133"/>
      <c r="AI1607" s="133"/>
      <c r="AJ1607" s="133"/>
      <c r="AK1607" s="133"/>
      <c r="AL1607" s="133"/>
      <c r="AM1607" s="133"/>
      <c r="AN1607" s="133"/>
      <c r="AO1607" s="133"/>
      <c r="AP1607" s="133"/>
      <c r="AQ1607" s="133"/>
      <c r="AR1607" s="133"/>
      <c r="AS1607" s="133"/>
      <c r="AT1607" s="133"/>
      <c r="AU1607" s="133"/>
      <c r="AV1607" s="133"/>
      <c r="AW1607" s="133"/>
      <c r="AX1607" s="133"/>
      <c r="AY1607" s="133"/>
      <c r="AZ1607" s="133"/>
      <c r="BA1607" s="133"/>
      <c r="BB1607" s="133"/>
      <c r="BC1607" s="133"/>
      <c r="BD1607" s="133"/>
      <c r="BE1607" s="133"/>
      <c r="BF1607" s="133"/>
      <c r="BG1607" s="133"/>
      <c r="BH1607" s="133"/>
    </row>
    <row r="1608" spans="1:60" outlineLevel="1" x14ac:dyDescent="0.2">
      <c r="A1608" s="161">
        <v>202</v>
      </c>
      <c r="B1608" s="162" t="s">
        <v>1637</v>
      </c>
      <c r="C1608" s="170" t="s">
        <v>1603</v>
      </c>
      <c r="D1608" s="163" t="s">
        <v>611</v>
      </c>
      <c r="E1608" s="164">
        <v>1</v>
      </c>
      <c r="F1608" s="165">
        <v>2015</v>
      </c>
      <c r="G1608" s="166">
        <f t="shared" si="14"/>
        <v>2015</v>
      </c>
      <c r="H1608" s="165">
        <v>2015</v>
      </c>
      <c r="I1608" s="166">
        <f t="shared" si="15"/>
        <v>2015</v>
      </c>
      <c r="J1608" s="165">
        <v>0</v>
      </c>
      <c r="K1608" s="166">
        <f t="shared" si="16"/>
        <v>0</v>
      </c>
      <c r="L1608" s="166">
        <v>21</v>
      </c>
      <c r="M1608" s="166">
        <f t="shared" si="17"/>
        <v>2438.15</v>
      </c>
      <c r="N1608" s="166">
        <v>1.7800000000000003E-2</v>
      </c>
      <c r="O1608" s="166">
        <f t="shared" si="18"/>
        <v>0.02</v>
      </c>
      <c r="P1608" s="166">
        <v>0</v>
      </c>
      <c r="Q1608" s="166">
        <f t="shared" si="19"/>
        <v>0</v>
      </c>
      <c r="R1608" s="166"/>
      <c r="S1608" s="166" t="s">
        <v>250</v>
      </c>
      <c r="T1608" s="167" t="s">
        <v>234</v>
      </c>
      <c r="U1608" s="144">
        <v>0</v>
      </c>
      <c r="V1608" s="144">
        <f t="shared" si="20"/>
        <v>0</v>
      </c>
      <c r="W1608" s="144"/>
      <c r="X1608" s="133"/>
      <c r="Y1608" s="133"/>
      <c r="Z1608" s="133"/>
      <c r="AA1608" s="133"/>
      <c r="AB1608" s="133"/>
      <c r="AC1608" s="133"/>
      <c r="AD1608" s="133"/>
      <c r="AE1608" s="133"/>
      <c r="AF1608" s="133"/>
      <c r="AG1608" s="133" t="s">
        <v>861</v>
      </c>
      <c r="AH1608" s="133"/>
      <c r="AI1608" s="133"/>
      <c r="AJ1608" s="133"/>
      <c r="AK1608" s="133"/>
      <c r="AL1608" s="133"/>
      <c r="AM1608" s="133"/>
      <c r="AN1608" s="133"/>
      <c r="AO1608" s="133"/>
      <c r="AP1608" s="133"/>
      <c r="AQ1608" s="133"/>
      <c r="AR1608" s="133"/>
      <c r="AS1608" s="133"/>
      <c r="AT1608" s="133"/>
      <c r="AU1608" s="133"/>
      <c r="AV1608" s="133"/>
      <c r="AW1608" s="133"/>
      <c r="AX1608" s="133"/>
      <c r="AY1608" s="133"/>
      <c r="AZ1608" s="133"/>
      <c r="BA1608" s="133"/>
      <c r="BB1608" s="133"/>
      <c r="BC1608" s="133"/>
      <c r="BD1608" s="133"/>
      <c r="BE1608" s="133"/>
      <c r="BF1608" s="133"/>
      <c r="BG1608" s="133"/>
      <c r="BH1608" s="133"/>
    </row>
    <row r="1609" spans="1:60" outlineLevel="1" x14ac:dyDescent="0.2">
      <c r="A1609" s="161">
        <v>203</v>
      </c>
      <c r="B1609" s="162" t="s">
        <v>1638</v>
      </c>
      <c r="C1609" s="170" t="s">
        <v>1595</v>
      </c>
      <c r="D1609" s="163" t="s">
        <v>611</v>
      </c>
      <c r="E1609" s="164">
        <v>2</v>
      </c>
      <c r="F1609" s="165">
        <v>3130</v>
      </c>
      <c r="G1609" s="166">
        <f t="shared" si="14"/>
        <v>6260</v>
      </c>
      <c r="H1609" s="165">
        <v>3130</v>
      </c>
      <c r="I1609" s="166">
        <f t="shared" si="15"/>
        <v>6260</v>
      </c>
      <c r="J1609" s="165">
        <v>0</v>
      </c>
      <c r="K1609" s="166">
        <f t="shared" si="16"/>
        <v>0</v>
      </c>
      <c r="L1609" s="166">
        <v>21</v>
      </c>
      <c r="M1609" s="166">
        <f t="shared" si="17"/>
        <v>7574.5999999999995</v>
      </c>
      <c r="N1609" s="166">
        <v>2.2600000000000002E-2</v>
      </c>
      <c r="O1609" s="166">
        <f t="shared" si="18"/>
        <v>0.05</v>
      </c>
      <c r="P1609" s="166">
        <v>0</v>
      </c>
      <c r="Q1609" s="166">
        <f t="shared" si="19"/>
        <v>0</v>
      </c>
      <c r="R1609" s="166"/>
      <c r="S1609" s="166" t="s">
        <v>250</v>
      </c>
      <c r="T1609" s="167" t="s">
        <v>1586</v>
      </c>
      <c r="U1609" s="144">
        <v>0</v>
      </c>
      <c r="V1609" s="144">
        <f t="shared" si="20"/>
        <v>0</v>
      </c>
      <c r="W1609" s="144"/>
      <c r="X1609" s="133"/>
      <c r="Y1609" s="133"/>
      <c r="Z1609" s="133"/>
      <c r="AA1609" s="133"/>
      <c r="AB1609" s="133"/>
      <c r="AC1609" s="133"/>
      <c r="AD1609" s="133"/>
      <c r="AE1609" s="133"/>
      <c r="AF1609" s="133"/>
      <c r="AG1609" s="133" t="s">
        <v>861</v>
      </c>
      <c r="AH1609" s="133"/>
      <c r="AI1609" s="133"/>
      <c r="AJ1609" s="133"/>
      <c r="AK1609" s="133"/>
      <c r="AL1609" s="133"/>
      <c r="AM1609" s="133"/>
      <c r="AN1609" s="133"/>
      <c r="AO1609" s="133"/>
      <c r="AP1609" s="133"/>
      <c r="AQ1609" s="133"/>
      <c r="AR1609" s="133"/>
      <c r="AS1609" s="133"/>
      <c r="AT1609" s="133"/>
      <c r="AU1609" s="133"/>
      <c r="AV1609" s="133"/>
      <c r="AW1609" s="133"/>
      <c r="AX1609" s="133"/>
      <c r="AY1609" s="133"/>
      <c r="AZ1609" s="133"/>
      <c r="BA1609" s="133"/>
      <c r="BB1609" s="133"/>
      <c r="BC1609" s="133"/>
      <c r="BD1609" s="133"/>
      <c r="BE1609" s="133"/>
      <c r="BF1609" s="133"/>
      <c r="BG1609" s="133"/>
      <c r="BH1609" s="133"/>
    </row>
    <row r="1610" spans="1:60" outlineLevel="1" x14ac:dyDescent="0.2">
      <c r="A1610" s="161">
        <v>204</v>
      </c>
      <c r="B1610" s="162" t="s">
        <v>1639</v>
      </c>
      <c r="C1610" s="170" t="s">
        <v>1619</v>
      </c>
      <c r="D1610" s="163" t="s">
        <v>611</v>
      </c>
      <c r="E1610" s="164">
        <v>1</v>
      </c>
      <c r="F1610" s="165">
        <v>3130</v>
      </c>
      <c r="G1610" s="166">
        <f t="shared" si="14"/>
        <v>3130</v>
      </c>
      <c r="H1610" s="165">
        <v>3130</v>
      </c>
      <c r="I1610" s="166">
        <f t="shared" si="15"/>
        <v>3130</v>
      </c>
      <c r="J1610" s="165">
        <v>0</v>
      </c>
      <c r="K1610" s="166">
        <f t="shared" si="16"/>
        <v>0</v>
      </c>
      <c r="L1610" s="166">
        <v>21</v>
      </c>
      <c r="M1610" s="166">
        <f t="shared" si="17"/>
        <v>3787.2999999999997</v>
      </c>
      <c r="N1610" s="166">
        <v>2.2600000000000002E-2</v>
      </c>
      <c r="O1610" s="166">
        <f t="shared" si="18"/>
        <v>0.02</v>
      </c>
      <c r="P1610" s="166">
        <v>0</v>
      </c>
      <c r="Q1610" s="166">
        <f t="shared" si="19"/>
        <v>0</v>
      </c>
      <c r="R1610" s="166"/>
      <c r="S1610" s="166" t="s">
        <v>250</v>
      </c>
      <c r="T1610" s="167" t="s">
        <v>234</v>
      </c>
      <c r="U1610" s="144">
        <v>0</v>
      </c>
      <c r="V1610" s="144">
        <f t="shared" si="20"/>
        <v>0</v>
      </c>
      <c r="W1610" s="144"/>
      <c r="X1610" s="133"/>
      <c r="Y1610" s="133"/>
      <c r="Z1610" s="133"/>
      <c r="AA1610" s="133"/>
      <c r="AB1610" s="133"/>
      <c r="AC1610" s="133"/>
      <c r="AD1610" s="133"/>
      <c r="AE1610" s="133"/>
      <c r="AF1610" s="133"/>
      <c r="AG1610" s="133" t="s">
        <v>861</v>
      </c>
      <c r="AH1610" s="133"/>
      <c r="AI1610" s="133"/>
      <c r="AJ1610" s="133"/>
      <c r="AK1610" s="133"/>
      <c r="AL1610" s="133"/>
      <c r="AM1610" s="133"/>
      <c r="AN1610" s="133"/>
      <c r="AO1610" s="133"/>
      <c r="AP1610" s="133"/>
      <c r="AQ1610" s="133"/>
      <c r="AR1610" s="133"/>
      <c r="AS1610" s="133"/>
      <c r="AT1610" s="133"/>
      <c r="AU1610" s="133"/>
      <c r="AV1610" s="133"/>
      <c r="AW1610" s="133"/>
      <c r="AX1610" s="133"/>
      <c r="AY1610" s="133"/>
      <c r="AZ1610" s="133"/>
      <c r="BA1610" s="133"/>
      <c r="BB1610" s="133"/>
      <c r="BC1610" s="133"/>
      <c r="BD1610" s="133"/>
      <c r="BE1610" s="133"/>
      <c r="BF1610" s="133"/>
      <c r="BG1610" s="133"/>
      <c r="BH1610" s="133"/>
    </row>
    <row r="1611" spans="1:60" outlineLevel="1" x14ac:dyDescent="0.2">
      <c r="A1611" s="161">
        <v>205</v>
      </c>
      <c r="B1611" s="162" t="s">
        <v>1640</v>
      </c>
      <c r="C1611" s="170" t="s">
        <v>1595</v>
      </c>
      <c r="D1611" s="163" t="s">
        <v>611</v>
      </c>
      <c r="E1611" s="164">
        <v>1</v>
      </c>
      <c r="F1611" s="165">
        <v>3130</v>
      </c>
      <c r="G1611" s="166">
        <f t="shared" si="14"/>
        <v>3130</v>
      </c>
      <c r="H1611" s="165">
        <v>3130</v>
      </c>
      <c r="I1611" s="166">
        <f t="shared" si="15"/>
        <v>3130</v>
      </c>
      <c r="J1611" s="165">
        <v>0</v>
      </c>
      <c r="K1611" s="166">
        <f t="shared" si="16"/>
        <v>0</v>
      </c>
      <c r="L1611" s="166">
        <v>21</v>
      </c>
      <c r="M1611" s="166">
        <f t="shared" si="17"/>
        <v>3787.2999999999997</v>
      </c>
      <c r="N1611" s="166">
        <v>2.2600000000000002E-2</v>
      </c>
      <c r="O1611" s="166">
        <f t="shared" si="18"/>
        <v>0.02</v>
      </c>
      <c r="P1611" s="166">
        <v>0</v>
      </c>
      <c r="Q1611" s="166">
        <f t="shared" si="19"/>
        <v>0</v>
      </c>
      <c r="R1611" s="166"/>
      <c r="S1611" s="166" t="s">
        <v>250</v>
      </c>
      <c r="T1611" s="167" t="s">
        <v>234</v>
      </c>
      <c r="U1611" s="144">
        <v>0</v>
      </c>
      <c r="V1611" s="144">
        <f t="shared" si="20"/>
        <v>0</v>
      </c>
      <c r="W1611" s="144"/>
      <c r="X1611" s="133"/>
      <c r="Y1611" s="133"/>
      <c r="Z1611" s="133"/>
      <c r="AA1611" s="133"/>
      <c r="AB1611" s="133"/>
      <c r="AC1611" s="133"/>
      <c r="AD1611" s="133"/>
      <c r="AE1611" s="133"/>
      <c r="AF1611" s="133"/>
      <c r="AG1611" s="133" t="s">
        <v>861</v>
      </c>
      <c r="AH1611" s="133"/>
      <c r="AI1611" s="133"/>
      <c r="AJ1611" s="133"/>
      <c r="AK1611" s="133"/>
      <c r="AL1611" s="133"/>
      <c r="AM1611" s="133"/>
      <c r="AN1611" s="133"/>
      <c r="AO1611" s="133"/>
      <c r="AP1611" s="133"/>
      <c r="AQ1611" s="133"/>
      <c r="AR1611" s="133"/>
      <c r="AS1611" s="133"/>
      <c r="AT1611" s="133"/>
      <c r="AU1611" s="133"/>
      <c r="AV1611" s="133"/>
      <c r="AW1611" s="133"/>
      <c r="AX1611" s="133"/>
      <c r="AY1611" s="133"/>
      <c r="AZ1611" s="133"/>
      <c r="BA1611" s="133"/>
      <c r="BB1611" s="133"/>
      <c r="BC1611" s="133"/>
      <c r="BD1611" s="133"/>
      <c r="BE1611" s="133"/>
      <c r="BF1611" s="133"/>
      <c r="BG1611" s="133"/>
      <c r="BH1611" s="133"/>
    </row>
    <row r="1612" spans="1:60" outlineLevel="1" x14ac:dyDescent="0.2">
      <c r="A1612" s="161">
        <v>206</v>
      </c>
      <c r="B1612" s="162" t="s">
        <v>1641</v>
      </c>
      <c r="C1612" s="170" t="s">
        <v>1603</v>
      </c>
      <c r="D1612" s="163" t="s">
        <v>611</v>
      </c>
      <c r="E1612" s="164">
        <v>1</v>
      </c>
      <c r="F1612" s="165">
        <v>2015</v>
      </c>
      <c r="G1612" s="166">
        <f t="shared" si="14"/>
        <v>2015</v>
      </c>
      <c r="H1612" s="165">
        <v>2015</v>
      </c>
      <c r="I1612" s="166">
        <f t="shared" si="15"/>
        <v>2015</v>
      </c>
      <c r="J1612" s="165">
        <v>0</v>
      </c>
      <c r="K1612" s="166">
        <f t="shared" si="16"/>
        <v>0</v>
      </c>
      <c r="L1612" s="166">
        <v>21</v>
      </c>
      <c r="M1612" s="166">
        <f t="shared" si="17"/>
        <v>2438.15</v>
      </c>
      <c r="N1612" s="166">
        <v>1.77E-2</v>
      </c>
      <c r="O1612" s="166">
        <f t="shared" si="18"/>
        <v>0.02</v>
      </c>
      <c r="P1612" s="166">
        <v>0</v>
      </c>
      <c r="Q1612" s="166">
        <f t="shared" si="19"/>
        <v>0</v>
      </c>
      <c r="R1612" s="166"/>
      <c r="S1612" s="166" t="s">
        <v>250</v>
      </c>
      <c r="T1612" s="167" t="s">
        <v>1586</v>
      </c>
      <c r="U1612" s="144">
        <v>0</v>
      </c>
      <c r="V1612" s="144">
        <f t="shared" si="20"/>
        <v>0</v>
      </c>
      <c r="W1612" s="144"/>
      <c r="X1612" s="133"/>
      <c r="Y1612" s="133"/>
      <c r="Z1612" s="133"/>
      <c r="AA1612" s="133"/>
      <c r="AB1612" s="133"/>
      <c r="AC1612" s="133"/>
      <c r="AD1612" s="133"/>
      <c r="AE1612" s="133"/>
      <c r="AF1612" s="133"/>
      <c r="AG1612" s="133" t="s">
        <v>861</v>
      </c>
      <c r="AH1612" s="133"/>
      <c r="AI1612" s="133"/>
      <c r="AJ1612" s="133"/>
      <c r="AK1612" s="133"/>
      <c r="AL1612" s="133"/>
      <c r="AM1612" s="133"/>
      <c r="AN1612" s="133"/>
      <c r="AO1612" s="133"/>
      <c r="AP1612" s="133"/>
      <c r="AQ1612" s="133"/>
      <c r="AR1612" s="133"/>
      <c r="AS1612" s="133"/>
      <c r="AT1612" s="133"/>
      <c r="AU1612" s="133"/>
      <c r="AV1612" s="133"/>
      <c r="AW1612" s="133"/>
      <c r="AX1612" s="133"/>
      <c r="AY1612" s="133"/>
      <c r="AZ1612" s="133"/>
      <c r="BA1612" s="133"/>
      <c r="BB1612" s="133"/>
      <c r="BC1612" s="133"/>
      <c r="BD1612" s="133"/>
      <c r="BE1612" s="133"/>
      <c r="BF1612" s="133"/>
      <c r="BG1612" s="133"/>
      <c r="BH1612" s="133"/>
    </row>
    <row r="1613" spans="1:60" outlineLevel="1" x14ac:dyDescent="0.2">
      <c r="A1613" s="161">
        <v>207</v>
      </c>
      <c r="B1613" s="162" t="s">
        <v>1642</v>
      </c>
      <c r="C1613" s="170" t="s">
        <v>1603</v>
      </c>
      <c r="D1613" s="163" t="s">
        <v>611</v>
      </c>
      <c r="E1613" s="164">
        <v>1</v>
      </c>
      <c r="F1613" s="165">
        <v>2015</v>
      </c>
      <c r="G1613" s="166">
        <f t="shared" si="14"/>
        <v>2015</v>
      </c>
      <c r="H1613" s="165">
        <v>2015</v>
      </c>
      <c r="I1613" s="166">
        <f t="shared" si="15"/>
        <v>2015</v>
      </c>
      <c r="J1613" s="165">
        <v>0</v>
      </c>
      <c r="K1613" s="166">
        <f t="shared" si="16"/>
        <v>0</v>
      </c>
      <c r="L1613" s="166">
        <v>21</v>
      </c>
      <c r="M1613" s="166">
        <f t="shared" si="17"/>
        <v>2438.15</v>
      </c>
      <c r="N1613" s="166">
        <v>1.7800000000000003E-2</v>
      </c>
      <c r="O1613" s="166">
        <f t="shared" si="18"/>
        <v>0.02</v>
      </c>
      <c r="P1613" s="166">
        <v>0</v>
      </c>
      <c r="Q1613" s="166">
        <f t="shared" si="19"/>
        <v>0</v>
      </c>
      <c r="R1613" s="166"/>
      <c r="S1613" s="166" t="s">
        <v>250</v>
      </c>
      <c r="T1613" s="167" t="s">
        <v>234</v>
      </c>
      <c r="U1613" s="144">
        <v>0</v>
      </c>
      <c r="V1613" s="144">
        <f t="shared" si="20"/>
        <v>0</v>
      </c>
      <c r="W1613" s="144"/>
      <c r="X1613" s="133"/>
      <c r="Y1613" s="133"/>
      <c r="Z1613" s="133"/>
      <c r="AA1613" s="133"/>
      <c r="AB1613" s="133"/>
      <c r="AC1613" s="133"/>
      <c r="AD1613" s="133"/>
      <c r="AE1613" s="133"/>
      <c r="AF1613" s="133"/>
      <c r="AG1613" s="133" t="s">
        <v>861</v>
      </c>
      <c r="AH1613" s="133"/>
      <c r="AI1613" s="133"/>
      <c r="AJ1613" s="133"/>
      <c r="AK1613" s="133"/>
      <c r="AL1613" s="133"/>
      <c r="AM1613" s="133"/>
      <c r="AN1613" s="133"/>
      <c r="AO1613" s="133"/>
      <c r="AP1613" s="133"/>
      <c r="AQ1613" s="133"/>
      <c r="AR1613" s="133"/>
      <c r="AS1613" s="133"/>
      <c r="AT1613" s="133"/>
      <c r="AU1613" s="133"/>
      <c r="AV1613" s="133"/>
      <c r="AW1613" s="133"/>
      <c r="AX1613" s="133"/>
      <c r="AY1613" s="133"/>
      <c r="AZ1613" s="133"/>
      <c r="BA1613" s="133"/>
      <c r="BB1613" s="133"/>
      <c r="BC1613" s="133"/>
      <c r="BD1613" s="133"/>
      <c r="BE1613" s="133"/>
      <c r="BF1613" s="133"/>
      <c r="BG1613" s="133"/>
      <c r="BH1613" s="133"/>
    </row>
    <row r="1614" spans="1:60" outlineLevel="1" x14ac:dyDescent="0.2">
      <c r="A1614" s="161">
        <v>208</v>
      </c>
      <c r="B1614" s="162" t="s">
        <v>1643</v>
      </c>
      <c r="C1614" s="170" t="s">
        <v>1595</v>
      </c>
      <c r="D1614" s="163" t="s">
        <v>611</v>
      </c>
      <c r="E1614" s="164">
        <v>1</v>
      </c>
      <c r="F1614" s="165">
        <v>3130</v>
      </c>
      <c r="G1614" s="166">
        <f t="shared" si="14"/>
        <v>3130</v>
      </c>
      <c r="H1614" s="165">
        <v>3130</v>
      </c>
      <c r="I1614" s="166">
        <f t="shared" si="15"/>
        <v>3130</v>
      </c>
      <c r="J1614" s="165">
        <v>0</v>
      </c>
      <c r="K1614" s="166">
        <f t="shared" si="16"/>
        <v>0</v>
      </c>
      <c r="L1614" s="166">
        <v>21</v>
      </c>
      <c r="M1614" s="166">
        <f t="shared" si="17"/>
        <v>3787.2999999999997</v>
      </c>
      <c r="N1614" s="166">
        <v>2.2600000000000002E-2</v>
      </c>
      <c r="O1614" s="166">
        <f t="shared" si="18"/>
        <v>0.02</v>
      </c>
      <c r="P1614" s="166">
        <v>0</v>
      </c>
      <c r="Q1614" s="166">
        <f t="shared" si="19"/>
        <v>0</v>
      </c>
      <c r="R1614" s="166"/>
      <c r="S1614" s="166" t="s">
        <v>250</v>
      </c>
      <c r="T1614" s="167" t="s">
        <v>1586</v>
      </c>
      <c r="U1614" s="144">
        <v>0</v>
      </c>
      <c r="V1614" s="144">
        <f t="shared" si="20"/>
        <v>0</v>
      </c>
      <c r="W1614" s="144"/>
      <c r="X1614" s="133"/>
      <c r="Y1614" s="133"/>
      <c r="Z1614" s="133"/>
      <c r="AA1614" s="133"/>
      <c r="AB1614" s="133"/>
      <c r="AC1614" s="133"/>
      <c r="AD1614" s="133"/>
      <c r="AE1614" s="133"/>
      <c r="AF1614" s="133"/>
      <c r="AG1614" s="133" t="s">
        <v>861</v>
      </c>
      <c r="AH1614" s="133"/>
      <c r="AI1614" s="133"/>
      <c r="AJ1614" s="133"/>
      <c r="AK1614" s="133"/>
      <c r="AL1614" s="133"/>
      <c r="AM1614" s="133"/>
      <c r="AN1614" s="133"/>
      <c r="AO1614" s="133"/>
      <c r="AP1614" s="133"/>
      <c r="AQ1614" s="133"/>
      <c r="AR1614" s="133"/>
      <c r="AS1614" s="133"/>
      <c r="AT1614" s="133"/>
      <c r="AU1614" s="133"/>
      <c r="AV1614" s="133"/>
      <c r="AW1614" s="133"/>
      <c r="AX1614" s="133"/>
      <c r="AY1614" s="133"/>
      <c r="AZ1614" s="133"/>
      <c r="BA1614" s="133"/>
      <c r="BB1614" s="133"/>
      <c r="BC1614" s="133"/>
      <c r="BD1614" s="133"/>
      <c r="BE1614" s="133"/>
      <c r="BF1614" s="133"/>
      <c r="BG1614" s="133"/>
      <c r="BH1614" s="133"/>
    </row>
    <row r="1615" spans="1:60" outlineLevel="1" x14ac:dyDescent="0.2">
      <c r="A1615" s="161">
        <v>209</v>
      </c>
      <c r="B1615" s="162" t="s">
        <v>1644</v>
      </c>
      <c r="C1615" s="170" t="s">
        <v>1593</v>
      </c>
      <c r="D1615" s="163" t="s">
        <v>611</v>
      </c>
      <c r="E1615" s="164">
        <v>1</v>
      </c>
      <c r="F1615" s="165">
        <v>2155</v>
      </c>
      <c r="G1615" s="166">
        <f t="shared" si="14"/>
        <v>2155</v>
      </c>
      <c r="H1615" s="165">
        <v>2155</v>
      </c>
      <c r="I1615" s="166">
        <f t="shared" si="15"/>
        <v>2155</v>
      </c>
      <c r="J1615" s="165">
        <v>0</v>
      </c>
      <c r="K1615" s="166">
        <f t="shared" si="16"/>
        <v>0</v>
      </c>
      <c r="L1615" s="166">
        <v>21</v>
      </c>
      <c r="M1615" s="166">
        <f t="shared" si="17"/>
        <v>2607.5499999999997</v>
      </c>
      <c r="N1615" s="166">
        <v>1.77E-2</v>
      </c>
      <c r="O1615" s="166">
        <f t="shared" si="18"/>
        <v>0.02</v>
      </c>
      <c r="P1615" s="166">
        <v>0</v>
      </c>
      <c r="Q1615" s="166">
        <f t="shared" si="19"/>
        <v>0</v>
      </c>
      <c r="R1615" s="166"/>
      <c r="S1615" s="166" t="s">
        <v>250</v>
      </c>
      <c r="T1615" s="167" t="s">
        <v>234</v>
      </c>
      <c r="U1615" s="144">
        <v>0</v>
      </c>
      <c r="V1615" s="144">
        <f t="shared" si="20"/>
        <v>0</v>
      </c>
      <c r="W1615" s="144"/>
      <c r="X1615" s="133"/>
      <c r="Y1615" s="133"/>
      <c r="Z1615" s="133"/>
      <c r="AA1615" s="133"/>
      <c r="AB1615" s="133"/>
      <c r="AC1615" s="133"/>
      <c r="AD1615" s="133"/>
      <c r="AE1615" s="133"/>
      <c r="AF1615" s="133"/>
      <c r="AG1615" s="133" t="s">
        <v>861</v>
      </c>
      <c r="AH1615" s="133"/>
      <c r="AI1615" s="133"/>
      <c r="AJ1615" s="133"/>
      <c r="AK1615" s="133"/>
      <c r="AL1615" s="133"/>
      <c r="AM1615" s="133"/>
      <c r="AN1615" s="133"/>
      <c r="AO1615" s="133"/>
      <c r="AP1615" s="133"/>
      <c r="AQ1615" s="133"/>
      <c r="AR1615" s="133"/>
      <c r="AS1615" s="133"/>
      <c r="AT1615" s="133"/>
      <c r="AU1615" s="133"/>
      <c r="AV1615" s="133"/>
      <c r="AW1615" s="133"/>
      <c r="AX1615" s="133"/>
      <c r="AY1615" s="133"/>
      <c r="AZ1615" s="133"/>
      <c r="BA1615" s="133"/>
      <c r="BB1615" s="133"/>
      <c r="BC1615" s="133"/>
      <c r="BD1615" s="133"/>
      <c r="BE1615" s="133"/>
      <c r="BF1615" s="133"/>
      <c r="BG1615" s="133"/>
      <c r="BH1615" s="133"/>
    </row>
    <row r="1616" spans="1:60" outlineLevel="1" x14ac:dyDescent="0.2">
      <c r="A1616" s="154">
        <v>210</v>
      </c>
      <c r="B1616" s="155" t="s">
        <v>1645</v>
      </c>
      <c r="C1616" s="171" t="s">
        <v>1603</v>
      </c>
      <c r="D1616" s="156" t="s">
        <v>611</v>
      </c>
      <c r="E1616" s="157">
        <v>5</v>
      </c>
      <c r="F1616" s="158">
        <v>2015</v>
      </c>
      <c r="G1616" s="159">
        <f t="shared" si="14"/>
        <v>10075</v>
      </c>
      <c r="H1616" s="158">
        <v>2015</v>
      </c>
      <c r="I1616" s="159">
        <f t="shared" si="15"/>
        <v>10075</v>
      </c>
      <c r="J1616" s="158">
        <v>0</v>
      </c>
      <c r="K1616" s="159">
        <f t="shared" si="16"/>
        <v>0</v>
      </c>
      <c r="L1616" s="159">
        <v>21</v>
      </c>
      <c r="M1616" s="159">
        <f t="shared" si="17"/>
        <v>12190.75</v>
      </c>
      <c r="N1616" s="159">
        <v>1.77E-2</v>
      </c>
      <c r="O1616" s="159">
        <f t="shared" si="18"/>
        <v>0.09</v>
      </c>
      <c r="P1616" s="159">
        <v>0</v>
      </c>
      <c r="Q1616" s="159">
        <f t="shared" si="19"/>
        <v>0</v>
      </c>
      <c r="R1616" s="159"/>
      <c r="S1616" s="159" t="s">
        <v>250</v>
      </c>
      <c r="T1616" s="160" t="s">
        <v>1586</v>
      </c>
      <c r="U1616" s="144">
        <v>0</v>
      </c>
      <c r="V1616" s="144">
        <f t="shared" si="20"/>
        <v>0</v>
      </c>
      <c r="W1616" s="144"/>
      <c r="X1616" s="133"/>
      <c r="Y1616" s="133"/>
      <c r="Z1616" s="133"/>
      <c r="AA1616" s="133"/>
      <c r="AB1616" s="133"/>
      <c r="AC1616" s="133"/>
      <c r="AD1616" s="133"/>
      <c r="AE1616" s="133"/>
      <c r="AF1616" s="133"/>
      <c r="AG1616" s="133" t="s">
        <v>861</v>
      </c>
      <c r="AH1616" s="133"/>
      <c r="AI1616" s="133"/>
      <c r="AJ1616" s="133"/>
      <c r="AK1616" s="133"/>
      <c r="AL1616" s="133"/>
      <c r="AM1616" s="133"/>
      <c r="AN1616" s="133"/>
      <c r="AO1616" s="133"/>
      <c r="AP1616" s="133"/>
      <c r="AQ1616" s="133"/>
      <c r="AR1616" s="133"/>
      <c r="AS1616" s="133"/>
      <c r="AT1616" s="133"/>
      <c r="AU1616" s="133"/>
      <c r="AV1616" s="133"/>
      <c r="AW1616" s="133"/>
      <c r="AX1616" s="133"/>
      <c r="AY1616" s="133"/>
      <c r="AZ1616" s="133"/>
      <c r="BA1616" s="133"/>
      <c r="BB1616" s="133"/>
      <c r="BC1616" s="133"/>
      <c r="BD1616" s="133"/>
      <c r="BE1616" s="133"/>
      <c r="BF1616" s="133"/>
      <c r="BG1616" s="133"/>
      <c r="BH1616" s="133"/>
    </row>
    <row r="1617" spans="1:60" outlineLevel="1" x14ac:dyDescent="0.2">
      <c r="A1617" s="142"/>
      <c r="B1617" s="143"/>
      <c r="C1617" s="189" t="s">
        <v>1646</v>
      </c>
      <c r="D1617" s="175"/>
      <c r="E1617" s="176">
        <v>5</v>
      </c>
      <c r="F1617" s="144"/>
      <c r="G1617" s="144"/>
      <c r="H1617" s="144"/>
      <c r="I1617" s="144"/>
      <c r="J1617" s="144"/>
      <c r="K1617" s="144"/>
      <c r="L1617" s="144"/>
      <c r="M1617" s="144"/>
      <c r="N1617" s="144"/>
      <c r="O1617" s="144"/>
      <c r="P1617" s="144"/>
      <c r="Q1617" s="144"/>
      <c r="R1617" s="144"/>
      <c r="S1617" s="144"/>
      <c r="T1617" s="144"/>
      <c r="U1617" s="144"/>
      <c r="V1617" s="144"/>
      <c r="W1617" s="144"/>
      <c r="X1617" s="133"/>
      <c r="Y1617" s="133"/>
      <c r="Z1617" s="133"/>
      <c r="AA1617" s="133"/>
      <c r="AB1617" s="133"/>
      <c r="AC1617" s="133"/>
      <c r="AD1617" s="133"/>
      <c r="AE1617" s="133"/>
      <c r="AF1617" s="133"/>
      <c r="AG1617" s="133" t="s">
        <v>282</v>
      </c>
      <c r="AH1617" s="133">
        <v>0</v>
      </c>
      <c r="AI1617" s="133"/>
      <c r="AJ1617" s="133"/>
      <c r="AK1617" s="133"/>
      <c r="AL1617" s="133"/>
      <c r="AM1617" s="133"/>
      <c r="AN1617" s="133"/>
      <c r="AO1617" s="133"/>
      <c r="AP1617" s="133"/>
      <c r="AQ1617" s="133"/>
      <c r="AR1617" s="133"/>
      <c r="AS1617" s="133"/>
      <c r="AT1617" s="133"/>
      <c r="AU1617" s="133"/>
      <c r="AV1617" s="133"/>
      <c r="AW1617" s="133"/>
      <c r="AX1617" s="133"/>
      <c r="AY1617" s="133"/>
      <c r="AZ1617" s="133"/>
      <c r="BA1617" s="133"/>
      <c r="BB1617" s="133"/>
      <c r="BC1617" s="133"/>
      <c r="BD1617" s="133"/>
      <c r="BE1617" s="133"/>
      <c r="BF1617" s="133"/>
      <c r="BG1617" s="133"/>
      <c r="BH1617" s="133"/>
    </row>
    <row r="1618" spans="1:60" outlineLevel="1" x14ac:dyDescent="0.2">
      <c r="A1618" s="161">
        <v>211</v>
      </c>
      <c r="B1618" s="162" t="s">
        <v>1647</v>
      </c>
      <c r="C1618" s="170" t="s">
        <v>1603</v>
      </c>
      <c r="D1618" s="163" t="s">
        <v>611</v>
      </c>
      <c r="E1618" s="164">
        <v>2</v>
      </c>
      <c r="F1618" s="165">
        <v>2015</v>
      </c>
      <c r="G1618" s="166">
        <f t="shared" ref="G1618:G1628" si="21">ROUND(E1618*F1618,2)</f>
        <v>4030</v>
      </c>
      <c r="H1618" s="165">
        <v>2015</v>
      </c>
      <c r="I1618" s="166">
        <f t="shared" ref="I1618:I1628" si="22">ROUND(E1618*H1618,2)</f>
        <v>4030</v>
      </c>
      <c r="J1618" s="165">
        <v>0</v>
      </c>
      <c r="K1618" s="166">
        <f t="shared" ref="K1618:K1628" si="23">ROUND(E1618*J1618,2)</f>
        <v>0</v>
      </c>
      <c r="L1618" s="166">
        <v>21</v>
      </c>
      <c r="M1618" s="166">
        <f t="shared" ref="M1618:M1628" si="24">G1618*(1+L1618/100)</f>
        <v>4876.3</v>
      </c>
      <c r="N1618" s="166">
        <v>1.7800000000000003E-2</v>
      </c>
      <c r="O1618" s="166">
        <f t="shared" ref="O1618:O1628" si="25">ROUND(E1618*N1618,2)</f>
        <v>0.04</v>
      </c>
      <c r="P1618" s="166">
        <v>0</v>
      </c>
      <c r="Q1618" s="166">
        <f t="shared" ref="Q1618:Q1628" si="26">ROUND(E1618*P1618,2)</f>
        <v>0</v>
      </c>
      <c r="R1618" s="166"/>
      <c r="S1618" s="166" t="s">
        <v>250</v>
      </c>
      <c r="T1618" s="167" t="s">
        <v>1586</v>
      </c>
      <c r="U1618" s="144">
        <v>0</v>
      </c>
      <c r="V1618" s="144">
        <f t="shared" ref="V1618:V1628" si="27">ROUND(E1618*U1618,2)</f>
        <v>0</v>
      </c>
      <c r="W1618" s="144"/>
      <c r="X1618" s="133"/>
      <c r="Y1618" s="133"/>
      <c r="Z1618" s="133"/>
      <c r="AA1618" s="133"/>
      <c r="AB1618" s="133"/>
      <c r="AC1618" s="133"/>
      <c r="AD1618" s="133"/>
      <c r="AE1618" s="133"/>
      <c r="AF1618" s="133"/>
      <c r="AG1618" s="133" t="s">
        <v>861</v>
      </c>
      <c r="AH1618" s="133"/>
      <c r="AI1618" s="133"/>
      <c r="AJ1618" s="133"/>
      <c r="AK1618" s="133"/>
      <c r="AL1618" s="133"/>
      <c r="AM1618" s="133"/>
      <c r="AN1618" s="133"/>
      <c r="AO1618" s="133"/>
      <c r="AP1618" s="133"/>
      <c r="AQ1618" s="133"/>
      <c r="AR1618" s="133"/>
      <c r="AS1618" s="133"/>
      <c r="AT1618" s="133"/>
      <c r="AU1618" s="133"/>
      <c r="AV1618" s="133"/>
      <c r="AW1618" s="133"/>
      <c r="AX1618" s="133"/>
      <c r="AY1618" s="133"/>
      <c r="AZ1618" s="133"/>
      <c r="BA1618" s="133"/>
      <c r="BB1618" s="133"/>
      <c r="BC1618" s="133"/>
      <c r="BD1618" s="133"/>
      <c r="BE1618" s="133"/>
      <c r="BF1618" s="133"/>
      <c r="BG1618" s="133"/>
      <c r="BH1618" s="133"/>
    </row>
    <row r="1619" spans="1:60" outlineLevel="1" x14ac:dyDescent="0.2">
      <c r="A1619" s="161">
        <v>212</v>
      </c>
      <c r="B1619" s="162" t="s">
        <v>1648</v>
      </c>
      <c r="C1619" s="170" t="s">
        <v>1605</v>
      </c>
      <c r="D1619" s="163" t="s">
        <v>611</v>
      </c>
      <c r="E1619" s="164">
        <v>4</v>
      </c>
      <c r="F1619" s="165">
        <v>2015</v>
      </c>
      <c r="G1619" s="166">
        <f t="shared" si="21"/>
        <v>8060</v>
      </c>
      <c r="H1619" s="165">
        <v>2015</v>
      </c>
      <c r="I1619" s="166">
        <f t="shared" si="22"/>
        <v>8060</v>
      </c>
      <c r="J1619" s="165">
        <v>0</v>
      </c>
      <c r="K1619" s="166">
        <f t="shared" si="23"/>
        <v>0</v>
      </c>
      <c r="L1619" s="166">
        <v>21</v>
      </c>
      <c r="M1619" s="166">
        <f t="shared" si="24"/>
        <v>9752.6</v>
      </c>
      <c r="N1619" s="166">
        <v>1.77E-2</v>
      </c>
      <c r="O1619" s="166">
        <f t="shared" si="25"/>
        <v>7.0000000000000007E-2</v>
      </c>
      <c r="P1619" s="166">
        <v>0</v>
      </c>
      <c r="Q1619" s="166">
        <f t="shared" si="26"/>
        <v>0</v>
      </c>
      <c r="R1619" s="166"/>
      <c r="S1619" s="166" t="s">
        <v>250</v>
      </c>
      <c r="T1619" s="167" t="s">
        <v>234</v>
      </c>
      <c r="U1619" s="144">
        <v>0</v>
      </c>
      <c r="V1619" s="144">
        <f t="shared" si="27"/>
        <v>0</v>
      </c>
      <c r="W1619" s="144"/>
      <c r="X1619" s="133"/>
      <c r="Y1619" s="133"/>
      <c r="Z1619" s="133"/>
      <c r="AA1619" s="133"/>
      <c r="AB1619" s="133"/>
      <c r="AC1619" s="133"/>
      <c r="AD1619" s="133"/>
      <c r="AE1619" s="133"/>
      <c r="AF1619" s="133"/>
      <c r="AG1619" s="133" t="s">
        <v>861</v>
      </c>
      <c r="AH1619" s="133"/>
      <c r="AI1619" s="133"/>
      <c r="AJ1619" s="133"/>
      <c r="AK1619" s="133"/>
      <c r="AL1619" s="133"/>
      <c r="AM1619" s="133"/>
      <c r="AN1619" s="133"/>
      <c r="AO1619" s="133"/>
      <c r="AP1619" s="133"/>
      <c r="AQ1619" s="133"/>
      <c r="AR1619" s="133"/>
      <c r="AS1619" s="133"/>
      <c r="AT1619" s="133"/>
      <c r="AU1619" s="133"/>
      <c r="AV1619" s="133"/>
      <c r="AW1619" s="133"/>
      <c r="AX1619" s="133"/>
      <c r="AY1619" s="133"/>
      <c r="AZ1619" s="133"/>
      <c r="BA1619" s="133"/>
      <c r="BB1619" s="133"/>
      <c r="BC1619" s="133"/>
      <c r="BD1619" s="133"/>
      <c r="BE1619" s="133"/>
      <c r="BF1619" s="133"/>
      <c r="BG1619" s="133"/>
      <c r="BH1619" s="133"/>
    </row>
    <row r="1620" spans="1:60" outlineLevel="1" x14ac:dyDescent="0.2">
      <c r="A1620" s="161">
        <v>213</v>
      </c>
      <c r="B1620" s="162" t="s">
        <v>1649</v>
      </c>
      <c r="C1620" s="170" t="s">
        <v>1605</v>
      </c>
      <c r="D1620" s="163" t="s">
        <v>611</v>
      </c>
      <c r="E1620" s="164">
        <v>1</v>
      </c>
      <c r="F1620" s="165">
        <v>2015</v>
      </c>
      <c r="G1620" s="166">
        <f t="shared" si="21"/>
        <v>2015</v>
      </c>
      <c r="H1620" s="165">
        <v>2015</v>
      </c>
      <c r="I1620" s="166">
        <f t="shared" si="22"/>
        <v>2015</v>
      </c>
      <c r="J1620" s="165">
        <v>0</v>
      </c>
      <c r="K1620" s="166">
        <f t="shared" si="23"/>
        <v>0</v>
      </c>
      <c r="L1620" s="166">
        <v>21</v>
      </c>
      <c r="M1620" s="166">
        <f t="shared" si="24"/>
        <v>2438.15</v>
      </c>
      <c r="N1620" s="166">
        <v>1.77E-2</v>
      </c>
      <c r="O1620" s="166">
        <f t="shared" si="25"/>
        <v>0.02</v>
      </c>
      <c r="P1620" s="166">
        <v>0</v>
      </c>
      <c r="Q1620" s="166">
        <f t="shared" si="26"/>
        <v>0</v>
      </c>
      <c r="R1620" s="166"/>
      <c r="S1620" s="166" t="s">
        <v>250</v>
      </c>
      <c r="T1620" s="167" t="s">
        <v>234</v>
      </c>
      <c r="U1620" s="144">
        <v>0</v>
      </c>
      <c r="V1620" s="144">
        <f t="shared" si="27"/>
        <v>0</v>
      </c>
      <c r="W1620" s="144"/>
      <c r="X1620" s="133"/>
      <c r="Y1620" s="133"/>
      <c r="Z1620" s="133"/>
      <c r="AA1620" s="133"/>
      <c r="AB1620" s="133"/>
      <c r="AC1620" s="133"/>
      <c r="AD1620" s="133"/>
      <c r="AE1620" s="133"/>
      <c r="AF1620" s="133"/>
      <c r="AG1620" s="133" t="s">
        <v>861</v>
      </c>
      <c r="AH1620" s="133"/>
      <c r="AI1620" s="133"/>
      <c r="AJ1620" s="133"/>
      <c r="AK1620" s="133"/>
      <c r="AL1620" s="133"/>
      <c r="AM1620" s="133"/>
      <c r="AN1620" s="133"/>
      <c r="AO1620" s="133"/>
      <c r="AP1620" s="133"/>
      <c r="AQ1620" s="133"/>
      <c r="AR1620" s="133"/>
      <c r="AS1620" s="133"/>
      <c r="AT1620" s="133"/>
      <c r="AU1620" s="133"/>
      <c r="AV1620" s="133"/>
      <c r="AW1620" s="133"/>
      <c r="AX1620" s="133"/>
      <c r="AY1620" s="133"/>
      <c r="AZ1620" s="133"/>
      <c r="BA1620" s="133"/>
      <c r="BB1620" s="133"/>
      <c r="BC1620" s="133"/>
      <c r="BD1620" s="133"/>
      <c r="BE1620" s="133"/>
      <c r="BF1620" s="133"/>
      <c r="BG1620" s="133"/>
      <c r="BH1620" s="133"/>
    </row>
    <row r="1621" spans="1:60" outlineLevel="1" x14ac:dyDescent="0.2">
      <c r="A1621" s="161">
        <v>214</v>
      </c>
      <c r="B1621" s="162" t="s">
        <v>1650</v>
      </c>
      <c r="C1621" s="170" t="s">
        <v>1603</v>
      </c>
      <c r="D1621" s="163" t="s">
        <v>611</v>
      </c>
      <c r="E1621" s="164">
        <v>1</v>
      </c>
      <c r="F1621" s="165">
        <v>2015</v>
      </c>
      <c r="G1621" s="166">
        <f t="shared" si="21"/>
        <v>2015</v>
      </c>
      <c r="H1621" s="165">
        <v>2015</v>
      </c>
      <c r="I1621" s="166">
        <f t="shared" si="22"/>
        <v>2015</v>
      </c>
      <c r="J1621" s="165">
        <v>0</v>
      </c>
      <c r="K1621" s="166">
        <f t="shared" si="23"/>
        <v>0</v>
      </c>
      <c r="L1621" s="166">
        <v>21</v>
      </c>
      <c r="M1621" s="166">
        <f t="shared" si="24"/>
        <v>2438.15</v>
      </c>
      <c r="N1621" s="166">
        <v>1.7800000000000003E-2</v>
      </c>
      <c r="O1621" s="166">
        <f t="shared" si="25"/>
        <v>0.02</v>
      </c>
      <c r="P1621" s="166">
        <v>0</v>
      </c>
      <c r="Q1621" s="166">
        <f t="shared" si="26"/>
        <v>0</v>
      </c>
      <c r="R1621" s="166"/>
      <c r="S1621" s="166" t="s">
        <v>250</v>
      </c>
      <c r="T1621" s="167" t="s">
        <v>234</v>
      </c>
      <c r="U1621" s="144">
        <v>0</v>
      </c>
      <c r="V1621" s="144">
        <f t="shared" si="27"/>
        <v>0</v>
      </c>
      <c r="W1621" s="144"/>
      <c r="X1621" s="133"/>
      <c r="Y1621" s="133"/>
      <c r="Z1621" s="133"/>
      <c r="AA1621" s="133"/>
      <c r="AB1621" s="133"/>
      <c r="AC1621" s="133"/>
      <c r="AD1621" s="133"/>
      <c r="AE1621" s="133"/>
      <c r="AF1621" s="133"/>
      <c r="AG1621" s="133" t="s">
        <v>861</v>
      </c>
      <c r="AH1621" s="133"/>
      <c r="AI1621" s="133"/>
      <c r="AJ1621" s="133"/>
      <c r="AK1621" s="133"/>
      <c r="AL1621" s="133"/>
      <c r="AM1621" s="133"/>
      <c r="AN1621" s="133"/>
      <c r="AO1621" s="133"/>
      <c r="AP1621" s="133"/>
      <c r="AQ1621" s="133"/>
      <c r="AR1621" s="133"/>
      <c r="AS1621" s="133"/>
      <c r="AT1621" s="133"/>
      <c r="AU1621" s="133"/>
      <c r="AV1621" s="133"/>
      <c r="AW1621" s="133"/>
      <c r="AX1621" s="133"/>
      <c r="AY1621" s="133"/>
      <c r="AZ1621" s="133"/>
      <c r="BA1621" s="133"/>
      <c r="BB1621" s="133"/>
      <c r="BC1621" s="133"/>
      <c r="BD1621" s="133"/>
      <c r="BE1621" s="133"/>
      <c r="BF1621" s="133"/>
      <c r="BG1621" s="133"/>
      <c r="BH1621" s="133"/>
    </row>
    <row r="1622" spans="1:60" outlineLevel="1" x14ac:dyDescent="0.2">
      <c r="A1622" s="161">
        <v>215</v>
      </c>
      <c r="B1622" s="162" t="s">
        <v>1651</v>
      </c>
      <c r="C1622" s="170" t="s">
        <v>1603</v>
      </c>
      <c r="D1622" s="163" t="s">
        <v>611</v>
      </c>
      <c r="E1622" s="164">
        <v>1</v>
      </c>
      <c r="F1622" s="165">
        <v>2015</v>
      </c>
      <c r="G1622" s="166">
        <f t="shared" si="21"/>
        <v>2015</v>
      </c>
      <c r="H1622" s="165">
        <v>2015</v>
      </c>
      <c r="I1622" s="166">
        <f t="shared" si="22"/>
        <v>2015</v>
      </c>
      <c r="J1622" s="165">
        <v>0</v>
      </c>
      <c r="K1622" s="166">
        <f t="shared" si="23"/>
        <v>0</v>
      </c>
      <c r="L1622" s="166">
        <v>21</v>
      </c>
      <c r="M1622" s="166">
        <f t="shared" si="24"/>
        <v>2438.15</v>
      </c>
      <c r="N1622" s="166">
        <v>1.7800000000000003E-2</v>
      </c>
      <c r="O1622" s="166">
        <f t="shared" si="25"/>
        <v>0.02</v>
      </c>
      <c r="P1622" s="166">
        <v>0</v>
      </c>
      <c r="Q1622" s="166">
        <f t="shared" si="26"/>
        <v>0</v>
      </c>
      <c r="R1622" s="166"/>
      <c r="S1622" s="166" t="s">
        <v>250</v>
      </c>
      <c r="T1622" s="167" t="s">
        <v>234</v>
      </c>
      <c r="U1622" s="144">
        <v>0</v>
      </c>
      <c r="V1622" s="144">
        <f t="shared" si="27"/>
        <v>0</v>
      </c>
      <c r="W1622" s="144"/>
      <c r="X1622" s="133"/>
      <c r="Y1622" s="133"/>
      <c r="Z1622" s="133"/>
      <c r="AA1622" s="133"/>
      <c r="AB1622" s="133"/>
      <c r="AC1622" s="133"/>
      <c r="AD1622" s="133"/>
      <c r="AE1622" s="133"/>
      <c r="AF1622" s="133"/>
      <c r="AG1622" s="133" t="s">
        <v>861</v>
      </c>
      <c r="AH1622" s="133"/>
      <c r="AI1622" s="133"/>
      <c r="AJ1622" s="133"/>
      <c r="AK1622" s="133"/>
      <c r="AL1622" s="133"/>
      <c r="AM1622" s="133"/>
      <c r="AN1622" s="133"/>
      <c r="AO1622" s="133"/>
      <c r="AP1622" s="133"/>
      <c r="AQ1622" s="133"/>
      <c r="AR1622" s="133"/>
      <c r="AS1622" s="133"/>
      <c r="AT1622" s="133"/>
      <c r="AU1622" s="133"/>
      <c r="AV1622" s="133"/>
      <c r="AW1622" s="133"/>
      <c r="AX1622" s="133"/>
      <c r="AY1622" s="133"/>
      <c r="AZ1622" s="133"/>
      <c r="BA1622" s="133"/>
      <c r="BB1622" s="133"/>
      <c r="BC1622" s="133"/>
      <c r="BD1622" s="133"/>
      <c r="BE1622" s="133"/>
      <c r="BF1622" s="133"/>
      <c r="BG1622" s="133"/>
      <c r="BH1622" s="133"/>
    </row>
    <row r="1623" spans="1:60" outlineLevel="1" x14ac:dyDescent="0.2">
      <c r="A1623" s="161">
        <v>216</v>
      </c>
      <c r="B1623" s="162" t="s">
        <v>1652</v>
      </c>
      <c r="C1623" s="170" t="s">
        <v>1593</v>
      </c>
      <c r="D1623" s="163" t="s">
        <v>611</v>
      </c>
      <c r="E1623" s="164">
        <v>1</v>
      </c>
      <c r="F1623" s="165">
        <v>2155</v>
      </c>
      <c r="G1623" s="166">
        <f t="shared" si="21"/>
        <v>2155</v>
      </c>
      <c r="H1623" s="165">
        <v>2155</v>
      </c>
      <c r="I1623" s="166">
        <f t="shared" si="22"/>
        <v>2155</v>
      </c>
      <c r="J1623" s="165">
        <v>0</v>
      </c>
      <c r="K1623" s="166">
        <f t="shared" si="23"/>
        <v>0</v>
      </c>
      <c r="L1623" s="166">
        <v>21</v>
      </c>
      <c r="M1623" s="166">
        <f t="shared" si="24"/>
        <v>2607.5499999999997</v>
      </c>
      <c r="N1623" s="166">
        <v>1.7800000000000003E-2</v>
      </c>
      <c r="O1623" s="166">
        <f t="shared" si="25"/>
        <v>0.02</v>
      </c>
      <c r="P1623" s="166">
        <v>0</v>
      </c>
      <c r="Q1623" s="166">
        <f t="shared" si="26"/>
        <v>0</v>
      </c>
      <c r="R1623" s="166"/>
      <c r="S1623" s="166" t="s">
        <v>250</v>
      </c>
      <c r="T1623" s="167" t="s">
        <v>234</v>
      </c>
      <c r="U1623" s="144">
        <v>0</v>
      </c>
      <c r="V1623" s="144">
        <f t="shared" si="27"/>
        <v>0</v>
      </c>
      <c r="W1623" s="144"/>
      <c r="X1623" s="133"/>
      <c r="Y1623" s="133"/>
      <c r="Z1623" s="133"/>
      <c r="AA1623" s="133"/>
      <c r="AB1623" s="133"/>
      <c r="AC1623" s="133"/>
      <c r="AD1623" s="133"/>
      <c r="AE1623" s="133"/>
      <c r="AF1623" s="133"/>
      <c r="AG1623" s="133" t="s">
        <v>861</v>
      </c>
      <c r="AH1623" s="133"/>
      <c r="AI1623" s="133"/>
      <c r="AJ1623" s="133"/>
      <c r="AK1623" s="133"/>
      <c r="AL1623" s="133"/>
      <c r="AM1623" s="133"/>
      <c r="AN1623" s="133"/>
      <c r="AO1623" s="133"/>
      <c r="AP1623" s="133"/>
      <c r="AQ1623" s="133"/>
      <c r="AR1623" s="133"/>
      <c r="AS1623" s="133"/>
      <c r="AT1623" s="133"/>
      <c r="AU1623" s="133"/>
      <c r="AV1623" s="133"/>
      <c r="AW1623" s="133"/>
      <c r="AX1623" s="133"/>
      <c r="AY1623" s="133"/>
      <c r="AZ1623" s="133"/>
      <c r="BA1623" s="133"/>
      <c r="BB1623" s="133"/>
      <c r="BC1623" s="133"/>
      <c r="BD1623" s="133"/>
      <c r="BE1623" s="133"/>
      <c r="BF1623" s="133"/>
      <c r="BG1623" s="133"/>
      <c r="BH1623" s="133"/>
    </row>
    <row r="1624" spans="1:60" outlineLevel="1" x14ac:dyDescent="0.2">
      <c r="A1624" s="161">
        <v>217</v>
      </c>
      <c r="B1624" s="162" t="s">
        <v>1653</v>
      </c>
      <c r="C1624" s="170" t="s">
        <v>1595</v>
      </c>
      <c r="D1624" s="163" t="s">
        <v>611</v>
      </c>
      <c r="E1624" s="164">
        <v>1</v>
      </c>
      <c r="F1624" s="165">
        <v>3130</v>
      </c>
      <c r="G1624" s="166">
        <f t="shared" si="21"/>
        <v>3130</v>
      </c>
      <c r="H1624" s="165">
        <v>3130</v>
      </c>
      <c r="I1624" s="166">
        <f t="shared" si="22"/>
        <v>3130</v>
      </c>
      <c r="J1624" s="165">
        <v>0</v>
      </c>
      <c r="K1624" s="166">
        <f t="shared" si="23"/>
        <v>0</v>
      </c>
      <c r="L1624" s="166">
        <v>21</v>
      </c>
      <c r="M1624" s="166">
        <f t="shared" si="24"/>
        <v>3787.2999999999997</v>
      </c>
      <c r="N1624" s="166">
        <v>2.2600000000000002E-2</v>
      </c>
      <c r="O1624" s="166">
        <f t="shared" si="25"/>
        <v>0.02</v>
      </c>
      <c r="P1624" s="166">
        <v>0</v>
      </c>
      <c r="Q1624" s="166">
        <f t="shared" si="26"/>
        <v>0</v>
      </c>
      <c r="R1624" s="166"/>
      <c r="S1624" s="166" t="s">
        <v>250</v>
      </c>
      <c r="T1624" s="167" t="s">
        <v>234</v>
      </c>
      <c r="U1624" s="144">
        <v>0</v>
      </c>
      <c r="V1624" s="144">
        <f t="shared" si="27"/>
        <v>0</v>
      </c>
      <c r="W1624" s="144"/>
      <c r="X1624" s="133"/>
      <c r="Y1624" s="133"/>
      <c r="Z1624" s="133"/>
      <c r="AA1624" s="133"/>
      <c r="AB1624" s="133"/>
      <c r="AC1624" s="133"/>
      <c r="AD1624" s="133"/>
      <c r="AE1624" s="133"/>
      <c r="AF1624" s="133"/>
      <c r="AG1624" s="133" t="s">
        <v>861</v>
      </c>
      <c r="AH1624" s="133"/>
      <c r="AI1624" s="133"/>
      <c r="AJ1624" s="133"/>
      <c r="AK1624" s="133"/>
      <c r="AL1624" s="133"/>
      <c r="AM1624" s="133"/>
      <c r="AN1624" s="133"/>
      <c r="AO1624" s="133"/>
      <c r="AP1624" s="133"/>
      <c r="AQ1624" s="133"/>
      <c r="AR1624" s="133"/>
      <c r="AS1624" s="133"/>
      <c r="AT1624" s="133"/>
      <c r="AU1624" s="133"/>
      <c r="AV1624" s="133"/>
      <c r="AW1624" s="133"/>
      <c r="AX1624" s="133"/>
      <c r="AY1624" s="133"/>
      <c r="AZ1624" s="133"/>
      <c r="BA1624" s="133"/>
      <c r="BB1624" s="133"/>
      <c r="BC1624" s="133"/>
      <c r="BD1624" s="133"/>
      <c r="BE1624" s="133"/>
      <c r="BF1624" s="133"/>
      <c r="BG1624" s="133"/>
      <c r="BH1624" s="133"/>
    </row>
    <row r="1625" spans="1:60" outlineLevel="1" x14ac:dyDescent="0.2">
      <c r="A1625" s="161">
        <v>218</v>
      </c>
      <c r="B1625" s="162" t="s">
        <v>1654</v>
      </c>
      <c r="C1625" s="170" t="s">
        <v>1595</v>
      </c>
      <c r="D1625" s="163" t="s">
        <v>611</v>
      </c>
      <c r="E1625" s="164">
        <v>1</v>
      </c>
      <c r="F1625" s="165">
        <v>3130</v>
      </c>
      <c r="G1625" s="166">
        <f t="shared" si="21"/>
        <v>3130</v>
      </c>
      <c r="H1625" s="165">
        <v>3130</v>
      </c>
      <c r="I1625" s="166">
        <f t="shared" si="22"/>
        <v>3130</v>
      </c>
      <c r="J1625" s="165">
        <v>0</v>
      </c>
      <c r="K1625" s="166">
        <f t="shared" si="23"/>
        <v>0</v>
      </c>
      <c r="L1625" s="166">
        <v>21</v>
      </c>
      <c r="M1625" s="166">
        <f t="shared" si="24"/>
        <v>3787.2999999999997</v>
      </c>
      <c r="N1625" s="166">
        <v>2.2600000000000002E-2</v>
      </c>
      <c r="O1625" s="166">
        <f t="shared" si="25"/>
        <v>0.02</v>
      </c>
      <c r="P1625" s="166">
        <v>0</v>
      </c>
      <c r="Q1625" s="166">
        <f t="shared" si="26"/>
        <v>0</v>
      </c>
      <c r="R1625" s="166"/>
      <c r="S1625" s="166" t="s">
        <v>250</v>
      </c>
      <c r="T1625" s="167" t="s">
        <v>234</v>
      </c>
      <c r="U1625" s="144">
        <v>0</v>
      </c>
      <c r="V1625" s="144">
        <f t="shared" si="27"/>
        <v>0</v>
      </c>
      <c r="W1625" s="144"/>
      <c r="X1625" s="133"/>
      <c r="Y1625" s="133"/>
      <c r="Z1625" s="133"/>
      <c r="AA1625" s="133"/>
      <c r="AB1625" s="133"/>
      <c r="AC1625" s="133"/>
      <c r="AD1625" s="133"/>
      <c r="AE1625" s="133"/>
      <c r="AF1625" s="133"/>
      <c r="AG1625" s="133" t="s">
        <v>861</v>
      </c>
      <c r="AH1625" s="133"/>
      <c r="AI1625" s="133"/>
      <c r="AJ1625" s="133"/>
      <c r="AK1625" s="133"/>
      <c r="AL1625" s="133"/>
      <c r="AM1625" s="133"/>
      <c r="AN1625" s="133"/>
      <c r="AO1625" s="133"/>
      <c r="AP1625" s="133"/>
      <c r="AQ1625" s="133"/>
      <c r="AR1625" s="133"/>
      <c r="AS1625" s="133"/>
      <c r="AT1625" s="133"/>
      <c r="AU1625" s="133"/>
      <c r="AV1625" s="133"/>
      <c r="AW1625" s="133"/>
      <c r="AX1625" s="133"/>
      <c r="AY1625" s="133"/>
      <c r="AZ1625" s="133"/>
      <c r="BA1625" s="133"/>
      <c r="BB1625" s="133"/>
      <c r="BC1625" s="133"/>
      <c r="BD1625" s="133"/>
      <c r="BE1625" s="133"/>
      <c r="BF1625" s="133"/>
      <c r="BG1625" s="133"/>
      <c r="BH1625" s="133"/>
    </row>
    <row r="1626" spans="1:60" outlineLevel="1" x14ac:dyDescent="0.2">
      <c r="A1626" s="161">
        <v>219</v>
      </c>
      <c r="B1626" s="162" t="s">
        <v>1655</v>
      </c>
      <c r="C1626" s="170" t="s">
        <v>1605</v>
      </c>
      <c r="D1626" s="163" t="s">
        <v>611</v>
      </c>
      <c r="E1626" s="164">
        <v>1</v>
      </c>
      <c r="F1626" s="165">
        <v>2015</v>
      </c>
      <c r="G1626" s="166">
        <f t="shared" si="21"/>
        <v>2015</v>
      </c>
      <c r="H1626" s="165">
        <v>2015</v>
      </c>
      <c r="I1626" s="166">
        <f t="shared" si="22"/>
        <v>2015</v>
      </c>
      <c r="J1626" s="165">
        <v>0</v>
      </c>
      <c r="K1626" s="166">
        <f t="shared" si="23"/>
        <v>0</v>
      </c>
      <c r="L1626" s="166">
        <v>21</v>
      </c>
      <c r="M1626" s="166">
        <f t="shared" si="24"/>
        <v>2438.15</v>
      </c>
      <c r="N1626" s="166">
        <v>1.77E-2</v>
      </c>
      <c r="O1626" s="166">
        <f t="shared" si="25"/>
        <v>0.02</v>
      </c>
      <c r="P1626" s="166">
        <v>0</v>
      </c>
      <c r="Q1626" s="166">
        <f t="shared" si="26"/>
        <v>0</v>
      </c>
      <c r="R1626" s="166"/>
      <c r="S1626" s="166" t="s">
        <v>250</v>
      </c>
      <c r="T1626" s="167" t="s">
        <v>234</v>
      </c>
      <c r="U1626" s="144">
        <v>0</v>
      </c>
      <c r="V1626" s="144">
        <f t="shared" si="27"/>
        <v>0</v>
      </c>
      <c r="W1626" s="144"/>
      <c r="X1626" s="133"/>
      <c r="Y1626" s="133"/>
      <c r="Z1626" s="133"/>
      <c r="AA1626" s="133"/>
      <c r="AB1626" s="133"/>
      <c r="AC1626" s="133"/>
      <c r="AD1626" s="133"/>
      <c r="AE1626" s="133"/>
      <c r="AF1626" s="133"/>
      <c r="AG1626" s="133" t="s">
        <v>861</v>
      </c>
      <c r="AH1626" s="133"/>
      <c r="AI1626" s="133"/>
      <c r="AJ1626" s="133"/>
      <c r="AK1626" s="133"/>
      <c r="AL1626" s="133"/>
      <c r="AM1626" s="133"/>
      <c r="AN1626" s="133"/>
      <c r="AO1626" s="133"/>
      <c r="AP1626" s="133"/>
      <c r="AQ1626" s="133"/>
      <c r="AR1626" s="133"/>
      <c r="AS1626" s="133"/>
      <c r="AT1626" s="133"/>
      <c r="AU1626" s="133"/>
      <c r="AV1626" s="133"/>
      <c r="AW1626" s="133"/>
      <c r="AX1626" s="133"/>
      <c r="AY1626" s="133"/>
      <c r="AZ1626" s="133"/>
      <c r="BA1626" s="133"/>
      <c r="BB1626" s="133"/>
      <c r="BC1626" s="133"/>
      <c r="BD1626" s="133"/>
      <c r="BE1626" s="133"/>
      <c r="BF1626" s="133"/>
      <c r="BG1626" s="133"/>
      <c r="BH1626" s="133"/>
    </row>
    <row r="1627" spans="1:60" outlineLevel="1" x14ac:dyDescent="0.2">
      <c r="A1627" s="161">
        <v>220</v>
      </c>
      <c r="B1627" s="162" t="s">
        <v>1656</v>
      </c>
      <c r="C1627" s="170" t="s">
        <v>1603</v>
      </c>
      <c r="D1627" s="163" t="s">
        <v>611</v>
      </c>
      <c r="E1627" s="164">
        <v>1</v>
      </c>
      <c r="F1627" s="165">
        <v>2015</v>
      </c>
      <c r="G1627" s="166">
        <f t="shared" si="21"/>
        <v>2015</v>
      </c>
      <c r="H1627" s="165">
        <v>2015</v>
      </c>
      <c r="I1627" s="166">
        <f t="shared" si="22"/>
        <v>2015</v>
      </c>
      <c r="J1627" s="165">
        <v>0</v>
      </c>
      <c r="K1627" s="166">
        <f t="shared" si="23"/>
        <v>0</v>
      </c>
      <c r="L1627" s="166">
        <v>21</v>
      </c>
      <c r="M1627" s="166">
        <f t="shared" si="24"/>
        <v>2438.15</v>
      </c>
      <c r="N1627" s="166">
        <v>1.7800000000000003E-2</v>
      </c>
      <c r="O1627" s="166">
        <f t="shared" si="25"/>
        <v>0.02</v>
      </c>
      <c r="P1627" s="166">
        <v>0</v>
      </c>
      <c r="Q1627" s="166">
        <f t="shared" si="26"/>
        <v>0</v>
      </c>
      <c r="R1627" s="166"/>
      <c r="S1627" s="166" t="s">
        <v>250</v>
      </c>
      <c r="T1627" s="167" t="s">
        <v>234</v>
      </c>
      <c r="U1627" s="144">
        <v>0</v>
      </c>
      <c r="V1627" s="144">
        <f t="shared" si="27"/>
        <v>0</v>
      </c>
      <c r="W1627" s="144"/>
      <c r="X1627" s="133"/>
      <c r="Y1627" s="133"/>
      <c r="Z1627" s="133"/>
      <c r="AA1627" s="133"/>
      <c r="AB1627" s="133"/>
      <c r="AC1627" s="133"/>
      <c r="AD1627" s="133"/>
      <c r="AE1627" s="133"/>
      <c r="AF1627" s="133"/>
      <c r="AG1627" s="133" t="s">
        <v>861</v>
      </c>
      <c r="AH1627" s="133"/>
      <c r="AI1627" s="133"/>
      <c r="AJ1627" s="133"/>
      <c r="AK1627" s="133"/>
      <c r="AL1627" s="133"/>
      <c r="AM1627" s="133"/>
      <c r="AN1627" s="133"/>
      <c r="AO1627" s="133"/>
      <c r="AP1627" s="133"/>
      <c r="AQ1627" s="133"/>
      <c r="AR1627" s="133"/>
      <c r="AS1627" s="133"/>
      <c r="AT1627" s="133"/>
      <c r="AU1627" s="133"/>
      <c r="AV1627" s="133"/>
      <c r="AW1627" s="133"/>
      <c r="AX1627" s="133"/>
      <c r="AY1627" s="133"/>
      <c r="AZ1627" s="133"/>
      <c r="BA1627" s="133"/>
      <c r="BB1627" s="133"/>
      <c r="BC1627" s="133"/>
      <c r="BD1627" s="133"/>
      <c r="BE1627" s="133"/>
      <c r="BF1627" s="133"/>
      <c r="BG1627" s="133"/>
      <c r="BH1627" s="133"/>
    </row>
    <row r="1628" spans="1:60" outlineLevel="1" x14ac:dyDescent="0.2">
      <c r="A1628" s="161">
        <v>221</v>
      </c>
      <c r="B1628" s="162" t="s">
        <v>1657</v>
      </c>
      <c r="C1628" s="170" t="s">
        <v>1603</v>
      </c>
      <c r="D1628" s="163" t="s">
        <v>611</v>
      </c>
      <c r="E1628" s="164">
        <v>5</v>
      </c>
      <c r="F1628" s="165">
        <v>2015</v>
      </c>
      <c r="G1628" s="166">
        <f t="shared" si="21"/>
        <v>10075</v>
      </c>
      <c r="H1628" s="165">
        <v>2015</v>
      </c>
      <c r="I1628" s="166">
        <f t="shared" si="22"/>
        <v>10075</v>
      </c>
      <c r="J1628" s="165">
        <v>0</v>
      </c>
      <c r="K1628" s="166">
        <f t="shared" si="23"/>
        <v>0</v>
      </c>
      <c r="L1628" s="166">
        <v>21</v>
      </c>
      <c r="M1628" s="166">
        <f t="shared" si="24"/>
        <v>12190.75</v>
      </c>
      <c r="N1628" s="166">
        <v>1.7800000000000003E-2</v>
      </c>
      <c r="O1628" s="166">
        <f t="shared" si="25"/>
        <v>0.09</v>
      </c>
      <c r="P1628" s="166">
        <v>0</v>
      </c>
      <c r="Q1628" s="166">
        <f t="shared" si="26"/>
        <v>0</v>
      </c>
      <c r="R1628" s="166"/>
      <c r="S1628" s="166" t="s">
        <v>250</v>
      </c>
      <c r="T1628" s="167" t="s">
        <v>234</v>
      </c>
      <c r="U1628" s="144">
        <v>0</v>
      </c>
      <c r="V1628" s="144">
        <f t="shared" si="27"/>
        <v>0</v>
      </c>
      <c r="W1628" s="144"/>
      <c r="X1628" s="133"/>
      <c r="Y1628" s="133"/>
      <c r="Z1628" s="133"/>
      <c r="AA1628" s="133"/>
      <c r="AB1628" s="133"/>
      <c r="AC1628" s="133"/>
      <c r="AD1628" s="133"/>
      <c r="AE1628" s="133"/>
      <c r="AF1628" s="133"/>
      <c r="AG1628" s="133" t="s">
        <v>861</v>
      </c>
      <c r="AH1628" s="133"/>
      <c r="AI1628" s="133"/>
      <c r="AJ1628" s="133"/>
      <c r="AK1628" s="133"/>
      <c r="AL1628" s="133"/>
      <c r="AM1628" s="133"/>
      <c r="AN1628" s="133"/>
      <c r="AO1628" s="133"/>
      <c r="AP1628" s="133"/>
      <c r="AQ1628" s="133"/>
      <c r="AR1628" s="133"/>
      <c r="AS1628" s="133"/>
      <c r="AT1628" s="133"/>
      <c r="AU1628" s="133"/>
      <c r="AV1628" s="133"/>
      <c r="AW1628" s="133"/>
      <c r="AX1628" s="133"/>
      <c r="AY1628" s="133"/>
      <c r="AZ1628" s="133"/>
      <c r="BA1628" s="133"/>
      <c r="BB1628" s="133"/>
      <c r="BC1628" s="133"/>
      <c r="BD1628" s="133"/>
      <c r="BE1628" s="133"/>
      <c r="BF1628" s="133"/>
      <c r="BG1628" s="133"/>
      <c r="BH1628" s="133"/>
    </row>
    <row r="1629" spans="1:60" x14ac:dyDescent="0.2">
      <c r="A1629" s="148" t="s">
        <v>228</v>
      </c>
      <c r="B1629" s="149" t="s">
        <v>133</v>
      </c>
      <c r="C1629" s="169" t="s">
        <v>134</v>
      </c>
      <c r="D1629" s="150"/>
      <c r="E1629" s="151"/>
      <c r="F1629" s="152"/>
      <c r="G1629" s="152">
        <f>SUMIF(AG1630:AG1675,"&lt;&gt;NOR",G1630:G1675)</f>
        <v>609633.79</v>
      </c>
      <c r="H1629" s="152"/>
      <c r="I1629" s="152">
        <f>SUM(I1630:I1675)</f>
        <v>262659.42000000004</v>
      </c>
      <c r="J1629" s="152"/>
      <c r="K1629" s="152">
        <f>SUM(K1630:K1675)</f>
        <v>346974.38000000006</v>
      </c>
      <c r="L1629" s="152"/>
      <c r="M1629" s="152">
        <f>SUM(M1630:M1675)</f>
        <v>737656.88590000011</v>
      </c>
      <c r="N1629" s="152"/>
      <c r="O1629" s="152">
        <f>SUM(O1630:O1675)</f>
        <v>33.19</v>
      </c>
      <c r="P1629" s="152"/>
      <c r="Q1629" s="152">
        <f>SUM(Q1630:Q1675)</f>
        <v>0</v>
      </c>
      <c r="R1629" s="152"/>
      <c r="S1629" s="152"/>
      <c r="T1629" s="153"/>
      <c r="U1629" s="147"/>
      <c r="V1629" s="147">
        <f>SUM(V1630:V1675)</f>
        <v>898.8</v>
      </c>
      <c r="W1629" s="147"/>
      <c r="AG1629" t="s">
        <v>229</v>
      </c>
    </row>
    <row r="1630" spans="1:60" ht="22.5" outlineLevel="1" x14ac:dyDescent="0.2">
      <c r="A1630" s="154">
        <v>222</v>
      </c>
      <c r="B1630" s="155" t="s">
        <v>1658</v>
      </c>
      <c r="C1630" s="171" t="s">
        <v>1659</v>
      </c>
      <c r="D1630" s="156" t="s">
        <v>279</v>
      </c>
      <c r="E1630" s="157">
        <v>1357.576</v>
      </c>
      <c r="F1630" s="158">
        <v>64</v>
      </c>
      <c r="G1630" s="159">
        <f>ROUND(E1630*F1630,2)</f>
        <v>86884.86</v>
      </c>
      <c r="H1630" s="158">
        <v>0.01</v>
      </c>
      <c r="I1630" s="159">
        <f>ROUND(E1630*H1630,2)</f>
        <v>13.58</v>
      </c>
      <c r="J1630" s="158">
        <v>63.99</v>
      </c>
      <c r="K1630" s="159">
        <f>ROUND(E1630*J1630,2)</f>
        <v>86871.29</v>
      </c>
      <c r="L1630" s="159">
        <v>21</v>
      </c>
      <c r="M1630" s="159">
        <f>G1630*(1+L1630/100)</f>
        <v>105130.68059999999</v>
      </c>
      <c r="N1630" s="159">
        <v>1.8380000000000001E-2</v>
      </c>
      <c r="O1630" s="159">
        <f>ROUND(E1630*N1630,2)</f>
        <v>24.95</v>
      </c>
      <c r="P1630" s="159">
        <v>0</v>
      </c>
      <c r="Q1630" s="159">
        <f>ROUND(E1630*P1630,2)</f>
        <v>0</v>
      </c>
      <c r="R1630" s="159" t="s">
        <v>1660</v>
      </c>
      <c r="S1630" s="159" t="s">
        <v>233</v>
      </c>
      <c r="T1630" s="160" t="s">
        <v>233</v>
      </c>
      <c r="U1630" s="144">
        <v>0.13900000000000001</v>
      </c>
      <c r="V1630" s="144">
        <f>ROUND(E1630*U1630,2)</f>
        <v>188.7</v>
      </c>
      <c r="W1630" s="144"/>
      <c r="X1630" s="133"/>
      <c r="Y1630" s="133"/>
      <c r="Z1630" s="133"/>
      <c r="AA1630" s="133"/>
      <c r="AB1630" s="133"/>
      <c r="AC1630" s="133"/>
      <c r="AD1630" s="133"/>
      <c r="AE1630" s="133"/>
      <c r="AF1630" s="133"/>
      <c r="AG1630" s="133" t="s">
        <v>1661</v>
      </c>
      <c r="AH1630" s="133"/>
      <c r="AI1630" s="133"/>
      <c r="AJ1630" s="133"/>
      <c r="AK1630" s="133"/>
      <c r="AL1630" s="133"/>
      <c r="AM1630" s="133"/>
      <c r="AN1630" s="133"/>
      <c r="AO1630" s="133"/>
      <c r="AP1630" s="133"/>
      <c r="AQ1630" s="133"/>
      <c r="AR1630" s="133"/>
      <c r="AS1630" s="133"/>
      <c r="AT1630" s="133"/>
      <c r="AU1630" s="133"/>
      <c r="AV1630" s="133"/>
      <c r="AW1630" s="133"/>
      <c r="AX1630" s="133"/>
      <c r="AY1630" s="133"/>
      <c r="AZ1630" s="133"/>
      <c r="BA1630" s="133"/>
      <c r="BB1630" s="133"/>
      <c r="BC1630" s="133"/>
      <c r="BD1630" s="133"/>
      <c r="BE1630" s="133"/>
      <c r="BF1630" s="133"/>
      <c r="BG1630" s="133"/>
      <c r="BH1630" s="133"/>
    </row>
    <row r="1631" spans="1:60" outlineLevel="1" x14ac:dyDescent="0.2">
      <c r="A1631" s="142"/>
      <c r="B1631" s="143"/>
      <c r="C1631" s="290" t="s">
        <v>1662</v>
      </c>
      <c r="D1631" s="291"/>
      <c r="E1631" s="291"/>
      <c r="F1631" s="291"/>
      <c r="G1631" s="291"/>
      <c r="H1631" s="144"/>
      <c r="I1631" s="144"/>
      <c r="J1631" s="144"/>
      <c r="K1631" s="144"/>
      <c r="L1631" s="144"/>
      <c r="M1631" s="144"/>
      <c r="N1631" s="144"/>
      <c r="O1631" s="144"/>
      <c r="P1631" s="144"/>
      <c r="Q1631" s="144"/>
      <c r="R1631" s="144"/>
      <c r="S1631" s="144"/>
      <c r="T1631" s="144"/>
      <c r="U1631" s="144"/>
      <c r="V1631" s="144"/>
      <c r="W1631" s="144"/>
      <c r="X1631" s="133"/>
      <c r="Y1631" s="133"/>
      <c r="Z1631" s="133"/>
      <c r="AA1631" s="133"/>
      <c r="AB1631" s="133"/>
      <c r="AC1631" s="133"/>
      <c r="AD1631" s="133"/>
      <c r="AE1631" s="133"/>
      <c r="AF1631" s="133"/>
      <c r="AG1631" s="133" t="s">
        <v>342</v>
      </c>
      <c r="AH1631" s="133"/>
      <c r="AI1631" s="133"/>
      <c r="AJ1631" s="133"/>
      <c r="AK1631" s="133"/>
      <c r="AL1631" s="133"/>
      <c r="AM1631" s="133"/>
      <c r="AN1631" s="133"/>
      <c r="AO1631" s="133"/>
      <c r="AP1631" s="133"/>
      <c r="AQ1631" s="133"/>
      <c r="AR1631" s="133"/>
      <c r="AS1631" s="133"/>
      <c r="AT1631" s="133"/>
      <c r="AU1631" s="133"/>
      <c r="AV1631" s="133"/>
      <c r="AW1631" s="133"/>
      <c r="AX1631" s="133"/>
      <c r="AY1631" s="133"/>
      <c r="AZ1631" s="133"/>
      <c r="BA1631" s="133"/>
      <c r="BB1631" s="133"/>
      <c r="BC1631" s="133"/>
      <c r="BD1631" s="133"/>
      <c r="BE1631" s="133"/>
      <c r="BF1631" s="133"/>
      <c r="BG1631" s="133"/>
      <c r="BH1631" s="133"/>
    </row>
    <row r="1632" spans="1:60" outlineLevel="1" x14ac:dyDescent="0.2">
      <c r="A1632" s="142"/>
      <c r="B1632" s="143"/>
      <c r="C1632" s="189" t="s">
        <v>1663</v>
      </c>
      <c r="D1632" s="175"/>
      <c r="E1632" s="176"/>
      <c r="F1632" s="144"/>
      <c r="G1632" s="144"/>
      <c r="H1632" s="144"/>
      <c r="I1632" s="144"/>
      <c r="J1632" s="144"/>
      <c r="K1632" s="144"/>
      <c r="L1632" s="144"/>
      <c r="M1632" s="144"/>
      <c r="N1632" s="144"/>
      <c r="O1632" s="144"/>
      <c r="P1632" s="144"/>
      <c r="Q1632" s="144"/>
      <c r="R1632" s="144"/>
      <c r="S1632" s="144"/>
      <c r="T1632" s="144"/>
      <c r="U1632" s="144"/>
      <c r="V1632" s="144"/>
      <c r="W1632" s="144"/>
      <c r="X1632" s="133"/>
      <c r="Y1632" s="133"/>
      <c r="Z1632" s="133"/>
      <c r="AA1632" s="133"/>
      <c r="AB1632" s="133"/>
      <c r="AC1632" s="133"/>
      <c r="AD1632" s="133"/>
      <c r="AE1632" s="133"/>
      <c r="AF1632" s="133"/>
      <c r="AG1632" s="133" t="s">
        <v>282</v>
      </c>
      <c r="AH1632" s="133">
        <v>0</v>
      </c>
      <c r="AI1632" s="133"/>
      <c r="AJ1632" s="133"/>
      <c r="AK1632" s="133"/>
      <c r="AL1632" s="133"/>
      <c r="AM1632" s="133"/>
      <c r="AN1632" s="133"/>
      <c r="AO1632" s="133"/>
      <c r="AP1632" s="133"/>
      <c r="AQ1632" s="133"/>
      <c r="AR1632" s="133"/>
      <c r="AS1632" s="133"/>
      <c r="AT1632" s="133"/>
      <c r="AU1632" s="133"/>
      <c r="AV1632" s="133"/>
      <c r="AW1632" s="133"/>
      <c r="AX1632" s="133"/>
      <c r="AY1632" s="133"/>
      <c r="AZ1632" s="133"/>
      <c r="BA1632" s="133"/>
      <c r="BB1632" s="133"/>
      <c r="BC1632" s="133"/>
      <c r="BD1632" s="133"/>
      <c r="BE1632" s="133"/>
      <c r="BF1632" s="133"/>
      <c r="BG1632" s="133"/>
      <c r="BH1632" s="133"/>
    </row>
    <row r="1633" spans="1:60" outlineLevel="1" x14ac:dyDescent="0.2">
      <c r="A1633" s="142"/>
      <c r="B1633" s="143"/>
      <c r="C1633" s="189" t="s">
        <v>1664</v>
      </c>
      <c r="D1633" s="175"/>
      <c r="E1633" s="176">
        <v>229.14000000000001</v>
      </c>
      <c r="F1633" s="144"/>
      <c r="G1633" s="144"/>
      <c r="H1633" s="144"/>
      <c r="I1633" s="144"/>
      <c r="J1633" s="144"/>
      <c r="K1633" s="144"/>
      <c r="L1633" s="144"/>
      <c r="M1633" s="144"/>
      <c r="N1633" s="144"/>
      <c r="O1633" s="144"/>
      <c r="P1633" s="144"/>
      <c r="Q1633" s="144"/>
      <c r="R1633" s="144"/>
      <c r="S1633" s="144"/>
      <c r="T1633" s="144"/>
      <c r="U1633" s="144"/>
      <c r="V1633" s="144"/>
      <c r="W1633" s="144"/>
      <c r="X1633" s="133"/>
      <c r="Y1633" s="133"/>
      <c r="Z1633" s="133"/>
      <c r="AA1633" s="133"/>
      <c r="AB1633" s="133"/>
      <c r="AC1633" s="133"/>
      <c r="AD1633" s="133"/>
      <c r="AE1633" s="133"/>
      <c r="AF1633" s="133"/>
      <c r="AG1633" s="133" t="s">
        <v>282</v>
      </c>
      <c r="AH1633" s="133">
        <v>0</v>
      </c>
      <c r="AI1633" s="133"/>
      <c r="AJ1633" s="133"/>
      <c r="AK1633" s="133"/>
      <c r="AL1633" s="133"/>
      <c r="AM1633" s="133"/>
      <c r="AN1633" s="133"/>
      <c r="AO1633" s="133"/>
      <c r="AP1633" s="133"/>
      <c r="AQ1633" s="133"/>
      <c r="AR1633" s="133"/>
      <c r="AS1633" s="133"/>
      <c r="AT1633" s="133"/>
      <c r="AU1633" s="133"/>
      <c r="AV1633" s="133"/>
      <c r="AW1633" s="133"/>
      <c r="AX1633" s="133"/>
      <c r="AY1633" s="133"/>
      <c r="AZ1633" s="133"/>
      <c r="BA1633" s="133"/>
      <c r="BB1633" s="133"/>
      <c r="BC1633" s="133"/>
      <c r="BD1633" s="133"/>
      <c r="BE1633" s="133"/>
      <c r="BF1633" s="133"/>
      <c r="BG1633" s="133"/>
      <c r="BH1633" s="133"/>
    </row>
    <row r="1634" spans="1:60" outlineLevel="1" x14ac:dyDescent="0.2">
      <c r="A1634" s="142"/>
      <c r="B1634" s="143"/>
      <c r="C1634" s="190" t="s">
        <v>673</v>
      </c>
      <c r="D1634" s="177"/>
      <c r="E1634" s="178">
        <v>229.14000000000001</v>
      </c>
      <c r="F1634" s="144"/>
      <c r="G1634" s="144"/>
      <c r="H1634" s="144"/>
      <c r="I1634" s="144"/>
      <c r="J1634" s="144"/>
      <c r="K1634" s="144"/>
      <c r="L1634" s="144"/>
      <c r="M1634" s="144"/>
      <c r="N1634" s="144"/>
      <c r="O1634" s="144"/>
      <c r="P1634" s="144"/>
      <c r="Q1634" s="144"/>
      <c r="R1634" s="144"/>
      <c r="S1634" s="144"/>
      <c r="T1634" s="144"/>
      <c r="U1634" s="144"/>
      <c r="V1634" s="144"/>
      <c r="W1634" s="144"/>
      <c r="X1634" s="133"/>
      <c r="Y1634" s="133"/>
      <c r="Z1634" s="133"/>
      <c r="AA1634" s="133"/>
      <c r="AB1634" s="133"/>
      <c r="AC1634" s="133"/>
      <c r="AD1634" s="133"/>
      <c r="AE1634" s="133"/>
      <c r="AF1634" s="133"/>
      <c r="AG1634" s="133" t="s">
        <v>282</v>
      </c>
      <c r="AH1634" s="133">
        <v>1</v>
      </c>
      <c r="AI1634" s="133"/>
      <c r="AJ1634" s="133"/>
      <c r="AK1634" s="133"/>
      <c r="AL1634" s="133"/>
      <c r="AM1634" s="133"/>
      <c r="AN1634" s="133"/>
      <c r="AO1634" s="133"/>
      <c r="AP1634" s="133"/>
      <c r="AQ1634" s="133"/>
      <c r="AR1634" s="133"/>
      <c r="AS1634" s="133"/>
      <c r="AT1634" s="133"/>
      <c r="AU1634" s="133"/>
      <c r="AV1634" s="133"/>
      <c r="AW1634" s="133"/>
      <c r="AX1634" s="133"/>
      <c r="AY1634" s="133"/>
      <c r="AZ1634" s="133"/>
      <c r="BA1634" s="133"/>
      <c r="BB1634" s="133"/>
      <c r="BC1634" s="133"/>
      <c r="BD1634" s="133"/>
      <c r="BE1634" s="133"/>
      <c r="BF1634" s="133"/>
      <c r="BG1634" s="133"/>
      <c r="BH1634" s="133"/>
    </row>
    <row r="1635" spans="1:60" outlineLevel="1" x14ac:dyDescent="0.2">
      <c r="A1635" s="142"/>
      <c r="B1635" s="143"/>
      <c r="C1635" s="189" t="s">
        <v>1665</v>
      </c>
      <c r="D1635" s="175"/>
      <c r="E1635" s="176"/>
      <c r="F1635" s="144"/>
      <c r="G1635" s="144"/>
      <c r="H1635" s="144"/>
      <c r="I1635" s="144"/>
      <c r="J1635" s="144"/>
      <c r="K1635" s="144"/>
      <c r="L1635" s="144"/>
      <c r="M1635" s="144"/>
      <c r="N1635" s="144"/>
      <c r="O1635" s="144"/>
      <c r="P1635" s="144"/>
      <c r="Q1635" s="144"/>
      <c r="R1635" s="144"/>
      <c r="S1635" s="144"/>
      <c r="T1635" s="144"/>
      <c r="U1635" s="144"/>
      <c r="V1635" s="144"/>
      <c r="W1635" s="144"/>
      <c r="X1635" s="133"/>
      <c r="Y1635" s="133"/>
      <c r="Z1635" s="133"/>
      <c r="AA1635" s="133"/>
      <c r="AB1635" s="133"/>
      <c r="AC1635" s="133"/>
      <c r="AD1635" s="133"/>
      <c r="AE1635" s="133"/>
      <c r="AF1635" s="133"/>
      <c r="AG1635" s="133" t="s">
        <v>282</v>
      </c>
      <c r="AH1635" s="133">
        <v>0</v>
      </c>
      <c r="AI1635" s="133"/>
      <c r="AJ1635" s="133"/>
      <c r="AK1635" s="133"/>
      <c r="AL1635" s="133"/>
      <c r="AM1635" s="133"/>
      <c r="AN1635" s="133"/>
      <c r="AO1635" s="133"/>
      <c r="AP1635" s="133"/>
      <c r="AQ1635" s="133"/>
      <c r="AR1635" s="133"/>
      <c r="AS1635" s="133"/>
      <c r="AT1635" s="133"/>
      <c r="AU1635" s="133"/>
      <c r="AV1635" s="133"/>
      <c r="AW1635" s="133"/>
      <c r="AX1635" s="133"/>
      <c r="AY1635" s="133"/>
      <c r="AZ1635" s="133"/>
      <c r="BA1635" s="133"/>
      <c r="BB1635" s="133"/>
      <c r="BC1635" s="133"/>
      <c r="BD1635" s="133"/>
      <c r="BE1635" s="133"/>
      <c r="BF1635" s="133"/>
      <c r="BG1635" s="133"/>
      <c r="BH1635" s="133"/>
    </row>
    <row r="1636" spans="1:60" outlineLevel="1" x14ac:dyDescent="0.2">
      <c r="A1636" s="142"/>
      <c r="B1636" s="143"/>
      <c r="C1636" s="189" t="s">
        <v>1666</v>
      </c>
      <c r="D1636" s="175"/>
      <c r="E1636" s="176">
        <v>261.90000000000003</v>
      </c>
      <c r="F1636" s="144"/>
      <c r="G1636" s="144"/>
      <c r="H1636" s="144"/>
      <c r="I1636" s="144"/>
      <c r="J1636" s="144"/>
      <c r="K1636" s="144"/>
      <c r="L1636" s="144"/>
      <c r="M1636" s="144"/>
      <c r="N1636" s="144"/>
      <c r="O1636" s="144"/>
      <c r="P1636" s="144"/>
      <c r="Q1636" s="144"/>
      <c r="R1636" s="144"/>
      <c r="S1636" s="144"/>
      <c r="T1636" s="144"/>
      <c r="U1636" s="144"/>
      <c r="V1636" s="144"/>
      <c r="W1636" s="144"/>
      <c r="X1636" s="133"/>
      <c r="Y1636" s="133"/>
      <c r="Z1636" s="133"/>
      <c r="AA1636" s="133"/>
      <c r="AB1636" s="133"/>
      <c r="AC1636" s="133"/>
      <c r="AD1636" s="133"/>
      <c r="AE1636" s="133"/>
      <c r="AF1636" s="133"/>
      <c r="AG1636" s="133" t="s">
        <v>282</v>
      </c>
      <c r="AH1636" s="133">
        <v>0</v>
      </c>
      <c r="AI1636" s="133"/>
      <c r="AJ1636" s="133"/>
      <c r="AK1636" s="133"/>
      <c r="AL1636" s="133"/>
      <c r="AM1636" s="133"/>
      <c r="AN1636" s="133"/>
      <c r="AO1636" s="133"/>
      <c r="AP1636" s="133"/>
      <c r="AQ1636" s="133"/>
      <c r="AR1636" s="133"/>
      <c r="AS1636" s="133"/>
      <c r="AT1636" s="133"/>
      <c r="AU1636" s="133"/>
      <c r="AV1636" s="133"/>
      <c r="AW1636" s="133"/>
      <c r="AX1636" s="133"/>
      <c r="AY1636" s="133"/>
      <c r="AZ1636" s="133"/>
      <c r="BA1636" s="133"/>
      <c r="BB1636" s="133"/>
      <c r="BC1636" s="133"/>
      <c r="BD1636" s="133"/>
      <c r="BE1636" s="133"/>
      <c r="BF1636" s="133"/>
      <c r="BG1636" s="133"/>
      <c r="BH1636" s="133"/>
    </row>
    <row r="1637" spans="1:60" outlineLevel="1" x14ac:dyDescent="0.2">
      <c r="A1637" s="142"/>
      <c r="B1637" s="143"/>
      <c r="C1637" s="190" t="s">
        <v>673</v>
      </c>
      <c r="D1637" s="177"/>
      <c r="E1637" s="178">
        <v>261.90000000000003</v>
      </c>
      <c r="F1637" s="144"/>
      <c r="G1637" s="144"/>
      <c r="H1637" s="144"/>
      <c r="I1637" s="144"/>
      <c r="J1637" s="144"/>
      <c r="K1637" s="144"/>
      <c r="L1637" s="144"/>
      <c r="M1637" s="144"/>
      <c r="N1637" s="144"/>
      <c r="O1637" s="144"/>
      <c r="P1637" s="144"/>
      <c r="Q1637" s="144"/>
      <c r="R1637" s="144"/>
      <c r="S1637" s="144"/>
      <c r="T1637" s="144"/>
      <c r="U1637" s="144"/>
      <c r="V1637" s="144"/>
      <c r="W1637" s="144"/>
      <c r="X1637" s="133"/>
      <c r="Y1637" s="133"/>
      <c r="Z1637" s="133"/>
      <c r="AA1637" s="133"/>
      <c r="AB1637" s="133"/>
      <c r="AC1637" s="133"/>
      <c r="AD1637" s="133"/>
      <c r="AE1637" s="133"/>
      <c r="AF1637" s="133"/>
      <c r="AG1637" s="133" t="s">
        <v>282</v>
      </c>
      <c r="AH1637" s="133">
        <v>1</v>
      </c>
      <c r="AI1637" s="133"/>
      <c r="AJ1637" s="133"/>
      <c r="AK1637" s="133"/>
      <c r="AL1637" s="133"/>
      <c r="AM1637" s="133"/>
      <c r="AN1637" s="133"/>
      <c r="AO1637" s="133"/>
      <c r="AP1637" s="133"/>
      <c r="AQ1637" s="133"/>
      <c r="AR1637" s="133"/>
      <c r="AS1637" s="133"/>
      <c r="AT1637" s="133"/>
      <c r="AU1637" s="133"/>
      <c r="AV1637" s="133"/>
      <c r="AW1637" s="133"/>
      <c r="AX1637" s="133"/>
      <c r="AY1637" s="133"/>
      <c r="AZ1637" s="133"/>
      <c r="BA1637" s="133"/>
      <c r="BB1637" s="133"/>
      <c r="BC1637" s="133"/>
      <c r="BD1637" s="133"/>
      <c r="BE1637" s="133"/>
      <c r="BF1637" s="133"/>
      <c r="BG1637" s="133"/>
      <c r="BH1637" s="133"/>
    </row>
    <row r="1638" spans="1:60" outlineLevel="1" x14ac:dyDescent="0.2">
      <c r="A1638" s="142"/>
      <c r="B1638" s="143"/>
      <c r="C1638" s="189" t="s">
        <v>1667</v>
      </c>
      <c r="D1638" s="175"/>
      <c r="E1638" s="176"/>
      <c r="F1638" s="144"/>
      <c r="G1638" s="144"/>
      <c r="H1638" s="144"/>
      <c r="I1638" s="144"/>
      <c r="J1638" s="144"/>
      <c r="K1638" s="144"/>
      <c r="L1638" s="144"/>
      <c r="M1638" s="144"/>
      <c r="N1638" s="144"/>
      <c r="O1638" s="144"/>
      <c r="P1638" s="144"/>
      <c r="Q1638" s="144"/>
      <c r="R1638" s="144"/>
      <c r="S1638" s="144"/>
      <c r="T1638" s="144"/>
      <c r="U1638" s="144"/>
      <c r="V1638" s="144"/>
      <c r="W1638" s="144"/>
      <c r="X1638" s="133"/>
      <c r="Y1638" s="133"/>
      <c r="Z1638" s="133"/>
      <c r="AA1638" s="133"/>
      <c r="AB1638" s="133"/>
      <c r="AC1638" s="133"/>
      <c r="AD1638" s="133"/>
      <c r="AE1638" s="133"/>
      <c r="AF1638" s="133"/>
      <c r="AG1638" s="133" t="s">
        <v>282</v>
      </c>
      <c r="AH1638" s="133">
        <v>0</v>
      </c>
      <c r="AI1638" s="133"/>
      <c r="AJ1638" s="133"/>
      <c r="AK1638" s="133"/>
      <c r="AL1638" s="133"/>
      <c r="AM1638" s="133"/>
      <c r="AN1638" s="133"/>
      <c r="AO1638" s="133"/>
      <c r="AP1638" s="133"/>
      <c r="AQ1638" s="133"/>
      <c r="AR1638" s="133"/>
      <c r="AS1638" s="133"/>
      <c r="AT1638" s="133"/>
      <c r="AU1638" s="133"/>
      <c r="AV1638" s="133"/>
      <c r="AW1638" s="133"/>
      <c r="AX1638" s="133"/>
      <c r="AY1638" s="133"/>
      <c r="AZ1638" s="133"/>
      <c r="BA1638" s="133"/>
      <c r="BB1638" s="133"/>
      <c r="BC1638" s="133"/>
      <c r="BD1638" s="133"/>
      <c r="BE1638" s="133"/>
      <c r="BF1638" s="133"/>
      <c r="BG1638" s="133"/>
      <c r="BH1638" s="133"/>
    </row>
    <row r="1639" spans="1:60" outlineLevel="1" x14ac:dyDescent="0.2">
      <c r="A1639" s="142"/>
      <c r="B1639" s="143"/>
      <c r="C1639" s="189" t="s">
        <v>1668</v>
      </c>
      <c r="D1639" s="175"/>
      <c r="E1639" s="176">
        <v>487.62600000000003</v>
      </c>
      <c r="F1639" s="144"/>
      <c r="G1639" s="144"/>
      <c r="H1639" s="144"/>
      <c r="I1639" s="144"/>
      <c r="J1639" s="144"/>
      <c r="K1639" s="144"/>
      <c r="L1639" s="144"/>
      <c r="M1639" s="144"/>
      <c r="N1639" s="144"/>
      <c r="O1639" s="144"/>
      <c r="P1639" s="144"/>
      <c r="Q1639" s="144"/>
      <c r="R1639" s="144"/>
      <c r="S1639" s="144"/>
      <c r="T1639" s="144"/>
      <c r="U1639" s="144"/>
      <c r="V1639" s="144"/>
      <c r="W1639" s="144"/>
      <c r="X1639" s="133"/>
      <c r="Y1639" s="133"/>
      <c r="Z1639" s="133"/>
      <c r="AA1639" s="133"/>
      <c r="AB1639" s="133"/>
      <c r="AC1639" s="133"/>
      <c r="AD1639" s="133"/>
      <c r="AE1639" s="133"/>
      <c r="AF1639" s="133"/>
      <c r="AG1639" s="133" t="s">
        <v>282</v>
      </c>
      <c r="AH1639" s="133">
        <v>0</v>
      </c>
      <c r="AI1639" s="133"/>
      <c r="AJ1639" s="133"/>
      <c r="AK1639" s="133"/>
      <c r="AL1639" s="133"/>
      <c r="AM1639" s="133"/>
      <c r="AN1639" s="133"/>
      <c r="AO1639" s="133"/>
      <c r="AP1639" s="133"/>
      <c r="AQ1639" s="133"/>
      <c r="AR1639" s="133"/>
      <c r="AS1639" s="133"/>
      <c r="AT1639" s="133"/>
      <c r="AU1639" s="133"/>
      <c r="AV1639" s="133"/>
      <c r="AW1639" s="133"/>
      <c r="AX1639" s="133"/>
      <c r="AY1639" s="133"/>
      <c r="AZ1639" s="133"/>
      <c r="BA1639" s="133"/>
      <c r="BB1639" s="133"/>
      <c r="BC1639" s="133"/>
      <c r="BD1639" s="133"/>
      <c r="BE1639" s="133"/>
      <c r="BF1639" s="133"/>
      <c r="BG1639" s="133"/>
      <c r="BH1639" s="133"/>
    </row>
    <row r="1640" spans="1:60" outlineLevel="1" x14ac:dyDescent="0.2">
      <c r="A1640" s="142"/>
      <c r="B1640" s="143"/>
      <c r="C1640" s="189" t="s">
        <v>1669</v>
      </c>
      <c r="D1640" s="175"/>
      <c r="E1640" s="176">
        <v>48.6</v>
      </c>
      <c r="F1640" s="144"/>
      <c r="G1640" s="144"/>
      <c r="H1640" s="144"/>
      <c r="I1640" s="144"/>
      <c r="J1640" s="144"/>
      <c r="K1640" s="144"/>
      <c r="L1640" s="144"/>
      <c r="M1640" s="144"/>
      <c r="N1640" s="144"/>
      <c r="O1640" s="144"/>
      <c r="P1640" s="144"/>
      <c r="Q1640" s="144"/>
      <c r="R1640" s="144"/>
      <c r="S1640" s="144"/>
      <c r="T1640" s="144"/>
      <c r="U1640" s="144"/>
      <c r="V1640" s="144"/>
      <c r="W1640" s="144"/>
      <c r="X1640" s="133"/>
      <c r="Y1640" s="133"/>
      <c r="Z1640" s="133"/>
      <c r="AA1640" s="133"/>
      <c r="AB1640" s="133"/>
      <c r="AC1640" s="133"/>
      <c r="AD1640" s="133"/>
      <c r="AE1640" s="133"/>
      <c r="AF1640" s="133"/>
      <c r="AG1640" s="133" t="s">
        <v>282</v>
      </c>
      <c r="AH1640" s="133">
        <v>0</v>
      </c>
      <c r="AI1640" s="133"/>
      <c r="AJ1640" s="133"/>
      <c r="AK1640" s="133"/>
      <c r="AL1640" s="133"/>
      <c r="AM1640" s="133"/>
      <c r="AN1640" s="133"/>
      <c r="AO1640" s="133"/>
      <c r="AP1640" s="133"/>
      <c r="AQ1640" s="133"/>
      <c r="AR1640" s="133"/>
      <c r="AS1640" s="133"/>
      <c r="AT1640" s="133"/>
      <c r="AU1640" s="133"/>
      <c r="AV1640" s="133"/>
      <c r="AW1640" s="133"/>
      <c r="AX1640" s="133"/>
      <c r="AY1640" s="133"/>
      <c r="AZ1640" s="133"/>
      <c r="BA1640" s="133"/>
      <c r="BB1640" s="133"/>
      <c r="BC1640" s="133"/>
      <c r="BD1640" s="133"/>
      <c r="BE1640" s="133"/>
      <c r="BF1640" s="133"/>
      <c r="BG1640" s="133"/>
      <c r="BH1640" s="133"/>
    </row>
    <row r="1641" spans="1:60" outlineLevel="1" x14ac:dyDescent="0.2">
      <c r="A1641" s="142"/>
      <c r="B1641" s="143"/>
      <c r="C1641" s="190" t="s">
        <v>673</v>
      </c>
      <c r="D1641" s="177"/>
      <c r="E1641" s="178">
        <v>536.22600000000011</v>
      </c>
      <c r="F1641" s="144"/>
      <c r="G1641" s="144"/>
      <c r="H1641" s="144"/>
      <c r="I1641" s="144"/>
      <c r="J1641" s="144"/>
      <c r="K1641" s="144"/>
      <c r="L1641" s="144"/>
      <c r="M1641" s="144"/>
      <c r="N1641" s="144"/>
      <c r="O1641" s="144"/>
      <c r="P1641" s="144"/>
      <c r="Q1641" s="144"/>
      <c r="R1641" s="144"/>
      <c r="S1641" s="144"/>
      <c r="T1641" s="144"/>
      <c r="U1641" s="144"/>
      <c r="V1641" s="144"/>
      <c r="W1641" s="144"/>
      <c r="X1641" s="133"/>
      <c r="Y1641" s="133"/>
      <c r="Z1641" s="133"/>
      <c r="AA1641" s="133"/>
      <c r="AB1641" s="133"/>
      <c r="AC1641" s="133"/>
      <c r="AD1641" s="133"/>
      <c r="AE1641" s="133"/>
      <c r="AF1641" s="133"/>
      <c r="AG1641" s="133" t="s">
        <v>282</v>
      </c>
      <c r="AH1641" s="133">
        <v>1</v>
      </c>
      <c r="AI1641" s="133"/>
      <c r="AJ1641" s="133"/>
      <c r="AK1641" s="133"/>
      <c r="AL1641" s="133"/>
      <c r="AM1641" s="133"/>
      <c r="AN1641" s="133"/>
      <c r="AO1641" s="133"/>
      <c r="AP1641" s="133"/>
      <c r="AQ1641" s="133"/>
      <c r="AR1641" s="133"/>
      <c r="AS1641" s="133"/>
      <c r="AT1641" s="133"/>
      <c r="AU1641" s="133"/>
      <c r="AV1641" s="133"/>
      <c r="AW1641" s="133"/>
      <c r="AX1641" s="133"/>
      <c r="AY1641" s="133"/>
      <c r="AZ1641" s="133"/>
      <c r="BA1641" s="133"/>
      <c r="BB1641" s="133"/>
      <c r="BC1641" s="133"/>
      <c r="BD1641" s="133"/>
      <c r="BE1641" s="133"/>
      <c r="BF1641" s="133"/>
      <c r="BG1641" s="133"/>
      <c r="BH1641" s="133"/>
    </row>
    <row r="1642" spans="1:60" outlineLevel="1" x14ac:dyDescent="0.2">
      <c r="A1642" s="142"/>
      <c r="B1642" s="143"/>
      <c r="C1642" s="189" t="s">
        <v>1670</v>
      </c>
      <c r="D1642" s="175"/>
      <c r="E1642" s="176"/>
      <c r="F1642" s="144"/>
      <c r="G1642" s="144"/>
      <c r="H1642" s="144"/>
      <c r="I1642" s="144"/>
      <c r="J1642" s="144"/>
      <c r="K1642" s="144"/>
      <c r="L1642" s="144"/>
      <c r="M1642" s="144"/>
      <c r="N1642" s="144"/>
      <c r="O1642" s="144"/>
      <c r="P1642" s="144"/>
      <c r="Q1642" s="144"/>
      <c r="R1642" s="144"/>
      <c r="S1642" s="144"/>
      <c r="T1642" s="144"/>
      <c r="U1642" s="144"/>
      <c r="V1642" s="144"/>
      <c r="W1642" s="144"/>
      <c r="X1642" s="133"/>
      <c r="Y1642" s="133"/>
      <c r="Z1642" s="133"/>
      <c r="AA1642" s="133"/>
      <c r="AB1642" s="133"/>
      <c r="AC1642" s="133"/>
      <c r="AD1642" s="133"/>
      <c r="AE1642" s="133"/>
      <c r="AF1642" s="133"/>
      <c r="AG1642" s="133" t="s">
        <v>282</v>
      </c>
      <c r="AH1642" s="133">
        <v>0</v>
      </c>
      <c r="AI1642" s="133"/>
      <c r="AJ1642" s="133"/>
      <c r="AK1642" s="133"/>
      <c r="AL1642" s="133"/>
      <c r="AM1642" s="133"/>
      <c r="AN1642" s="133"/>
      <c r="AO1642" s="133"/>
      <c r="AP1642" s="133"/>
      <c r="AQ1642" s="133"/>
      <c r="AR1642" s="133"/>
      <c r="AS1642" s="133"/>
      <c r="AT1642" s="133"/>
      <c r="AU1642" s="133"/>
      <c r="AV1642" s="133"/>
      <c r="AW1642" s="133"/>
      <c r="AX1642" s="133"/>
      <c r="AY1642" s="133"/>
      <c r="AZ1642" s="133"/>
      <c r="BA1642" s="133"/>
      <c r="BB1642" s="133"/>
      <c r="BC1642" s="133"/>
      <c r="BD1642" s="133"/>
      <c r="BE1642" s="133"/>
      <c r="BF1642" s="133"/>
      <c r="BG1642" s="133"/>
      <c r="BH1642" s="133"/>
    </row>
    <row r="1643" spans="1:60" outlineLevel="1" x14ac:dyDescent="0.2">
      <c r="A1643" s="142"/>
      <c r="B1643" s="143"/>
      <c r="C1643" s="189" t="s">
        <v>1671</v>
      </c>
      <c r="D1643" s="175"/>
      <c r="E1643" s="176">
        <v>330.31</v>
      </c>
      <c r="F1643" s="144"/>
      <c r="G1643" s="144"/>
      <c r="H1643" s="144"/>
      <c r="I1643" s="144"/>
      <c r="J1643" s="144"/>
      <c r="K1643" s="144"/>
      <c r="L1643" s="144"/>
      <c r="M1643" s="144"/>
      <c r="N1643" s="144"/>
      <c r="O1643" s="144"/>
      <c r="P1643" s="144"/>
      <c r="Q1643" s="144"/>
      <c r="R1643" s="144"/>
      <c r="S1643" s="144"/>
      <c r="T1643" s="144"/>
      <c r="U1643" s="144"/>
      <c r="V1643" s="144"/>
      <c r="W1643" s="144"/>
      <c r="X1643" s="133"/>
      <c r="Y1643" s="133"/>
      <c r="Z1643" s="133"/>
      <c r="AA1643" s="133"/>
      <c r="AB1643" s="133"/>
      <c r="AC1643" s="133"/>
      <c r="AD1643" s="133"/>
      <c r="AE1643" s="133"/>
      <c r="AF1643" s="133"/>
      <c r="AG1643" s="133" t="s">
        <v>282</v>
      </c>
      <c r="AH1643" s="133">
        <v>0</v>
      </c>
      <c r="AI1643" s="133"/>
      <c r="AJ1643" s="133"/>
      <c r="AK1643" s="133"/>
      <c r="AL1643" s="133"/>
      <c r="AM1643" s="133"/>
      <c r="AN1643" s="133"/>
      <c r="AO1643" s="133"/>
      <c r="AP1643" s="133"/>
      <c r="AQ1643" s="133"/>
      <c r="AR1643" s="133"/>
      <c r="AS1643" s="133"/>
      <c r="AT1643" s="133"/>
      <c r="AU1643" s="133"/>
      <c r="AV1643" s="133"/>
      <c r="AW1643" s="133"/>
      <c r="AX1643" s="133"/>
      <c r="AY1643" s="133"/>
      <c r="AZ1643" s="133"/>
      <c r="BA1643" s="133"/>
      <c r="BB1643" s="133"/>
      <c r="BC1643" s="133"/>
      <c r="BD1643" s="133"/>
      <c r="BE1643" s="133"/>
      <c r="BF1643" s="133"/>
      <c r="BG1643" s="133"/>
      <c r="BH1643" s="133"/>
    </row>
    <row r="1644" spans="1:60" outlineLevel="1" x14ac:dyDescent="0.2">
      <c r="A1644" s="142"/>
      <c r="B1644" s="143"/>
      <c r="C1644" s="190" t="s">
        <v>673</v>
      </c>
      <c r="D1644" s="177"/>
      <c r="E1644" s="178">
        <v>330.31</v>
      </c>
      <c r="F1644" s="144"/>
      <c r="G1644" s="144"/>
      <c r="H1644" s="144"/>
      <c r="I1644" s="144"/>
      <c r="J1644" s="144"/>
      <c r="K1644" s="144"/>
      <c r="L1644" s="144"/>
      <c r="M1644" s="144"/>
      <c r="N1644" s="144"/>
      <c r="O1644" s="144"/>
      <c r="P1644" s="144"/>
      <c r="Q1644" s="144"/>
      <c r="R1644" s="144"/>
      <c r="S1644" s="144"/>
      <c r="T1644" s="144"/>
      <c r="U1644" s="144"/>
      <c r="V1644" s="144"/>
      <c r="W1644" s="144"/>
      <c r="X1644" s="133"/>
      <c r="Y1644" s="133"/>
      <c r="Z1644" s="133"/>
      <c r="AA1644" s="133"/>
      <c r="AB1644" s="133"/>
      <c r="AC1644" s="133"/>
      <c r="AD1644" s="133"/>
      <c r="AE1644" s="133"/>
      <c r="AF1644" s="133"/>
      <c r="AG1644" s="133" t="s">
        <v>282</v>
      </c>
      <c r="AH1644" s="133">
        <v>1</v>
      </c>
      <c r="AI1644" s="133"/>
      <c r="AJ1644" s="133"/>
      <c r="AK1644" s="133"/>
      <c r="AL1644" s="133"/>
      <c r="AM1644" s="133"/>
      <c r="AN1644" s="133"/>
      <c r="AO1644" s="133"/>
      <c r="AP1644" s="133"/>
      <c r="AQ1644" s="133"/>
      <c r="AR1644" s="133"/>
      <c r="AS1644" s="133"/>
      <c r="AT1644" s="133"/>
      <c r="AU1644" s="133"/>
      <c r="AV1644" s="133"/>
      <c r="AW1644" s="133"/>
      <c r="AX1644" s="133"/>
      <c r="AY1644" s="133"/>
      <c r="AZ1644" s="133"/>
      <c r="BA1644" s="133"/>
      <c r="BB1644" s="133"/>
      <c r="BC1644" s="133"/>
      <c r="BD1644" s="133"/>
      <c r="BE1644" s="133"/>
      <c r="BF1644" s="133"/>
      <c r="BG1644" s="133"/>
      <c r="BH1644" s="133"/>
    </row>
    <row r="1645" spans="1:60" ht="33.75" outlineLevel="1" x14ac:dyDescent="0.2">
      <c r="A1645" s="154">
        <v>223</v>
      </c>
      <c r="B1645" s="155" t="s">
        <v>1672</v>
      </c>
      <c r="C1645" s="171" t="s">
        <v>1673</v>
      </c>
      <c r="D1645" s="156" t="s">
        <v>279</v>
      </c>
      <c r="E1645" s="157">
        <v>4072.7280000000001</v>
      </c>
      <c r="F1645" s="158">
        <v>33</v>
      </c>
      <c r="G1645" s="159">
        <f>ROUND(E1645*F1645,2)</f>
        <v>134400.01999999999</v>
      </c>
      <c r="H1645" s="158">
        <v>30.330000000000002</v>
      </c>
      <c r="I1645" s="159">
        <f>ROUND(E1645*H1645,2)</f>
        <v>123525.84</v>
      </c>
      <c r="J1645" s="158">
        <v>2.6700000000000004</v>
      </c>
      <c r="K1645" s="159">
        <f>ROUND(E1645*J1645,2)</f>
        <v>10874.18</v>
      </c>
      <c r="L1645" s="159">
        <v>21</v>
      </c>
      <c r="M1645" s="159">
        <f>G1645*(1+L1645/100)</f>
        <v>162624.02419999999</v>
      </c>
      <c r="N1645" s="159">
        <v>9.5000000000000011E-4</v>
      </c>
      <c r="O1645" s="159">
        <f>ROUND(E1645*N1645,2)</f>
        <v>3.87</v>
      </c>
      <c r="P1645" s="159">
        <v>0</v>
      </c>
      <c r="Q1645" s="159">
        <f>ROUND(E1645*P1645,2)</f>
        <v>0</v>
      </c>
      <c r="R1645" s="159" t="s">
        <v>1660</v>
      </c>
      <c r="S1645" s="159" t="s">
        <v>233</v>
      </c>
      <c r="T1645" s="160" t="s">
        <v>233</v>
      </c>
      <c r="U1645" s="144">
        <v>7.0000000000000001E-3</v>
      </c>
      <c r="V1645" s="144">
        <f>ROUND(E1645*U1645,2)</f>
        <v>28.51</v>
      </c>
      <c r="W1645" s="144"/>
      <c r="X1645" s="133"/>
      <c r="Y1645" s="133"/>
      <c r="Z1645" s="133"/>
      <c r="AA1645" s="133"/>
      <c r="AB1645" s="133"/>
      <c r="AC1645" s="133"/>
      <c r="AD1645" s="133"/>
      <c r="AE1645" s="133"/>
      <c r="AF1645" s="133"/>
      <c r="AG1645" s="133" t="s">
        <v>1661</v>
      </c>
      <c r="AH1645" s="133"/>
      <c r="AI1645" s="133"/>
      <c r="AJ1645" s="133"/>
      <c r="AK1645" s="133"/>
      <c r="AL1645" s="133"/>
      <c r="AM1645" s="133"/>
      <c r="AN1645" s="133"/>
      <c r="AO1645" s="133"/>
      <c r="AP1645" s="133"/>
      <c r="AQ1645" s="133"/>
      <c r="AR1645" s="133"/>
      <c r="AS1645" s="133"/>
      <c r="AT1645" s="133"/>
      <c r="AU1645" s="133"/>
      <c r="AV1645" s="133"/>
      <c r="AW1645" s="133"/>
      <c r="AX1645" s="133"/>
      <c r="AY1645" s="133"/>
      <c r="AZ1645" s="133"/>
      <c r="BA1645" s="133"/>
      <c r="BB1645" s="133"/>
      <c r="BC1645" s="133"/>
      <c r="BD1645" s="133"/>
      <c r="BE1645" s="133"/>
      <c r="BF1645" s="133"/>
      <c r="BG1645" s="133"/>
      <c r="BH1645" s="133"/>
    </row>
    <row r="1646" spans="1:60" outlineLevel="1" x14ac:dyDescent="0.2">
      <c r="A1646" s="142"/>
      <c r="B1646" s="143"/>
      <c r="C1646" s="189" t="s">
        <v>1674</v>
      </c>
      <c r="D1646" s="175"/>
      <c r="E1646" s="176">
        <v>4072.7280000000001</v>
      </c>
      <c r="F1646" s="144"/>
      <c r="G1646" s="144"/>
      <c r="H1646" s="144"/>
      <c r="I1646" s="144"/>
      <c r="J1646" s="144"/>
      <c r="K1646" s="144"/>
      <c r="L1646" s="144"/>
      <c r="M1646" s="144"/>
      <c r="N1646" s="144"/>
      <c r="O1646" s="144"/>
      <c r="P1646" s="144"/>
      <c r="Q1646" s="144"/>
      <c r="R1646" s="144"/>
      <c r="S1646" s="144"/>
      <c r="T1646" s="144"/>
      <c r="U1646" s="144"/>
      <c r="V1646" s="144"/>
      <c r="W1646" s="144"/>
      <c r="X1646" s="133"/>
      <c r="Y1646" s="133"/>
      <c r="Z1646" s="133"/>
      <c r="AA1646" s="133"/>
      <c r="AB1646" s="133"/>
      <c r="AC1646" s="133"/>
      <c r="AD1646" s="133"/>
      <c r="AE1646" s="133"/>
      <c r="AF1646" s="133"/>
      <c r="AG1646" s="133" t="s">
        <v>282</v>
      </c>
      <c r="AH1646" s="133">
        <v>5</v>
      </c>
      <c r="AI1646" s="133"/>
      <c r="AJ1646" s="133"/>
      <c r="AK1646" s="133"/>
      <c r="AL1646" s="133"/>
      <c r="AM1646" s="133"/>
      <c r="AN1646" s="133"/>
      <c r="AO1646" s="133"/>
      <c r="AP1646" s="133"/>
      <c r="AQ1646" s="133"/>
      <c r="AR1646" s="133"/>
      <c r="AS1646" s="133"/>
      <c r="AT1646" s="133"/>
      <c r="AU1646" s="133"/>
      <c r="AV1646" s="133"/>
      <c r="AW1646" s="133"/>
      <c r="AX1646" s="133"/>
      <c r="AY1646" s="133"/>
      <c r="AZ1646" s="133"/>
      <c r="BA1646" s="133"/>
      <c r="BB1646" s="133"/>
      <c r="BC1646" s="133"/>
      <c r="BD1646" s="133"/>
      <c r="BE1646" s="133"/>
      <c r="BF1646" s="133"/>
      <c r="BG1646" s="133"/>
      <c r="BH1646" s="133"/>
    </row>
    <row r="1647" spans="1:60" ht="22.5" outlineLevel="1" x14ac:dyDescent="0.2">
      <c r="A1647" s="154">
        <v>224</v>
      </c>
      <c r="B1647" s="155" t="s">
        <v>1675</v>
      </c>
      <c r="C1647" s="171" t="s">
        <v>1676</v>
      </c>
      <c r="D1647" s="156" t="s">
        <v>279</v>
      </c>
      <c r="E1647" s="157">
        <v>1357.576</v>
      </c>
      <c r="F1647" s="158">
        <v>46</v>
      </c>
      <c r="G1647" s="159">
        <f>ROUND(E1647*F1647,2)</f>
        <v>62448.5</v>
      </c>
      <c r="H1647" s="158">
        <v>0</v>
      </c>
      <c r="I1647" s="159">
        <f>ROUND(E1647*H1647,2)</f>
        <v>0</v>
      </c>
      <c r="J1647" s="158">
        <v>46</v>
      </c>
      <c r="K1647" s="159">
        <f>ROUND(E1647*J1647,2)</f>
        <v>62448.5</v>
      </c>
      <c r="L1647" s="159">
        <v>21</v>
      </c>
      <c r="M1647" s="159">
        <f>G1647*(1+L1647/100)</f>
        <v>75562.684999999998</v>
      </c>
      <c r="N1647" s="159">
        <v>0</v>
      </c>
      <c r="O1647" s="159">
        <f>ROUND(E1647*N1647,2)</f>
        <v>0</v>
      </c>
      <c r="P1647" s="159">
        <v>0</v>
      </c>
      <c r="Q1647" s="159">
        <f>ROUND(E1647*P1647,2)</f>
        <v>0</v>
      </c>
      <c r="R1647" s="159" t="s">
        <v>1660</v>
      </c>
      <c r="S1647" s="159" t="s">
        <v>233</v>
      </c>
      <c r="T1647" s="160" t="s">
        <v>233</v>
      </c>
      <c r="U1647" s="144">
        <v>0.11700000000000001</v>
      </c>
      <c r="V1647" s="144">
        <f>ROUND(E1647*U1647,2)</f>
        <v>158.84</v>
      </c>
      <c r="W1647" s="144"/>
      <c r="X1647" s="133"/>
      <c r="Y1647" s="133"/>
      <c r="Z1647" s="133"/>
      <c r="AA1647" s="133"/>
      <c r="AB1647" s="133"/>
      <c r="AC1647" s="133"/>
      <c r="AD1647" s="133"/>
      <c r="AE1647" s="133"/>
      <c r="AF1647" s="133"/>
      <c r="AG1647" s="133" t="s">
        <v>1661</v>
      </c>
      <c r="AH1647" s="133"/>
      <c r="AI1647" s="133"/>
      <c r="AJ1647" s="133"/>
      <c r="AK1647" s="133"/>
      <c r="AL1647" s="133"/>
      <c r="AM1647" s="133"/>
      <c r="AN1647" s="133"/>
      <c r="AO1647" s="133"/>
      <c r="AP1647" s="133"/>
      <c r="AQ1647" s="133"/>
      <c r="AR1647" s="133"/>
      <c r="AS1647" s="133"/>
      <c r="AT1647" s="133"/>
      <c r="AU1647" s="133"/>
      <c r="AV1647" s="133"/>
      <c r="AW1647" s="133"/>
      <c r="AX1647" s="133"/>
      <c r="AY1647" s="133"/>
      <c r="AZ1647" s="133"/>
      <c r="BA1647" s="133"/>
      <c r="BB1647" s="133"/>
      <c r="BC1647" s="133"/>
      <c r="BD1647" s="133"/>
      <c r="BE1647" s="133"/>
      <c r="BF1647" s="133"/>
      <c r="BG1647" s="133"/>
      <c r="BH1647" s="133"/>
    </row>
    <row r="1648" spans="1:60" outlineLevel="1" x14ac:dyDescent="0.2">
      <c r="A1648" s="142"/>
      <c r="B1648" s="143"/>
      <c r="C1648" s="189" t="s">
        <v>1677</v>
      </c>
      <c r="D1648" s="175"/>
      <c r="E1648" s="176">
        <v>1357.576</v>
      </c>
      <c r="F1648" s="144"/>
      <c r="G1648" s="144"/>
      <c r="H1648" s="144"/>
      <c r="I1648" s="144"/>
      <c r="J1648" s="144"/>
      <c r="K1648" s="144"/>
      <c r="L1648" s="144"/>
      <c r="M1648" s="144"/>
      <c r="N1648" s="144"/>
      <c r="O1648" s="144"/>
      <c r="P1648" s="144"/>
      <c r="Q1648" s="144"/>
      <c r="R1648" s="144"/>
      <c r="S1648" s="144"/>
      <c r="T1648" s="144"/>
      <c r="U1648" s="144"/>
      <c r="V1648" s="144"/>
      <c r="W1648" s="144"/>
      <c r="X1648" s="133"/>
      <c r="Y1648" s="133"/>
      <c r="Z1648" s="133"/>
      <c r="AA1648" s="133"/>
      <c r="AB1648" s="133"/>
      <c r="AC1648" s="133"/>
      <c r="AD1648" s="133"/>
      <c r="AE1648" s="133"/>
      <c r="AF1648" s="133"/>
      <c r="AG1648" s="133" t="s">
        <v>282</v>
      </c>
      <c r="AH1648" s="133">
        <v>5</v>
      </c>
      <c r="AI1648" s="133"/>
      <c r="AJ1648" s="133"/>
      <c r="AK1648" s="133"/>
      <c r="AL1648" s="133"/>
      <c r="AM1648" s="133"/>
      <c r="AN1648" s="133"/>
      <c r="AO1648" s="133"/>
      <c r="AP1648" s="133"/>
      <c r="AQ1648" s="133"/>
      <c r="AR1648" s="133"/>
      <c r="AS1648" s="133"/>
      <c r="AT1648" s="133"/>
      <c r="AU1648" s="133"/>
      <c r="AV1648" s="133"/>
      <c r="AW1648" s="133"/>
      <c r="AX1648" s="133"/>
      <c r="AY1648" s="133"/>
      <c r="AZ1648" s="133"/>
      <c r="BA1648" s="133"/>
      <c r="BB1648" s="133"/>
      <c r="BC1648" s="133"/>
      <c r="BD1648" s="133"/>
      <c r="BE1648" s="133"/>
      <c r="BF1648" s="133"/>
      <c r="BG1648" s="133"/>
      <c r="BH1648" s="133"/>
    </row>
    <row r="1649" spans="1:60" outlineLevel="1" x14ac:dyDescent="0.2">
      <c r="A1649" s="154">
        <v>225</v>
      </c>
      <c r="B1649" s="155" t="s">
        <v>1678</v>
      </c>
      <c r="C1649" s="171" t="s">
        <v>1679</v>
      </c>
      <c r="D1649" s="156" t="s">
        <v>279</v>
      </c>
      <c r="E1649" s="157">
        <v>85.944000000000003</v>
      </c>
      <c r="F1649" s="158">
        <v>165</v>
      </c>
      <c r="G1649" s="159">
        <f>ROUND(E1649*F1649,2)</f>
        <v>14180.76</v>
      </c>
      <c r="H1649" s="158">
        <v>76.150000000000006</v>
      </c>
      <c r="I1649" s="159">
        <f>ROUND(E1649*H1649,2)</f>
        <v>6544.64</v>
      </c>
      <c r="J1649" s="158">
        <v>88.850000000000009</v>
      </c>
      <c r="K1649" s="159">
        <f>ROUND(E1649*J1649,2)</f>
        <v>7636.12</v>
      </c>
      <c r="L1649" s="159">
        <v>21</v>
      </c>
      <c r="M1649" s="159">
        <f>G1649*(1+L1649/100)</f>
        <v>17158.7196</v>
      </c>
      <c r="N1649" s="159">
        <v>5.9200000000000008E-3</v>
      </c>
      <c r="O1649" s="159">
        <f>ROUND(E1649*N1649,2)</f>
        <v>0.51</v>
      </c>
      <c r="P1649" s="159">
        <v>0</v>
      </c>
      <c r="Q1649" s="159">
        <f>ROUND(E1649*P1649,2)</f>
        <v>0</v>
      </c>
      <c r="R1649" s="159" t="s">
        <v>1660</v>
      </c>
      <c r="S1649" s="159" t="s">
        <v>233</v>
      </c>
      <c r="T1649" s="160" t="s">
        <v>233</v>
      </c>
      <c r="U1649" s="144">
        <v>0.26</v>
      </c>
      <c r="V1649" s="144">
        <f>ROUND(E1649*U1649,2)</f>
        <v>22.35</v>
      </c>
      <c r="W1649" s="144"/>
      <c r="X1649" s="133"/>
      <c r="Y1649" s="133"/>
      <c r="Z1649" s="133"/>
      <c r="AA1649" s="133"/>
      <c r="AB1649" s="133"/>
      <c r="AC1649" s="133"/>
      <c r="AD1649" s="133"/>
      <c r="AE1649" s="133"/>
      <c r="AF1649" s="133"/>
      <c r="AG1649" s="133" t="s">
        <v>251</v>
      </c>
      <c r="AH1649" s="133"/>
      <c r="AI1649" s="133"/>
      <c r="AJ1649" s="133"/>
      <c r="AK1649" s="133"/>
      <c r="AL1649" s="133"/>
      <c r="AM1649" s="133"/>
      <c r="AN1649" s="133"/>
      <c r="AO1649" s="133"/>
      <c r="AP1649" s="133"/>
      <c r="AQ1649" s="133"/>
      <c r="AR1649" s="133"/>
      <c r="AS1649" s="133"/>
      <c r="AT1649" s="133"/>
      <c r="AU1649" s="133"/>
      <c r="AV1649" s="133"/>
      <c r="AW1649" s="133"/>
      <c r="AX1649" s="133"/>
      <c r="AY1649" s="133"/>
      <c r="AZ1649" s="133"/>
      <c r="BA1649" s="133"/>
      <c r="BB1649" s="133"/>
      <c r="BC1649" s="133"/>
      <c r="BD1649" s="133"/>
      <c r="BE1649" s="133"/>
      <c r="BF1649" s="133"/>
      <c r="BG1649" s="133"/>
      <c r="BH1649" s="133"/>
    </row>
    <row r="1650" spans="1:60" outlineLevel="1" x14ac:dyDescent="0.2">
      <c r="A1650" s="142"/>
      <c r="B1650" s="143"/>
      <c r="C1650" s="189" t="s">
        <v>1680</v>
      </c>
      <c r="D1650" s="175"/>
      <c r="E1650" s="176"/>
      <c r="F1650" s="144"/>
      <c r="G1650" s="144"/>
      <c r="H1650" s="144"/>
      <c r="I1650" s="144"/>
      <c r="J1650" s="144"/>
      <c r="K1650" s="144"/>
      <c r="L1650" s="144"/>
      <c r="M1650" s="144"/>
      <c r="N1650" s="144"/>
      <c r="O1650" s="144"/>
      <c r="P1650" s="144"/>
      <c r="Q1650" s="144"/>
      <c r="R1650" s="144"/>
      <c r="S1650" s="144"/>
      <c r="T1650" s="144"/>
      <c r="U1650" s="144"/>
      <c r="V1650" s="144"/>
      <c r="W1650" s="144"/>
      <c r="X1650" s="133"/>
      <c r="Y1650" s="133"/>
      <c r="Z1650" s="133"/>
      <c r="AA1650" s="133"/>
      <c r="AB1650" s="133"/>
      <c r="AC1650" s="133"/>
      <c r="AD1650" s="133"/>
      <c r="AE1650" s="133"/>
      <c r="AF1650" s="133"/>
      <c r="AG1650" s="133" t="s">
        <v>282</v>
      </c>
      <c r="AH1650" s="133">
        <v>0</v>
      </c>
      <c r="AI1650" s="133"/>
      <c r="AJ1650" s="133"/>
      <c r="AK1650" s="133"/>
      <c r="AL1650" s="133"/>
      <c r="AM1650" s="133"/>
      <c r="AN1650" s="133"/>
      <c r="AO1650" s="133"/>
      <c r="AP1650" s="133"/>
      <c r="AQ1650" s="133"/>
      <c r="AR1650" s="133"/>
      <c r="AS1650" s="133"/>
      <c r="AT1650" s="133"/>
      <c r="AU1650" s="133"/>
      <c r="AV1650" s="133"/>
      <c r="AW1650" s="133"/>
      <c r="AX1650" s="133"/>
      <c r="AY1650" s="133"/>
      <c r="AZ1650" s="133"/>
      <c r="BA1650" s="133"/>
      <c r="BB1650" s="133"/>
      <c r="BC1650" s="133"/>
      <c r="BD1650" s="133"/>
      <c r="BE1650" s="133"/>
      <c r="BF1650" s="133"/>
      <c r="BG1650" s="133"/>
      <c r="BH1650" s="133"/>
    </row>
    <row r="1651" spans="1:60" outlineLevel="1" x14ac:dyDescent="0.2">
      <c r="A1651" s="142"/>
      <c r="B1651" s="143"/>
      <c r="C1651" s="189" t="s">
        <v>1681</v>
      </c>
      <c r="D1651" s="175"/>
      <c r="E1651" s="176">
        <v>85.944000000000003</v>
      </c>
      <c r="F1651" s="144"/>
      <c r="G1651" s="144"/>
      <c r="H1651" s="144"/>
      <c r="I1651" s="144"/>
      <c r="J1651" s="144"/>
      <c r="K1651" s="144"/>
      <c r="L1651" s="144"/>
      <c r="M1651" s="144"/>
      <c r="N1651" s="144"/>
      <c r="O1651" s="144"/>
      <c r="P1651" s="144"/>
      <c r="Q1651" s="144"/>
      <c r="R1651" s="144"/>
      <c r="S1651" s="144"/>
      <c r="T1651" s="144"/>
      <c r="U1651" s="144"/>
      <c r="V1651" s="144"/>
      <c r="W1651" s="144"/>
      <c r="X1651" s="133"/>
      <c r="Y1651" s="133"/>
      <c r="Z1651" s="133"/>
      <c r="AA1651" s="133"/>
      <c r="AB1651" s="133"/>
      <c r="AC1651" s="133"/>
      <c r="AD1651" s="133"/>
      <c r="AE1651" s="133"/>
      <c r="AF1651" s="133"/>
      <c r="AG1651" s="133" t="s">
        <v>282</v>
      </c>
      <c r="AH1651" s="133">
        <v>0</v>
      </c>
      <c r="AI1651" s="133"/>
      <c r="AJ1651" s="133"/>
      <c r="AK1651" s="133"/>
      <c r="AL1651" s="133"/>
      <c r="AM1651" s="133"/>
      <c r="AN1651" s="133"/>
      <c r="AO1651" s="133"/>
      <c r="AP1651" s="133"/>
      <c r="AQ1651" s="133"/>
      <c r="AR1651" s="133"/>
      <c r="AS1651" s="133"/>
      <c r="AT1651" s="133"/>
      <c r="AU1651" s="133"/>
      <c r="AV1651" s="133"/>
      <c r="AW1651" s="133"/>
      <c r="AX1651" s="133"/>
      <c r="AY1651" s="133"/>
      <c r="AZ1651" s="133"/>
      <c r="BA1651" s="133"/>
      <c r="BB1651" s="133"/>
      <c r="BC1651" s="133"/>
      <c r="BD1651" s="133"/>
      <c r="BE1651" s="133"/>
      <c r="BF1651" s="133"/>
      <c r="BG1651" s="133"/>
      <c r="BH1651" s="133"/>
    </row>
    <row r="1652" spans="1:60" ht="22.5" outlineLevel="1" x14ac:dyDescent="0.2">
      <c r="A1652" s="154">
        <v>226</v>
      </c>
      <c r="B1652" s="155" t="s">
        <v>1682</v>
      </c>
      <c r="C1652" s="171" t="s">
        <v>1683</v>
      </c>
      <c r="D1652" s="156" t="s">
        <v>279</v>
      </c>
      <c r="E1652" s="157">
        <v>72.78</v>
      </c>
      <c r="F1652" s="158">
        <v>170</v>
      </c>
      <c r="G1652" s="159">
        <f>ROUND(E1652*F1652,2)</f>
        <v>12372.6</v>
      </c>
      <c r="H1652" s="158">
        <v>77.050000000000011</v>
      </c>
      <c r="I1652" s="159">
        <f>ROUND(E1652*H1652,2)</f>
        <v>5607.7</v>
      </c>
      <c r="J1652" s="158">
        <v>92.95</v>
      </c>
      <c r="K1652" s="159">
        <f>ROUND(E1652*J1652,2)</f>
        <v>6764.9</v>
      </c>
      <c r="L1652" s="159">
        <v>21</v>
      </c>
      <c r="M1652" s="159">
        <f>G1652*(1+L1652/100)</f>
        <v>14970.846</v>
      </c>
      <c r="N1652" s="159">
        <v>5.8600000000000006E-3</v>
      </c>
      <c r="O1652" s="159">
        <f>ROUND(E1652*N1652,2)</f>
        <v>0.43</v>
      </c>
      <c r="P1652" s="159">
        <v>0</v>
      </c>
      <c r="Q1652" s="159">
        <f>ROUND(E1652*P1652,2)</f>
        <v>0</v>
      </c>
      <c r="R1652" s="159" t="s">
        <v>1660</v>
      </c>
      <c r="S1652" s="159" t="s">
        <v>233</v>
      </c>
      <c r="T1652" s="160" t="s">
        <v>233</v>
      </c>
      <c r="U1652" s="144">
        <v>0.27200000000000002</v>
      </c>
      <c r="V1652" s="144">
        <f>ROUND(E1652*U1652,2)</f>
        <v>19.8</v>
      </c>
      <c r="W1652" s="144"/>
      <c r="X1652" s="133"/>
      <c r="Y1652" s="133"/>
      <c r="Z1652" s="133"/>
      <c r="AA1652" s="133"/>
      <c r="AB1652" s="133"/>
      <c r="AC1652" s="133"/>
      <c r="AD1652" s="133"/>
      <c r="AE1652" s="133"/>
      <c r="AF1652" s="133"/>
      <c r="AG1652" s="133" t="s">
        <v>251</v>
      </c>
      <c r="AH1652" s="133"/>
      <c r="AI1652" s="133"/>
      <c r="AJ1652" s="133"/>
      <c r="AK1652" s="133"/>
      <c r="AL1652" s="133"/>
      <c r="AM1652" s="133"/>
      <c r="AN1652" s="133"/>
      <c r="AO1652" s="133"/>
      <c r="AP1652" s="133"/>
      <c r="AQ1652" s="133"/>
      <c r="AR1652" s="133"/>
      <c r="AS1652" s="133"/>
      <c r="AT1652" s="133"/>
      <c r="AU1652" s="133"/>
      <c r="AV1652" s="133"/>
      <c r="AW1652" s="133"/>
      <c r="AX1652" s="133"/>
      <c r="AY1652" s="133"/>
      <c r="AZ1652" s="133"/>
      <c r="BA1652" s="133"/>
      <c r="BB1652" s="133"/>
      <c r="BC1652" s="133"/>
      <c r="BD1652" s="133"/>
      <c r="BE1652" s="133"/>
      <c r="BF1652" s="133"/>
      <c r="BG1652" s="133"/>
      <c r="BH1652" s="133"/>
    </row>
    <row r="1653" spans="1:60" outlineLevel="1" x14ac:dyDescent="0.2">
      <c r="A1653" s="142"/>
      <c r="B1653" s="143"/>
      <c r="C1653" s="189" t="s">
        <v>1684</v>
      </c>
      <c r="D1653" s="175"/>
      <c r="E1653" s="176">
        <v>72.78</v>
      </c>
      <c r="F1653" s="144"/>
      <c r="G1653" s="144"/>
      <c r="H1653" s="144"/>
      <c r="I1653" s="144"/>
      <c r="J1653" s="144"/>
      <c r="K1653" s="144"/>
      <c r="L1653" s="144"/>
      <c r="M1653" s="144"/>
      <c r="N1653" s="144"/>
      <c r="O1653" s="144"/>
      <c r="P1653" s="144"/>
      <c r="Q1653" s="144"/>
      <c r="R1653" s="144"/>
      <c r="S1653" s="144"/>
      <c r="T1653" s="144"/>
      <c r="U1653" s="144"/>
      <c r="V1653" s="144"/>
      <c r="W1653" s="144"/>
      <c r="X1653" s="133"/>
      <c r="Y1653" s="133"/>
      <c r="Z1653" s="133"/>
      <c r="AA1653" s="133"/>
      <c r="AB1653" s="133"/>
      <c r="AC1653" s="133"/>
      <c r="AD1653" s="133"/>
      <c r="AE1653" s="133"/>
      <c r="AF1653" s="133"/>
      <c r="AG1653" s="133" t="s">
        <v>282</v>
      </c>
      <c r="AH1653" s="133">
        <v>0</v>
      </c>
      <c r="AI1653" s="133"/>
      <c r="AJ1653" s="133"/>
      <c r="AK1653" s="133"/>
      <c r="AL1653" s="133"/>
      <c r="AM1653" s="133"/>
      <c r="AN1653" s="133"/>
      <c r="AO1653" s="133"/>
      <c r="AP1653" s="133"/>
      <c r="AQ1653" s="133"/>
      <c r="AR1653" s="133"/>
      <c r="AS1653" s="133"/>
      <c r="AT1653" s="133"/>
      <c r="AU1653" s="133"/>
      <c r="AV1653" s="133"/>
      <c r="AW1653" s="133"/>
      <c r="AX1653" s="133"/>
      <c r="AY1653" s="133"/>
      <c r="AZ1653" s="133"/>
      <c r="BA1653" s="133"/>
      <c r="BB1653" s="133"/>
      <c r="BC1653" s="133"/>
      <c r="BD1653" s="133"/>
      <c r="BE1653" s="133"/>
      <c r="BF1653" s="133"/>
      <c r="BG1653" s="133"/>
      <c r="BH1653" s="133"/>
    </row>
    <row r="1654" spans="1:60" outlineLevel="1" x14ac:dyDescent="0.2">
      <c r="A1654" s="154">
        <v>227</v>
      </c>
      <c r="B1654" s="155" t="s">
        <v>1685</v>
      </c>
      <c r="C1654" s="171" t="s">
        <v>1686</v>
      </c>
      <c r="D1654" s="156" t="s">
        <v>279</v>
      </c>
      <c r="E1654" s="157">
        <v>1992.0738000000001</v>
      </c>
      <c r="F1654" s="158">
        <v>120.5</v>
      </c>
      <c r="G1654" s="159">
        <f>ROUND(E1654*F1654,2)</f>
        <v>240044.89</v>
      </c>
      <c r="H1654" s="158">
        <v>47.28</v>
      </c>
      <c r="I1654" s="159">
        <f>ROUND(E1654*H1654,2)</f>
        <v>94185.25</v>
      </c>
      <c r="J1654" s="158">
        <v>73.220000000000013</v>
      </c>
      <c r="K1654" s="159">
        <f>ROUND(E1654*J1654,2)</f>
        <v>145859.64000000001</v>
      </c>
      <c r="L1654" s="159">
        <v>21</v>
      </c>
      <c r="M1654" s="159">
        <f>G1654*(1+L1654/100)</f>
        <v>290454.31690000003</v>
      </c>
      <c r="N1654" s="159">
        <v>1.58E-3</v>
      </c>
      <c r="O1654" s="159">
        <f>ROUND(E1654*N1654,2)</f>
        <v>3.15</v>
      </c>
      <c r="P1654" s="159">
        <v>0</v>
      </c>
      <c r="Q1654" s="159">
        <f>ROUND(E1654*P1654,2)</f>
        <v>0</v>
      </c>
      <c r="R1654" s="159" t="s">
        <v>1660</v>
      </c>
      <c r="S1654" s="159" t="s">
        <v>233</v>
      </c>
      <c r="T1654" s="160" t="s">
        <v>233</v>
      </c>
      <c r="U1654" s="144">
        <v>0.21400000000000002</v>
      </c>
      <c r="V1654" s="144">
        <f>ROUND(E1654*U1654,2)</f>
        <v>426.3</v>
      </c>
      <c r="W1654" s="144"/>
      <c r="X1654" s="133"/>
      <c r="Y1654" s="133"/>
      <c r="Z1654" s="133"/>
      <c r="AA1654" s="133"/>
      <c r="AB1654" s="133"/>
      <c r="AC1654" s="133"/>
      <c r="AD1654" s="133"/>
      <c r="AE1654" s="133"/>
      <c r="AF1654" s="133"/>
      <c r="AG1654" s="133" t="s">
        <v>251</v>
      </c>
      <c r="AH1654" s="133"/>
      <c r="AI1654" s="133"/>
      <c r="AJ1654" s="133"/>
      <c r="AK1654" s="133"/>
      <c r="AL1654" s="133"/>
      <c r="AM1654" s="133"/>
      <c r="AN1654" s="133"/>
      <c r="AO1654" s="133"/>
      <c r="AP1654" s="133"/>
      <c r="AQ1654" s="133"/>
      <c r="AR1654" s="133"/>
      <c r="AS1654" s="133"/>
      <c r="AT1654" s="133"/>
      <c r="AU1654" s="133"/>
      <c r="AV1654" s="133"/>
      <c r="AW1654" s="133"/>
      <c r="AX1654" s="133"/>
      <c r="AY1654" s="133"/>
      <c r="AZ1654" s="133"/>
      <c r="BA1654" s="133"/>
      <c r="BB1654" s="133"/>
      <c r="BC1654" s="133"/>
      <c r="BD1654" s="133"/>
      <c r="BE1654" s="133"/>
      <c r="BF1654" s="133"/>
      <c r="BG1654" s="133"/>
      <c r="BH1654" s="133"/>
    </row>
    <row r="1655" spans="1:60" outlineLevel="1" x14ac:dyDescent="0.2">
      <c r="A1655" s="142"/>
      <c r="B1655" s="143"/>
      <c r="C1655" s="189" t="s">
        <v>1687</v>
      </c>
      <c r="D1655" s="175"/>
      <c r="E1655" s="176"/>
      <c r="F1655" s="144"/>
      <c r="G1655" s="144"/>
      <c r="H1655" s="144"/>
      <c r="I1655" s="144"/>
      <c r="J1655" s="144"/>
      <c r="K1655" s="144"/>
      <c r="L1655" s="144"/>
      <c r="M1655" s="144"/>
      <c r="N1655" s="144"/>
      <c r="O1655" s="144"/>
      <c r="P1655" s="144"/>
      <c r="Q1655" s="144"/>
      <c r="R1655" s="144"/>
      <c r="S1655" s="144"/>
      <c r="T1655" s="144"/>
      <c r="U1655" s="144"/>
      <c r="V1655" s="144"/>
      <c r="W1655" s="144"/>
      <c r="X1655" s="133"/>
      <c r="Y1655" s="133"/>
      <c r="Z1655" s="133"/>
      <c r="AA1655" s="133"/>
      <c r="AB1655" s="133"/>
      <c r="AC1655" s="133"/>
      <c r="AD1655" s="133"/>
      <c r="AE1655" s="133"/>
      <c r="AF1655" s="133"/>
      <c r="AG1655" s="133" t="s">
        <v>282</v>
      </c>
      <c r="AH1655" s="133">
        <v>0</v>
      </c>
      <c r="AI1655" s="133"/>
      <c r="AJ1655" s="133"/>
      <c r="AK1655" s="133"/>
      <c r="AL1655" s="133"/>
      <c r="AM1655" s="133"/>
      <c r="AN1655" s="133"/>
      <c r="AO1655" s="133"/>
      <c r="AP1655" s="133"/>
      <c r="AQ1655" s="133"/>
      <c r="AR1655" s="133"/>
      <c r="AS1655" s="133"/>
      <c r="AT1655" s="133"/>
      <c r="AU1655" s="133"/>
      <c r="AV1655" s="133"/>
      <c r="AW1655" s="133"/>
      <c r="AX1655" s="133"/>
      <c r="AY1655" s="133"/>
      <c r="AZ1655" s="133"/>
      <c r="BA1655" s="133"/>
      <c r="BB1655" s="133"/>
      <c r="BC1655" s="133"/>
      <c r="BD1655" s="133"/>
      <c r="BE1655" s="133"/>
      <c r="BF1655" s="133"/>
      <c r="BG1655" s="133"/>
      <c r="BH1655" s="133"/>
    </row>
    <row r="1656" spans="1:60" outlineLevel="1" x14ac:dyDescent="0.2">
      <c r="A1656" s="142"/>
      <c r="B1656" s="143"/>
      <c r="C1656" s="189" t="s">
        <v>1688</v>
      </c>
      <c r="D1656" s="175"/>
      <c r="E1656" s="176">
        <v>338.66580000000005</v>
      </c>
      <c r="F1656" s="144"/>
      <c r="G1656" s="144"/>
      <c r="H1656" s="144"/>
      <c r="I1656" s="144"/>
      <c r="J1656" s="144"/>
      <c r="K1656" s="144"/>
      <c r="L1656" s="144"/>
      <c r="M1656" s="144"/>
      <c r="N1656" s="144"/>
      <c r="O1656" s="144"/>
      <c r="P1656" s="144"/>
      <c r="Q1656" s="144"/>
      <c r="R1656" s="144"/>
      <c r="S1656" s="144"/>
      <c r="T1656" s="144"/>
      <c r="U1656" s="144"/>
      <c r="V1656" s="144"/>
      <c r="W1656" s="144"/>
      <c r="X1656" s="133"/>
      <c r="Y1656" s="133"/>
      <c r="Z1656" s="133"/>
      <c r="AA1656" s="133"/>
      <c r="AB1656" s="133"/>
      <c r="AC1656" s="133"/>
      <c r="AD1656" s="133"/>
      <c r="AE1656" s="133"/>
      <c r="AF1656" s="133"/>
      <c r="AG1656" s="133" t="s">
        <v>282</v>
      </c>
      <c r="AH1656" s="133">
        <v>5</v>
      </c>
      <c r="AI1656" s="133"/>
      <c r="AJ1656" s="133"/>
      <c r="AK1656" s="133"/>
      <c r="AL1656" s="133"/>
      <c r="AM1656" s="133"/>
      <c r="AN1656" s="133"/>
      <c r="AO1656" s="133"/>
      <c r="AP1656" s="133"/>
      <c r="AQ1656" s="133"/>
      <c r="AR1656" s="133"/>
      <c r="AS1656" s="133"/>
      <c r="AT1656" s="133"/>
      <c r="AU1656" s="133"/>
      <c r="AV1656" s="133"/>
      <c r="AW1656" s="133"/>
      <c r="AX1656" s="133"/>
      <c r="AY1656" s="133"/>
      <c r="AZ1656" s="133"/>
      <c r="BA1656" s="133"/>
      <c r="BB1656" s="133"/>
      <c r="BC1656" s="133"/>
      <c r="BD1656" s="133"/>
      <c r="BE1656" s="133"/>
      <c r="BF1656" s="133"/>
      <c r="BG1656" s="133"/>
      <c r="BH1656" s="133"/>
    </row>
    <row r="1657" spans="1:60" outlineLevel="1" x14ac:dyDescent="0.2">
      <c r="A1657" s="142"/>
      <c r="B1657" s="143"/>
      <c r="C1657" s="189" t="s">
        <v>1689</v>
      </c>
      <c r="D1657" s="175"/>
      <c r="E1657" s="176"/>
      <c r="F1657" s="144"/>
      <c r="G1657" s="144"/>
      <c r="H1657" s="144"/>
      <c r="I1657" s="144"/>
      <c r="J1657" s="144"/>
      <c r="K1657" s="144"/>
      <c r="L1657" s="144"/>
      <c r="M1657" s="144"/>
      <c r="N1657" s="144"/>
      <c r="O1657" s="144"/>
      <c r="P1657" s="144"/>
      <c r="Q1657" s="144"/>
      <c r="R1657" s="144"/>
      <c r="S1657" s="144"/>
      <c r="T1657" s="144"/>
      <c r="U1657" s="144"/>
      <c r="V1657" s="144"/>
      <c r="W1657" s="144"/>
      <c r="X1657" s="133"/>
      <c r="Y1657" s="133"/>
      <c r="Z1657" s="133"/>
      <c r="AA1657" s="133"/>
      <c r="AB1657" s="133"/>
      <c r="AC1657" s="133"/>
      <c r="AD1657" s="133"/>
      <c r="AE1657" s="133"/>
      <c r="AF1657" s="133"/>
      <c r="AG1657" s="133" t="s">
        <v>282</v>
      </c>
      <c r="AH1657" s="133">
        <v>0</v>
      </c>
      <c r="AI1657" s="133"/>
      <c r="AJ1657" s="133"/>
      <c r="AK1657" s="133"/>
      <c r="AL1657" s="133"/>
      <c r="AM1657" s="133"/>
      <c r="AN1657" s="133"/>
      <c r="AO1657" s="133"/>
      <c r="AP1657" s="133"/>
      <c r="AQ1657" s="133"/>
      <c r="AR1657" s="133"/>
      <c r="AS1657" s="133"/>
      <c r="AT1657" s="133"/>
      <c r="AU1657" s="133"/>
      <c r="AV1657" s="133"/>
      <c r="AW1657" s="133"/>
      <c r="AX1657" s="133"/>
      <c r="AY1657" s="133"/>
      <c r="AZ1657" s="133"/>
      <c r="BA1657" s="133"/>
      <c r="BB1657" s="133"/>
      <c r="BC1657" s="133"/>
      <c r="BD1657" s="133"/>
      <c r="BE1657" s="133"/>
      <c r="BF1657" s="133"/>
      <c r="BG1657" s="133"/>
      <c r="BH1657" s="133"/>
    </row>
    <row r="1658" spans="1:60" outlineLevel="1" x14ac:dyDescent="0.2">
      <c r="A1658" s="142"/>
      <c r="B1658" s="143"/>
      <c r="C1658" s="189" t="s">
        <v>1690</v>
      </c>
      <c r="D1658" s="175"/>
      <c r="E1658" s="176">
        <v>53.96</v>
      </c>
      <c r="F1658" s="144"/>
      <c r="G1658" s="144"/>
      <c r="H1658" s="144"/>
      <c r="I1658" s="144"/>
      <c r="J1658" s="144"/>
      <c r="K1658" s="144"/>
      <c r="L1658" s="144"/>
      <c r="M1658" s="144"/>
      <c r="N1658" s="144"/>
      <c r="O1658" s="144"/>
      <c r="P1658" s="144"/>
      <c r="Q1658" s="144"/>
      <c r="R1658" s="144"/>
      <c r="S1658" s="144"/>
      <c r="T1658" s="144"/>
      <c r="U1658" s="144"/>
      <c r="V1658" s="144"/>
      <c r="W1658" s="144"/>
      <c r="X1658" s="133"/>
      <c r="Y1658" s="133"/>
      <c r="Z1658" s="133"/>
      <c r="AA1658" s="133"/>
      <c r="AB1658" s="133"/>
      <c r="AC1658" s="133"/>
      <c r="AD1658" s="133"/>
      <c r="AE1658" s="133"/>
      <c r="AF1658" s="133"/>
      <c r="AG1658" s="133" t="s">
        <v>282</v>
      </c>
      <c r="AH1658" s="133">
        <v>5</v>
      </c>
      <c r="AI1658" s="133"/>
      <c r="AJ1658" s="133"/>
      <c r="AK1658" s="133"/>
      <c r="AL1658" s="133"/>
      <c r="AM1658" s="133"/>
      <c r="AN1658" s="133"/>
      <c r="AO1658" s="133"/>
      <c r="AP1658" s="133"/>
      <c r="AQ1658" s="133"/>
      <c r="AR1658" s="133"/>
      <c r="AS1658" s="133"/>
      <c r="AT1658" s="133"/>
      <c r="AU1658" s="133"/>
      <c r="AV1658" s="133"/>
      <c r="AW1658" s="133"/>
      <c r="AX1658" s="133"/>
      <c r="AY1658" s="133"/>
      <c r="AZ1658" s="133"/>
      <c r="BA1658" s="133"/>
      <c r="BB1658" s="133"/>
      <c r="BC1658" s="133"/>
      <c r="BD1658" s="133"/>
      <c r="BE1658" s="133"/>
      <c r="BF1658" s="133"/>
      <c r="BG1658" s="133"/>
      <c r="BH1658" s="133"/>
    </row>
    <row r="1659" spans="1:60" outlineLevel="1" x14ac:dyDescent="0.2">
      <c r="A1659" s="142"/>
      <c r="B1659" s="143"/>
      <c r="C1659" s="189" t="s">
        <v>1691</v>
      </c>
      <c r="D1659" s="175"/>
      <c r="E1659" s="176">
        <v>9.81</v>
      </c>
      <c r="F1659" s="144"/>
      <c r="G1659" s="144"/>
      <c r="H1659" s="144"/>
      <c r="I1659" s="144"/>
      <c r="J1659" s="144"/>
      <c r="K1659" s="144"/>
      <c r="L1659" s="144"/>
      <c r="M1659" s="144"/>
      <c r="N1659" s="144"/>
      <c r="O1659" s="144"/>
      <c r="P1659" s="144"/>
      <c r="Q1659" s="144"/>
      <c r="R1659" s="144"/>
      <c r="S1659" s="144"/>
      <c r="T1659" s="144"/>
      <c r="U1659" s="144"/>
      <c r="V1659" s="144"/>
      <c r="W1659" s="144"/>
      <c r="X1659" s="133"/>
      <c r="Y1659" s="133"/>
      <c r="Z1659" s="133"/>
      <c r="AA1659" s="133"/>
      <c r="AB1659" s="133"/>
      <c r="AC1659" s="133"/>
      <c r="AD1659" s="133"/>
      <c r="AE1659" s="133"/>
      <c r="AF1659" s="133"/>
      <c r="AG1659" s="133" t="s">
        <v>282</v>
      </c>
      <c r="AH1659" s="133">
        <v>5</v>
      </c>
      <c r="AI1659" s="133"/>
      <c r="AJ1659" s="133"/>
      <c r="AK1659" s="133"/>
      <c r="AL1659" s="133"/>
      <c r="AM1659" s="133"/>
      <c r="AN1659" s="133"/>
      <c r="AO1659" s="133"/>
      <c r="AP1659" s="133"/>
      <c r="AQ1659" s="133"/>
      <c r="AR1659" s="133"/>
      <c r="AS1659" s="133"/>
      <c r="AT1659" s="133"/>
      <c r="AU1659" s="133"/>
      <c r="AV1659" s="133"/>
      <c r="AW1659" s="133"/>
      <c r="AX1659" s="133"/>
      <c r="AY1659" s="133"/>
      <c r="AZ1659" s="133"/>
      <c r="BA1659" s="133"/>
      <c r="BB1659" s="133"/>
      <c r="BC1659" s="133"/>
      <c r="BD1659" s="133"/>
      <c r="BE1659" s="133"/>
      <c r="BF1659" s="133"/>
      <c r="BG1659" s="133"/>
      <c r="BH1659" s="133"/>
    </row>
    <row r="1660" spans="1:60" outlineLevel="1" x14ac:dyDescent="0.2">
      <c r="A1660" s="142"/>
      <c r="B1660" s="143"/>
      <c r="C1660" s="189" t="s">
        <v>1692</v>
      </c>
      <c r="D1660" s="175"/>
      <c r="E1660" s="176">
        <v>545.15300000000002</v>
      </c>
      <c r="F1660" s="144"/>
      <c r="G1660" s="144"/>
      <c r="H1660" s="144"/>
      <c r="I1660" s="144"/>
      <c r="J1660" s="144"/>
      <c r="K1660" s="144"/>
      <c r="L1660" s="144"/>
      <c r="M1660" s="144"/>
      <c r="N1660" s="144"/>
      <c r="O1660" s="144"/>
      <c r="P1660" s="144"/>
      <c r="Q1660" s="144"/>
      <c r="R1660" s="144"/>
      <c r="S1660" s="144"/>
      <c r="T1660" s="144"/>
      <c r="U1660" s="144"/>
      <c r="V1660" s="144"/>
      <c r="W1660" s="144"/>
      <c r="X1660" s="133"/>
      <c r="Y1660" s="133"/>
      <c r="Z1660" s="133"/>
      <c r="AA1660" s="133"/>
      <c r="AB1660" s="133"/>
      <c r="AC1660" s="133"/>
      <c r="AD1660" s="133"/>
      <c r="AE1660" s="133"/>
      <c r="AF1660" s="133"/>
      <c r="AG1660" s="133" t="s">
        <v>282</v>
      </c>
      <c r="AH1660" s="133">
        <v>5</v>
      </c>
      <c r="AI1660" s="133"/>
      <c r="AJ1660" s="133"/>
      <c r="AK1660" s="133"/>
      <c r="AL1660" s="133"/>
      <c r="AM1660" s="133"/>
      <c r="AN1660" s="133"/>
      <c r="AO1660" s="133"/>
      <c r="AP1660" s="133"/>
      <c r="AQ1660" s="133"/>
      <c r="AR1660" s="133"/>
      <c r="AS1660" s="133"/>
      <c r="AT1660" s="133"/>
      <c r="AU1660" s="133"/>
      <c r="AV1660" s="133"/>
      <c r="AW1660" s="133"/>
      <c r="AX1660" s="133"/>
      <c r="AY1660" s="133"/>
      <c r="AZ1660" s="133"/>
      <c r="BA1660" s="133"/>
      <c r="BB1660" s="133"/>
      <c r="BC1660" s="133"/>
      <c r="BD1660" s="133"/>
      <c r="BE1660" s="133"/>
      <c r="BF1660" s="133"/>
      <c r="BG1660" s="133"/>
      <c r="BH1660" s="133"/>
    </row>
    <row r="1661" spans="1:60" outlineLevel="1" x14ac:dyDescent="0.2">
      <c r="A1661" s="142"/>
      <c r="B1661" s="143"/>
      <c r="C1661" s="189" t="s">
        <v>1693</v>
      </c>
      <c r="D1661" s="175"/>
      <c r="E1661" s="176">
        <v>442.64500000000004</v>
      </c>
      <c r="F1661" s="144"/>
      <c r="G1661" s="144"/>
      <c r="H1661" s="144"/>
      <c r="I1661" s="144"/>
      <c r="J1661" s="144"/>
      <c r="K1661" s="144"/>
      <c r="L1661" s="144"/>
      <c r="M1661" s="144"/>
      <c r="N1661" s="144"/>
      <c r="O1661" s="144"/>
      <c r="P1661" s="144"/>
      <c r="Q1661" s="144"/>
      <c r="R1661" s="144"/>
      <c r="S1661" s="144"/>
      <c r="T1661" s="144"/>
      <c r="U1661" s="144"/>
      <c r="V1661" s="144"/>
      <c r="W1661" s="144"/>
      <c r="X1661" s="133"/>
      <c r="Y1661" s="133"/>
      <c r="Z1661" s="133"/>
      <c r="AA1661" s="133"/>
      <c r="AB1661" s="133"/>
      <c r="AC1661" s="133"/>
      <c r="AD1661" s="133"/>
      <c r="AE1661" s="133"/>
      <c r="AF1661" s="133"/>
      <c r="AG1661" s="133" t="s">
        <v>282</v>
      </c>
      <c r="AH1661" s="133">
        <v>5</v>
      </c>
      <c r="AI1661" s="133"/>
      <c r="AJ1661" s="133"/>
      <c r="AK1661" s="133"/>
      <c r="AL1661" s="133"/>
      <c r="AM1661" s="133"/>
      <c r="AN1661" s="133"/>
      <c r="AO1661" s="133"/>
      <c r="AP1661" s="133"/>
      <c r="AQ1661" s="133"/>
      <c r="AR1661" s="133"/>
      <c r="AS1661" s="133"/>
      <c r="AT1661" s="133"/>
      <c r="AU1661" s="133"/>
      <c r="AV1661" s="133"/>
      <c r="AW1661" s="133"/>
      <c r="AX1661" s="133"/>
      <c r="AY1661" s="133"/>
      <c r="AZ1661" s="133"/>
      <c r="BA1661" s="133"/>
      <c r="BB1661" s="133"/>
      <c r="BC1661" s="133"/>
      <c r="BD1661" s="133"/>
      <c r="BE1661" s="133"/>
      <c r="BF1661" s="133"/>
      <c r="BG1661" s="133"/>
      <c r="BH1661" s="133"/>
    </row>
    <row r="1662" spans="1:60" outlineLevel="1" x14ac:dyDescent="0.2">
      <c r="A1662" s="142"/>
      <c r="B1662" s="143"/>
      <c r="C1662" s="189" t="s">
        <v>1694</v>
      </c>
      <c r="D1662" s="175"/>
      <c r="E1662" s="176">
        <v>162.29000000000002</v>
      </c>
      <c r="F1662" s="144"/>
      <c r="G1662" s="144"/>
      <c r="H1662" s="144"/>
      <c r="I1662" s="144"/>
      <c r="J1662" s="144"/>
      <c r="K1662" s="144"/>
      <c r="L1662" s="144"/>
      <c r="M1662" s="144"/>
      <c r="N1662" s="144"/>
      <c r="O1662" s="144"/>
      <c r="P1662" s="144"/>
      <c r="Q1662" s="144"/>
      <c r="R1662" s="144"/>
      <c r="S1662" s="144"/>
      <c r="T1662" s="144"/>
      <c r="U1662" s="144"/>
      <c r="V1662" s="144"/>
      <c r="W1662" s="144"/>
      <c r="X1662" s="133"/>
      <c r="Y1662" s="133"/>
      <c r="Z1662" s="133"/>
      <c r="AA1662" s="133"/>
      <c r="AB1662" s="133"/>
      <c r="AC1662" s="133"/>
      <c r="AD1662" s="133"/>
      <c r="AE1662" s="133"/>
      <c r="AF1662" s="133"/>
      <c r="AG1662" s="133" t="s">
        <v>282</v>
      </c>
      <c r="AH1662" s="133">
        <v>5</v>
      </c>
      <c r="AI1662" s="133"/>
      <c r="AJ1662" s="133"/>
      <c r="AK1662" s="133"/>
      <c r="AL1662" s="133"/>
      <c r="AM1662" s="133"/>
      <c r="AN1662" s="133"/>
      <c r="AO1662" s="133"/>
      <c r="AP1662" s="133"/>
      <c r="AQ1662" s="133"/>
      <c r="AR1662" s="133"/>
      <c r="AS1662" s="133"/>
      <c r="AT1662" s="133"/>
      <c r="AU1662" s="133"/>
      <c r="AV1662" s="133"/>
      <c r="AW1662" s="133"/>
      <c r="AX1662" s="133"/>
      <c r="AY1662" s="133"/>
      <c r="AZ1662" s="133"/>
      <c r="BA1662" s="133"/>
      <c r="BB1662" s="133"/>
      <c r="BC1662" s="133"/>
      <c r="BD1662" s="133"/>
      <c r="BE1662" s="133"/>
      <c r="BF1662" s="133"/>
      <c r="BG1662" s="133"/>
      <c r="BH1662" s="133"/>
    </row>
    <row r="1663" spans="1:60" outlineLevel="1" x14ac:dyDescent="0.2">
      <c r="A1663" s="142"/>
      <c r="B1663" s="143"/>
      <c r="C1663" s="189" t="s">
        <v>1695</v>
      </c>
      <c r="D1663" s="175"/>
      <c r="E1663" s="176"/>
      <c r="F1663" s="144"/>
      <c r="G1663" s="144"/>
      <c r="H1663" s="144"/>
      <c r="I1663" s="144"/>
      <c r="J1663" s="144"/>
      <c r="K1663" s="144"/>
      <c r="L1663" s="144"/>
      <c r="M1663" s="144"/>
      <c r="N1663" s="144"/>
      <c r="O1663" s="144"/>
      <c r="P1663" s="144"/>
      <c r="Q1663" s="144"/>
      <c r="R1663" s="144"/>
      <c r="S1663" s="144"/>
      <c r="T1663" s="144"/>
      <c r="U1663" s="144"/>
      <c r="V1663" s="144"/>
      <c r="W1663" s="144"/>
      <c r="X1663" s="133"/>
      <c r="Y1663" s="133"/>
      <c r="Z1663" s="133"/>
      <c r="AA1663" s="133"/>
      <c r="AB1663" s="133"/>
      <c r="AC1663" s="133"/>
      <c r="AD1663" s="133"/>
      <c r="AE1663" s="133"/>
      <c r="AF1663" s="133"/>
      <c r="AG1663" s="133" t="s">
        <v>282</v>
      </c>
      <c r="AH1663" s="133">
        <v>0</v>
      </c>
      <c r="AI1663" s="133"/>
      <c r="AJ1663" s="133"/>
      <c r="AK1663" s="133"/>
      <c r="AL1663" s="133"/>
      <c r="AM1663" s="133"/>
      <c r="AN1663" s="133"/>
      <c r="AO1663" s="133"/>
      <c r="AP1663" s="133"/>
      <c r="AQ1663" s="133"/>
      <c r="AR1663" s="133"/>
      <c r="AS1663" s="133"/>
      <c r="AT1663" s="133"/>
      <c r="AU1663" s="133"/>
      <c r="AV1663" s="133"/>
      <c r="AW1663" s="133"/>
      <c r="AX1663" s="133"/>
      <c r="AY1663" s="133"/>
      <c r="AZ1663" s="133"/>
      <c r="BA1663" s="133"/>
      <c r="BB1663" s="133"/>
      <c r="BC1663" s="133"/>
      <c r="BD1663" s="133"/>
      <c r="BE1663" s="133"/>
      <c r="BF1663" s="133"/>
      <c r="BG1663" s="133"/>
      <c r="BH1663" s="133"/>
    </row>
    <row r="1664" spans="1:60" outlineLevel="1" x14ac:dyDescent="0.2">
      <c r="A1664" s="142"/>
      <c r="B1664" s="143"/>
      <c r="C1664" s="189" t="s">
        <v>1696</v>
      </c>
      <c r="D1664" s="175"/>
      <c r="E1664" s="176">
        <v>439.55</v>
      </c>
      <c r="F1664" s="144"/>
      <c r="G1664" s="144"/>
      <c r="H1664" s="144"/>
      <c r="I1664" s="144"/>
      <c r="J1664" s="144"/>
      <c r="K1664" s="144"/>
      <c r="L1664" s="144"/>
      <c r="M1664" s="144"/>
      <c r="N1664" s="144"/>
      <c r="O1664" s="144"/>
      <c r="P1664" s="144"/>
      <c r="Q1664" s="144"/>
      <c r="R1664" s="144"/>
      <c r="S1664" s="144"/>
      <c r="T1664" s="144"/>
      <c r="U1664" s="144"/>
      <c r="V1664" s="144"/>
      <c r="W1664" s="144"/>
      <c r="X1664" s="133"/>
      <c r="Y1664" s="133"/>
      <c r="Z1664" s="133"/>
      <c r="AA1664" s="133"/>
      <c r="AB1664" s="133"/>
      <c r="AC1664" s="133"/>
      <c r="AD1664" s="133"/>
      <c r="AE1664" s="133"/>
      <c r="AF1664" s="133"/>
      <c r="AG1664" s="133" t="s">
        <v>282</v>
      </c>
      <c r="AH1664" s="133">
        <v>5</v>
      </c>
      <c r="AI1664" s="133"/>
      <c r="AJ1664" s="133"/>
      <c r="AK1664" s="133"/>
      <c r="AL1664" s="133"/>
      <c r="AM1664" s="133"/>
      <c r="AN1664" s="133"/>
      <c r="AO1664" s="133"/>
      <c r="AP1664" s="133"/>
      <c r="AQ1664" s="133"/>
      <c r="AR1664" s="133"/>
      <c r="AS1664" s="133"/>
      <c r="AT1664" s="133"/>
      <c r="AU1664" s="133"/>
      <c r="AV1664" s="133"/>
      <c r="AW1664" s="133"/>
      <c r="AX1664" s="133"/>
      <c r="AY1664" s="133"/>
      <c r="AZ1664" s="133"/>
      <c r="BA1664" s="133"/>
      <c r="BB1664" s="133"/>
      <c r="BC1664" s="133"/>
      <c r="BD1664" s="133"/>
      <c r="BE1664" s="133"/>
      <c r="BF1664" s="133"/>
      <c r="BG1664" s="133"/>
      <c r="BH1664" s="133"/>
    </row>
    <row r="1665" spans="1:60" outlineLevel="1" x14ac:dyDescent="0.2">
      <c r="A1665" s="154">
        <v>228</v>
      </c>
      <c r="B1665" s="155" t="s">
        <v>1697</v>
      </c>
      <c r="C1665" s="171" t="s">
        <v>1698</v>
      </c>
      <c r="D1665" s="156" t="s">
        <v>279</v>
      </c>
      <c r="E1665" s="157">
        <v>1357.576</v>
      </c>
      <c r="F1665" s="158">
        <v>11.600000000000001</v>
      </c>
      <c r="G1665" s="159">
        <f>ROUND(E1665*F1665,2)</f>
        <v>15747.88</v>
      </c>
      <c r="H1665" s="158">
        <v>0</v>
      </c>
      <c r="I1665" s="159">
        <f>ROUND(E1665*H1665,2)</f>
        <v>0</v>
      </c>
      <c r="J1665" s="158">
        <v>11.600000000000001</v>
      </c>
      <c r="K1665" s="159">
        <f>ROUND(E1665*J1665,2)</f>
        <v>15747.88</v>
      </c>
      <c r="L1665" s="159">
        <v>21</v>
      </c>
      <c r="M1665" s="159">
        <f>G1665*(1+L1665/100)</f>
        <v>19054.934799999999</v>
      </c>
      <c r="N1665" s="159">
        <v>0</v>
      </c>
      <c r="O1665" s="159">
        <f>ROUND(E1665*N1665,2)</f>
        <v>0</v>
      </c>
      <c r="P1665" s="159">
        <v>0</v>
      </c>
      <c r="Q1665" s="159">
        <f>ROUND(E1665*P1665,2)</f>
        <v>0</v>
      </c>
      <c r="R1665" s="159" t="s">
        <v>1660</v>
      </c>
      <c r="S1665" s="159" t="s">
        <v>233</v>
      </c>
      <c r="T1665" s="160" t="s">
        <v>233</v>
      </c>
      <c r="U1665" s="144">
        <v>0.04</v>
      </c>
      <c r="V1665" s="144">
        <f>ROUND(E1665*U1665,2)</f>
        <v>54.3</v>
      </c>
      <c r="W1665" s="144"/>
      <c r="X1665" s="133"/>
      <c r="Y1665" s="133"/>
      <c r="Z1665" s="133"/>
      <c r="AA1665" s="133"/>
      <c r="AB1665" s="133"/>
      <c r="AC1665" s="133"/>
      <c r="AD1665" s="133"/>
      <c r="AE1665" s="133"/>
      <c r="AF1665" s="133"/>
      <c r="AG1665" s="133" t="s">
        <v>1661</v>
      </c>
      <c r="AH1665" s="133"/>
      <c r="AI1665" s="133"/>
      <c r="AJ1665" s="133"/>
      <c r="AK1665" s="133"/>
      <c r="AL1665" s="133"/>
      <c r="AM1665" s="133"/>
      <c r="AN1665" s="133"/>
      <c r="AO1665" s="133"/>
      <c r="AP1665" s="133"/>
      <c r="AQ1665" s="133"/>
      <c r="AR1665" s="133"/>
      <c r="AS1665" s="133"/>
      <c r="AT1665" s="133"/>
      <c r="AU1665" s="133"/>
      <c r="AV1665" s="133"/>
      <c r="AW1665" s="133"/>
      <c r="AX1665" s="133"/>
      <c r="AY1665" s="133"/>
      <c r="AZ1665" s="133"/>
      <c r="BA1665" s="133"/>
      <c r="BB1665" s="133"/>
      <c r="BC1665" s="133"/>
      <c r="BD1665" s="133"/>
      <c r="BE1665" s="133"/>
      <c r="BF1665" s="133"/>
      <c r="BG1665" s="133"/>
      <c r="BH1665" s="133"/>
    </row>
    <row r="1666" spans="1:60" outlineLevel="1" x14ac:dyDescent="0.2">
      <c r="A1666" s="142"/>
      <c r="B1666" s="143"/>
      <c r="C1666" s="189" t="s">
        <v>1677</v>
      </c>
      <c r="D1666" s="175"/>
      <c r="E1666" s="176">
        <v>1357.576</v>
      </c>
      <c r="F1666" s="144"/>
      <c r="G1666" s="144"/>
      <c r="H1666" s="144"/>
      <c r="I1666" s="144"/>
      <c r="J1666" s="144"/>
      <c r="K1666" s="144"/>
      <c r="L1666" s="144"/>
      <c r="M1666" s="144"/>
      <c r="N1666" s="144"/>
      <c r="O1666" s="144"/>
      <c r="P1666" s="144"/>
      <c r="Q1666" s="144"/>
      <c r="R1666" s="144"/>
      <c r="S1666" s="144"/>
      <c r="T1666" s="144"/>
      <c r="U1666" s="144"/>
      <c r="V1666" s="144"/>
      <c r="W1666" s="144"/>
      <c r="X1666" s="133"/>
      <c r="Y1666" s="133"/>
      <c r="Z1666" s="133"/>
      <c r="AA1666" s="133"/>
      <c r="AB1666" s="133"/>
      <c r="AC1666" s="133"/>
      <c r="AD1666" s="133"/>
      <c r="AE1666" s="133"/>
      <c r="AF1666" s="133"/>
      <c r="AG1666" s="133" t="s">
        <v>282</v>
      </c>
      <c r="AH1666" s="133">
        <v>5</v>
      </c>
      <c r="AI1666" s="133"/>
      <c r="AJ1666" s="133"/>
      <c r="AK1666" s="133"/>
      <c r="AL1666" s="133"/>
      <c r="AM1666" s="133"/>
      <c r="AN1666" s="133"/>
      <c r="AO1666" s="133"/>
      <c r="AP1666" s="133"/>
      <c r="AQ1666" s="133"/>
      <c r="AR1666" s="133"/>
      <c r="AS1666" s="133"/>
      <c r="AT1666" s="133"/>
      <c r="AU1666" s="133"/>
      <c r="AV1666" s="133"/>
      <c r="AW1666" s="133"/>
      <c r="AX1666" s="133"/>
      <c r="AY1666" s="133"/>
      <c r="AZ1666" s="133"/>
      <c r="BA1666" s="133"/>
      <c r="BB1666" s="133"/>
      <c r="BC1666" s="133"/>
      <c r="BD1666" s="133"/>
      <c r="BE1666" s="133"/>
      <c r="BF1666" s="133"/>
      <c r="BG1666" s="133"/>
      <c r="BH1666" s="133"/>
    </row>
    <row r="1667" spans="1:60" outlineLevel="1" x14ac:dyDescent="0.2">
      <c r="A1667" s="154">
        <v>229</v>
      </c>
      <c r="B1667" s="155" t="s">
        <v>1699</v>
      </c>
      <c r="C1667" s="171" t="s">
        <v>1700</v>
      </c>
      <c r="D1667" s="156" t="s">
        <v>279</v>
      </c>
      <c r="E1667" s="157">
        <v>4072.7280000000001</v>
      </c>
      <c r="F1667" s="158">
        <v>7.7</v>
      </c>
      <c r="G1667" s="159">
        <f>ROUND(E1667*F1667,2)</f>
        <v>31360.01</v>
      </c>
      <c r="H1667" s="158">
        <v>7.7</v>
      </c>
      <c r="I1667" s="159">
        <f>ROUND(E1667*H1667,2)</f>
        <v>31360.01</v>
      </c>
      <c r="J1667" s="158">
        <v>0</v>
      </c>
      <c r="K1667" s="159">
        <f>ROUND(E1667*J1667,2)</f>
        <v>0</v>
      </c>
      <c r="L1667" s="159">
        <v>21</v>
      </c>
      <c r="M1667" s="159">
        <f>G1667*(1+L1667/100)</f>
        <v>37945.612099999998</v>
      </c>
      <c r="N1667" s="159">
        <v>0</v>
      </c>
      <c r="O1667" s="159">
        <f>ROUND(E1667*N1667,2)</f>
        <v>0</v>
      </c>
      <c r="P1667" s="159">
        <v>0</v>
      </c>
      <c r="Q1667" s="159">
        <f>ROUND(E1667*P1667,2)</f>
        <v>0</v>
      </c>
      <c r="R1667" s="159"/>
      <c r="S1667" s="159" t="s">
        <v>233</v>
      </c>
      <c r="T1667" s="160" t="s">
        <v>233</v>
      </c>
      <c r="U1667" s="144">
        <v>0</v>
      </c>
      <c r="V1667" s="144">
        <f>ROUND(E1667*U1667,2)</f>
        <v>0</v>
      </c>
      <c r="W1667" s="144"/>
      <c r="X1667" s="133"/>
      <c r="Y1667" s="133"/>
      <c r="Z1667" s="133"/>
      <c r="AA1667" s="133"/>
      <c r="AB1667" s="133"/>
      <c r="AC1667" s="133"/>
      <c r="AD1667" s="133"/>
      <c r="AE1667" s="133"/>
      <c r="AF1667" s="133"/>
      <c r="AG1667" s="133" t="s">
        <v>1661</v>
      </c>
      <c r="AH1667" s="133"/>
      <c r="AI1667" s="133"/>
      <c r="AJ1667" s="133"/>
      <c r="AK1667" s="133"/>
      <c r="AL1667" s="133"/>
      <c r="AM1667" s="133"/>
      <c r="AN1667" s="133"/>
      <c r="AO1667" s="133"/>
      <c r="AP1667" s="133"/>
      <c r="AQ1667" s="133"/>
      <c r="AR1667" s="133"/>
      <c r="AS1667" s="133"/>
      <c r="AT1667" s="133"/>
      <c r="AU1667" s="133"/>
      <c r="AV1667" s="133"/>
      <c r="AW1667" s="133"/>
      <c r="AX1667" s="133"/>
      <c r="AY1667" s="133"/>
      <c r="AZ1667" s="133"/>
      <c r="BA1667" s="133"/>
      <c r="BB1667" s="133"/>
      <c r="BC1667" s="133"/>
      <c r="BD1667" s="133"/>
      <c r="BE1667" s="133"/>
      <c r="BF1667" s="133"/>
      <c r="BG1667" s="133"/>
      <c r="BH1667" s="133"/>
    </row>
    <row r="1668" spans="1:60" outlineLevel="1" x14ac:dyDescent="0.2">
      <c r="A1668" s="142"/>
      <c r="B1668" s="143"/>
      <c r="C1668" s="189" t="s">
        <v>1701</v>
      </c>
      <c r="D1668" s="175"/>
      <c r="E1668" s="176">
        <v>4072.7280000000001</v>
      </c>
      <c r="F1668" s="144"/>
      <c r="G1668" s="144"/>
      <c r="H1668" s="144"/>
      <c r="I1668" s="144"/>
      <c r="J1668" s="144"/>
      <c r="K1668" s="144"/>
      <c r="L1668" s="144"/>
      <c r="M1668" s="144"/>
      <c r="N1668" s="144"/>
      <c r="O1668" s="144"/>
      <c r="P1668" s="144"/>
      <c r="Q1668" s="144"/>
      <c r="R1668" s="144"/>
      <c r="S1668" s="144"/>
      <c r="T1668" s="144"/>
      <c r="U1668" s="144"/>
      <c r="V1668" s="144"/>
      <c r="W1668" s="144"/>
      <c r="X1668" s="133"/>
      <c r="Y1668" s="133"/>
      <c r="Z1668" s="133"/>
      <c r="AA1668" s="133"/>
      <c r="AB1668" s="133"/>
      <c r="AC1668" s="133"/>
      <c r="AD1668" s="133"/>
      <c r="AE1668" s="133"/>
      <c r="AF1668" s="133"/>
      <c r="AG1668" s="133" t="s">
        <v>282</v>
      </c>
      <c r="AH1668" s="133">
        <v>5</v>
      </c>
      <c r="AI1668" s="133"/>
      <c r="AJ1668" s="133"/>
      <c r="AK1668" s="133"/>
      <c r="AL1668" s="133"/>
      <c r="AM1668" s="133"/>
      <c r="AN1668" s="133"/>
      <c r="AO1668" s="133"/>
      <c r="AP1668" s="133"/>
      <c r="AQ1668" s="133"/>
      <c r="AR1668" s="133"/>
      <c r="AS1668" s="133"/>
      <c r="AT1668" s="133"/>
      <c r="AU1668" s="133"/>
      <c r="AV1668" s="133"/>
      <c r="AW1668" s="133"/>
      <c r="AX1668" s="133"/>
      <c r="AY1668" s="133"/>
      <c r="AZ1668" s="133"/>
      <c r="BA1668" s="133"/>
      <c r="BB1668" s="133"/>
      <c r="BC1668" s="133"/>
      <c r="BD1668" s="133"/>
      <c r="BE1668" s="133"/>
      <c r="BF1668" s="133"/>
      <c r="BG1668" s="133"/>
      <c r="BH1668" s="133"/>
    </row>
    <row r="1669" spans="1:60" outlineLevel="1" x14ac:dyDescent="0.2">
      <c r="A1669" s="154">
        <v>230</v>
      </c>
      <c r="B1669" s="155" t="s">
        <v>1702</v>
      </c>
      <c r="C1669" s="171" t="s">
        <v>1703</v>
      </c>
      <c r="D1669" s="156" t="s">
        <v>279</v>
      </c>
      <c r="E1669" s="157">
        <v>1357.576</v>
      </c>
      <c r="F1669" s="158">
        <v>6.9</v>
      </c>
      <c r="G1669" s="159">
        <f>ROUND(E1669*F1669,2)</f>
        <v>9367.27</v>
      </c>
      <c r="H1669" s="158">
        <v>0</v>
      </c>
      <c r="I1669" s="159">
        <f>ROUND(E1669*H1669,2)</f>
        <v>0</v>
      </c>
      <c r="J1669" s="158">
        <v>6.9</v>
      </c>
      <c r="K1669" s="159">
        <f>ROUND(E1669*J1669,2)</f>
        <v>9367.27</v>
      </c>
      <c r="L1669" s="159">
        <v>21</v>
      </c>
      <c r="M1669" s="159">
        <f>G1669*(1+L1669/100)</f>
        <v>11334.396699999999</v>
      </c>
      <c r="N1669" s="159">
        <v>0</v>
      </c>
      <c r="O1669" s="159">
        <f>ROUND(E1669*N1669,2)</f>
        <v>0</v>
      </c>
      <c r="P1669" s="159">
        <v>0</v>
      </c>
      <c r="Q1669" s="159">
        <f>ROUND(E1669*P1669,2)</f>
        <v>0</v>
      </c>
      <c r="R1669" s="159"/>
      <c r="S1669" s="159" t="s">
        <v>233</v>
      </c>
      <c r="T1669" s="160" t="s">
        <v>233</v>
      </c>
      <c r="U1669" s="144">
        <v>0</v>
      </c>
      <c r="V1669" s="144">
        <f>ROUND(E1669*U1669,2)</f>
        <v>0</v>
      </c>
      <c r="W1669" s="144"/>
      <c r="X1669" s="133"/>
      <c r="Y1669" s="133"/>
      <c r="Z1669" s="133"/>
      <c r="AA1669" s="133"/>
      <c r="AB1669" s="133"/>
      <c r="AC1669" s="133"/>
      <c r="AD1669" s="133"/>
      <c r="AE1669" s="133"/>
      <c r="AF1669" s="133"/>
      <c r="AG1669" s="133" t="s">
        <v>1661</v>
      </c>
      <c r="AH1669" s="133"/>
      <c r="AI1669" s="133"/>
      <c r="AJ1669" s="133"/>
      <c r="AK1669" s="133"/>
      <c r="AL1669" s="133"/>
      <c r="AM1669" s="133"/>
      <c r="AN1669" s="133"/>
      <c r="AO1669" s="133"/>
      <c r="AP1669" s="133"/>
      <c r="AQ1669" s="133"/>
      <c r="AR1669" s="133"/>
      <c r="AS1669" s="133"/>
      <c r="AT1669" s="133"/>
      <c r="AU1669" s="133"/>
      <c r="AV1669" s="133"/>
      <c r="AW1669" s="133"/>
      <c r="AX1669" s="133"/>
      <c r="AY1669" s="133"/>
      <c r="AZ1669" s="133"/>
      <c r="BA1669" s="133"/>
      <c r="BB1669" s="133"/>
      <c r="BC1669" s="133"/>
      <c r="BD1669" s="133"/>
      <c r="BE1669" s="133"/>
      <c r="BF1669" s="133"/>
      <c r="BG1669" s="133"/>
      <c r="BH1669" s="133"/>
    </row>
    <row r="1670" spans="1:60" outlineLevel="1" x14ac:dyDescent="0.2">
      <c r="A1670" s="142"/>
      <c r="B1670" s="143"/>
      <c r="C1670" s="189" t="s">
        <v>1704</v>
      </c>
      <c r="D1670" s="175"/>
      <c r="E1670" s="176">
        <v>1357.576</v>
      </c>
      <c r="F1670" s="144"/>
      <c r="G1670" s="144"/>
      <c r="H1670" s="144"/>
      <c r="I1670" s="144"/>
      <c r="J1670" s="144"/>
      <c r="K1670" s="144"/>
      <c r="L1670" s="144"/>
      <c r="M1670" s="144"/>
      <c r="N1670" s="144"/>
      <c r="O1670" s="144"/>
      <c r="P1670" s="144"/>
      <c r="Q1670" s="144"/>
      <c r="R1670" s="144"/>
      <c r="S1670" s="144"/>
      <c r="T1670" s="144"/>
      <c r="U1670" s="144"/>
      <c r="V1670" s="144"/>
      <c r="W1670" s="144"/>
      <c r="X1670" s="133"/>
      <c r="Y1670" s="133"/>
      <c r="Z1670" s="133"/>
      <c r="AA1670" s="133"/>
      <c r="AB1670" s="133"/>
      <c r="AC1670" s="133"/>
      <c r="AD1670" s="133"/>
      <c r="AE1670" s="133"/>
      <c r="AF1670" s="133"/>
      <c r="AG1670" s="133" t="s">
        <v>282</v>
      </c>
      <c r="AH1670" s="133">
        <v>5</v>
      </c>
      <c r="AI1670" s="133"/>
      <c r="AJ1670" s="133"/>
      <c r="AK1670" s="133"/>
      <c r="AL1670" s="133"/>
      <c r="AM1670" s="133"/>
      <c r="AN1670" s="133"/>
      <c r="AO1670" s="133"/>
      <c r="AP1670" s="133"/>
      <c r="AQ1670" s="133"/>
      <c r="AR1670" s="133"/>
      <c r="AS1670" s="133"/>
      <c r="AT1670" s="133"/>
      <c r="AU1670" s="133"/>
      <c r="AV1670" s="133"/>
      <c r="AW1670" s="133"/>
      <c r="AX1670" s="133"/>
      <c r="AY1670" s="133"/>
      <c r="AZ1670" s="133"/>
      <c r="BA1670" s="133"/>
      <c r="BB1670" s="133"/>
      <c r="BC1670" s="133"/>
      <c r="BD1670" s="133"/>
      <c r="BE1670" s="133"/>
      <c r="BF1670" s="133"/>
      <c r="BG1670" s="133"/>
      <c r="BH1670" s="133"/>
    </row>
    <row r="1671" spans="1:60" outlineLevel="1" x14ac:dyDescent="0.2">
      <c r="A1671" s="161">
        <v>231</v>
      </c>
      <c r="B1671" s="162" t="s">
        <v>1705</v>
      </c>
      <c r="C1671" s="170" t="s">
        <v>1706</v>
      </c>
      <c r="D1671" s="163" t="s">
        <v>291</v>
      </c>
      <c r="E1671" s="164">
        <v>10</v>
      </c>
      <c r="F1671" s="165">
        <v>142.5</v>
      </c>
      <c r="G1671" s="166">
        <f>ROUND(E1671*F1671,2)</f>
        <v>1425</v>
      </c>
      <c r="H1671" s="165">
        <v>55.06</v>
      </c>
      <c r="I1671" s="166">
        <f>ROUND(E1671*H1671,2)</f>
        <v>550.6</v>
      </c>
      <c r="J1671" s="165">
        <v>87.440000000000012</v>
      </c>
      <c r="K1671" s="166">
        <f>ROUND(E1671*J1671,2)</f>
        <v>874.4</v>
      </c>
      <c r="L1671" s="166">
        <v>21</v>
      </c>
      <c r="M1671" s="166">
        <f>G1671*(1+L1671/100)</f>
        <v>1724.25</v>
      </c>
      <c r="N1671" s="166">
        <v>2.2790000000000001E-2</v>
      </c>
      <c r="O1671" s="166">
        <f>ROUND(E1671*N1671,2)</f>
        <v>0.23</v>
      </c>
      <c r="P1671" s="166">
        <v>0</v>
      </c>
      <c r="Q1671" s="166">
        <f>ROUND(E1671*P1671,2)</f>
        <v>0</v>
      </c>
      <c r="R1671" s="166"/>
      <c r="S1671" s="166" t="s">
        <v>233</v>
      </c>
      <c r="T1671" s="167" t="s">
        <v>233</v>
      </c>
      <c r="U1671" s="144">
        <v>0</v>
      </c>
      <c r="V1671" s="144">
        <f>ROUND(E1671*U1671,2)</f>
        <v>0</v>
      </c>
      <c r="W1671" s="144"/>
      <c r="X1671" s="133"/>
      <c r="Y1671" s="133"/>
      <c r="Z1671" s="133"/>
      <c r="AA1671" s="133"/>
      <c r="AB1671" s="133"/>
      <c r="AC1671" s="133"/>
      <c r="AD1671" s="133"/>
      <c r="AE1671" s="133"/>
      <c r="AF1671" s="133"/>
      <c r="AG1671" s="133" t="s">
        <v>1661</v>
      </c>
      <c r="AH1671" s="133"/>
      <c r="AI1671" s="133"/>
      <c r="AJ1671" s="133"/>
      <c r="AK1671" s="133"/>
      <c r="AL1671" s="133"/>
      <c r="AM1671" s="133"/>
      <c r="AN1671" s="133"/>
      <c r="AO1671" s="133"/>
      <c r="AP1671" s="133"/>
      <c r="AQ1671" s="133"/>
      <c r="AR1671" s="133"/>
      <c r="AS1671" s="133"/>
      <c r="AT1671" s="133"/>
      <c r="AU1671" s="133"/>
      <c r="AV1671" s="133"/>
      <c r="AW1671" s="133"/>
      <c r="AX1671" s="133"/>
      <c r="AY1671" s="133"/>
      <c r="AZ1671" s="133"/>
      <c r="BA1671" s="133"/>
      <c r="BB1671" s="133"/>
      <c r="BC1671" s="133"/>
      <c r="BD1671" s="133"/>
      <c r="BE1671" s="133"/>
      <c r="BF1671" s="133"/>
      <c r="BG1671" s="133"/>
      <c r="BH1671" s="133"/>
    </row>
    <row r="1672" spans="1:60" outlineLevel="1" x14ac:dyDescent="0.2">
      <c r="A1672" s="154">
        <v>232</v>
      </c>
      <c r="B1672" s="155" t="s">
        <v>1707</v>
      </c>
      <c r="C1672" s="171" t="s">
        <v>1708</v>
      </c>
      <c r="D1672" s="156" t="s">
        <v>291</v>
      </c>
      <c r="E1672" s="157">
        <v>30</v>
      </c>
      <c r="F1672" s="158">
        <v>31.8</v>
      </c>
      <c r="G1672" s="159">
        <f>ROUND(E1672*F1672,2)</f>
        <v>954</v>
      </c>
      <c r="H1672" s="158">
        <v>29.060000000000002</v>
      </c>
      <c r="I1672" s="159">
        <f>ROUND(E1672*H1672,2)</f>
        <v>871.8</v>
      </c>
      <c r="J1672" s="158">
        <v>2.74</v>
      </c>
      <c r="K1672" s="159">
        <f>ROUND(E1672*J1672,2)</f>
        <v>82.2</v>
      </c>
      <c r="L1672" s="159">
        <v>21</v>
      </c>
      <c r="M1672" s="159">
        <f>G1672*(1+L1672/100)</f>
        <v>1154.3399999999999</v>
      </c>
      <c r="N1672" s="159">
        <v>1.7600000000000001E-3</v>
      </c>
      <c r="O1672" s="159">
        <f>ROUND(E1672*N1672,2)</f>
        <v>0.05</v>
      </c>
      <c r="P1672" s="159">
        <v>0</v>
      </c>
      <c r="Q1672" s="159">
        <f>ROUND(E1672*P1672,2)</f>
        <v>0</v>
      </c>
      <c r="R1672" s="159"/>
      <c r="S1672" s="159" t="s">
        <v>233</v>
      </c>
      <c r="T1672" s="160" t="s">
        <v>233</v>
      </c>
      <c r="U1672" s="144">
        <v>0</v>
      </c>
      <c r="V1672" s="144">
        <f>ROUND(E1672*U1672,2)</f>
        <v>0</v>
      </c>
      <c r="W1672" s="144"/>
      <c r="X1672" s="133"/>
      <c r="Y1672" s="133"/>
      <c r="Z1672" s="133"/>
      <c r="AA1672" s="133"/>
      <c r="AB1672" s="133"/>
      <c r="AC1672" s="133"/>
      <c r="AD1672" s="133"/>
      <c r="AE1672" s="133"/>
      <c r="AF1672" s="133"/>
      <c r="AG1672" s="133" t="s">
        <v>1661</v>
      </c>
      <c r="AH1672" s="133"/>
      <c r="AI1672" s="133"/>
      <c r="AJ1672" s="133"/>
      <c r="AK1672" s="133"/>
      <c r="AL1672" s="133"/>
      <c r="AM1672" s="133"/>
      <c r="AN1672" s="133"/>
      <c r="AO1672" s="133"/>
      <c r="AP1672" s="133"/>
      <c r="AQ1672" s="133"/>
      <c r="AR1672" s="133"/>
      <c r="AS1672" s="133"/>
      <c r="AT1672" s="133"/>
      <c r="AU1672" s="133"/>
      <c r="AV1672" s="133"/>
      <c r="AW1672" s="133"/>
      <c r="AX1672" s="133"/>
      <c r="AY1672" s="133"/>
      <c r="AZ1672" s="133"/>
      <c r="BA1672" s="133"/>
      <c r="BB1672" s="133"/>
      <c r="BC1672" s="133"/>
      <c r="BD1672" s="133"/>
      <c r="BE1672" s="133"/>
      <c r="BF1672" s="133"/>
      <c r="BG1672" s="133"/>
      <c r="BH1672" s="133"/>
    </row>
    <row r="1673" spans="1:60" outlineLevel="1" x14ac:dyDescent="0.2">
      <c r="A1673" s="142"/>
      <c r="B1673" s="143"/>
      <c r="C1673" s="189" t="s">
        <v>1709</v>
      </c>
      <c r="D1673" s="175"/>
      <c r="E1673" s="176">
        <v>30</v>
      </c>
      <c r="F1673" s="144"/>
      <c r="G1673" s="144"/>
      <c r="H1673" s="144"/>
      <c r="I1673" s="144"/>
      <c r="J1673" s="144"/>
      <c r="K1673" s="144"/>
      <c r="L1673" s="144"/>
      <c r="M1673" s="144"/>
      <c r="N1673" s="144"/>
      <c r="O1673" s="144"/>
      <c r="P1673" s="144"/>
      <c r="Q1673" s="144"/>
      <c r="R1673" s="144"/>
      <c r="S1673" s="144"/>
      <c r="T1673" s="144"/>
      <c r="U1673" s="144"/>
      <c r="V1673" s="144"/>
      <c r="W1673" s="144"/>
      <c r="X1673" s="133"/>
      <c r="Y1673" s="133"/>
      <c r="Z1673" s="133"/>
      <c r="AA1673" s="133"/>
      <c r="AB1673" s="133"/>
      <c r="AC1673" s="133"/>
      <c r="AD1673" s="133"/>
      <c r="AE1673" s="133"/>
      <c r="AF1673" s="133"/>
      <c r="AG1673" s="133" t="s">
        <v>282</v>
      </c>
      <c r="AH1673" s="133">
        <v>5</v>
      </c>
      <c r="AI1673" s="133"/>
      <c r="AJ1673" s="133"/>
      <c r="AK1673" s="133"/>
      <c r="AL1673" s="133"/>
      <c r="AM1673" s="133"/>
      <c r="AN1673" s="133"/>
      <c r="AO1673" s="133"/>
      <c r="AP1673" s="133"/>
      <c r="AQ1673" s="133"/>
      <c r="AR1673" s="133"/>
      <c r="AS1673" s="133"/>
      <c r="AT1673" s="133"/>
      <c r="AU1673" s="133"/>
      <c r="AV1673" s="133"/>
      <c r="AW1673" s="133"/>
      <c r="AX1673" s="133"/>
      <c r="AY1673" s="133"/>
      <c r="AZ1673" s="133"/>
      <c r="BA1673" s="133"/>
      <c r="BB1673" s="133"/>
      <c r="BC1673" s="133"/>
      <c r="BD1673" s="133"/>
      <c r="BE1673" s="133"/>
      <c r="BF1673" s="133"/>
      <c r="BG1673" s="133"/>
      <c r="BH1673" s="133"/>
    </row>
    <row r="1674" spans="1:60" outlineLevel="1" x14ac:dyDescent="0.2">
      <c r="A1674" s="154">
        <v>233</v>
      </c>
      <c r="B1674" s="155" t="s">
        <v>1710</v>
      </c>
      <c r="C1674" s="171" t="s">
        <v>1711</v>
      </c>
      <c r="D1674" s="156" t="s">
        <v>291</v>
      </c>
      <c r="E1674" s="157">
        <v>10</v>
      </c>
      <c r="F1674" s="158">
        <v>44.800000000000004</v>
      </c>
      <c r="G1674" s="159">
        <f>ROUND(E1674*F1674,2)</f>
        <v>448</v>
      </c>
      <c r="H1674" s="158">
        <v>0</v>
      </c>
      <c r="I1674" s="159">
        <f>ROUND(E1674*H1674,2)</f>
        <v>0</v>
      </c>
      <c r="J1674" s="158">
        <v>44.800000000000004</v>
      </c>
      <c r="K1674" s="159">
        <f>ROUND(E1674*J1674,2)</f>
        <v>448</v>
      </c>
      <c r="L1674" s="159">
        <v>21</v>
      </c>
      <c r="M1674" s="159">
        <f>G1674*(1+L1674/100)</f>
        <v>542.07999999999993</v>
      </c>
      <c r="N1674" s="159">
        <v>0</v>
      </c>
      <c r="O1674" s="159">
        <f>ROUND(E1674*N1674,2)</f>
        <v>0</v>
      </c>
      <c r="P1674" s="159">
        <v>0</v>
      </c>
      <c r="Q1674" s="159">
        <f>ROUND(E1674*P1674,2)</f>
        <v>0</v>
      </c>
      <c r="R1674" s="159"/>
      <c r="S1674" s="159" t="s">
        <v>233</v>
      </c>
      <c r="T1674" s="160" t="s">
        <v>233</v>
      </c>
      <c r="U1674" s="144">
        <v>0</v>
      </c>
      <c r="V1674" s="144">
        <f>ROUND(E1674*U1674,2)</f>
        <v>0</v>
      </c>
      <c r="W1674" s="144"/>
      <c r="X1674" s="133"/>
      <c r="Y1674" s="133"/>
      <c r="Z1674" s="133"/>
      <c r="AA1674" s="133"/>
      <c r="AB1674" s="133"/>
      <c r="AC1674" s="133"/>
      <c r="AD1674" s="133"/>
      <c r="AE1674" s="133"/>
      <c r="AF1674" s="133"/>
      <c r="AG1674" s="133" t="s">
        <v>1661</v>
      </c>
      <c r="AH1674" s="133"/>
      <c r="AI1674" s="133"/>
      <c r="AJ1674" s="133"/>
      <c r="AK1674" s="133"/>
      <c r="AL1674" s="133"/>
      <c r="AM1674" s="133"/>
      <c r="AN1674" s="133"/>
      <c r="AO1674" s="133"/>
      <c r="AP1674" s="133"/>
      <c r="AQ1674" s="133"/>
      <c r="AR1674" s="133"/>
      <c r="AS1674" s="133"/>
      <c r="AT1674" s="133"/>
      <c r="AU1674" s="133"/>
      <c r="AV1674" s="133"/>
      <c r="AW1674" s="133"/>
      <c r="AX1674" s="133"/>
      <c r="AY1674" s="133"/>
      <c r="AZ1674" s="133"/>
      <c r="BA1674" s="133"/>
      <c r="BB1674" s="133"/>
      <c r="BC1674" s="133"/>
      <c r="BD1674" s="133"/>
      <c r="BE1674" s="133"/>
      <c r="BF1674" s="133"/>
      <c r="BG1674" s="133"/>
      <c r="BH1674" s="133"/>
    </row>
    <row r="1675" spans="1:60" outlineLevel="1" x14ac:dyDescent="0.2">
      <c r="A1675" s="142"/>
      <c r="B1675" s="143"/>
      <c r="C1675" s="189" t="s">
        <v>1712</v>
      </c>
      <c r="D1675" s="175"/>
      <c r="E1675" s="176">
        <v>10</v>
      </c>
      <c r="F1675" s="144"/>
      <c r="G1675" s="144"/>
      <c r="H1675" s="144"/>
      <c r="I1675" s="144"/>
      <c r="J1675" s="144"/>
      <c r="K1675" s="144"/>
      <c r="L1675" s="144"/>
      <c r="M1675" s="144"/>
      <c r="N1675" s="144"/>
      <c r="O1675" s="144"/>
      <c r="P1675" s="144"/>
      <c r="Q1675" s="144"/>
      <c r="R1675" s="144"/>
      <c r="S1675" s="144"/>
      <c r="T1675" s="144"/>
      <c r="U1675" s="144"/>
      <c r="V1675" s="144"/>
      <c r="W1675" s="144"/>
      <c r="X1675" s="133"/>
      <c r="Y1675" s="133"/>
      <c r="Z1675" s="133"/>
      <c r="AA1675" s="133"/>
      <c r="AB1675" s="133"/>
      <c r="AC1675" s="133"/>
      <c r="AD1675" s="133"/>
      <c r="AE1675" s="133"/>
      <c r="AF1675" s="133"/>
      <c r="AG1675" s="133" t="s">
        <v>282</v>
      </c>
      <c r="AH1675" s="133">
        <v>5</v>
      </c>
      <c r="AI1675" s="133"/>
      <c r="AJ1675" s="133"/>
      <c r="AK1675" s="133"/>
      <c r="AL1675" s="133"/>
      <c r="AM1675" s="133"/>
      <c r="AN1675" s="133"/>
      <c r="AO1675" s="133"/>
      <c r="AP1675" s="133"/>
      <c r="AQ1675" s="133"/>
      <c r="AR1675" s="133"/>
      <c r="AS1675" s="133"/>
      <c r="AT1675" s="133"/>
      <c r="AU1675" s="133"/>
      <c r="AV1675" s="133"/>
      <c r="AW1675" s="133"/>
      <c r="AX1675" s="133"/>
      <c r="AY1675" s="133"/>
      <c r="AZ1675" s="133"/>
      <c r="BA1675" s="133"/>
      <c r="BB1675" s="133"/>
      <c r="BC1675" s="133"/>
      <c r="BD1675" s="133"/>
      <c r="BE1675" s="133"/>
      <c r="BF1675" s="133"/>
      <c r="BG1675" s="133"/>
      <c r="BH1675" s="133"/>
    </row>
    <row r="1676" spans="1:60" x14ac:dyDescent="0.2">
      <c r="A1676" s="148" t="s">
        <v>228</v>
      </c>
      <c r="B1676" s="149" t="s">
        <v>135</v>
      </c>
      <c r="C1676" s="169" t="s">
        <v>136</v>
      </c>
      <c r="D1676" s="150"/>
      <c r="E1676" s="151"/>
      <c r="F1676" s="152"/>
      <c r="G1676" s="152">
        <f>SUMIF(AG1677:AG1697,"&lt;&gt;NOR",G1677:G1697)</f>
        <v>221118.59</v>
      </c>
      <c r="H1676" s="152"/>
      <c r="I1676" s="152">
        <f>SUM(I1677:I1697)</f>
        <v>3190.27</v>
      </c>
      <c r="J1676" s="152"/>
      <c r="K1676" s="152">
        <f>SUM(K1677:K1697)</f>
        <v>217928.32000000001</v>
      </c>
      <c r="L1676" s="152"/>
      <c r="M1676" s="152">
        <f>SUM(M1677:M1697)</f>
        <v>267553.4939</v>
      </c>
      <c r="N1676" s="152"/>
      <c r="O1676" s="152">
        <f>SUM(O1677:O1697)</f>
        <v>0.09</v>
      </c>
      <c r="P1676" s="152"/>
      <c r="Q1676" s="152">
        <f>SUM(Q1677:Q1697)</f>
        <v>0</v>
      </c>
      <c r="R1676" s="152"/>
      <c r="S1676" s="152"/>
      <c r="T1676" s="153"/>
      <c r="U1676" s="147"/>
      <c r="V1676" s="147">
        <f>SUM(V1677:V1697)</f>
        <v>677.66</v>
      </c>
      <c r="W1676" s="147"/>
      <c r="AG1676" t="s">
        <v>229</v>
      </c>
    </row>
    <row r="1677" spans="1:60" ht="56.25" outlineLevel="1" x14ac:dyDescent="0.2">
      <c r="A1677" s="154">
        <v>234</v>
      </c>
      <c r="B1677" s="155" t="s">
        <v>1713</v>
      </c>
      <c r="C1677" s="171" t="s">
        <v>1714</v>
      </c>
      <c r="D1677" s="156" t="s">
        <v>279</v>
      </c>
      <c r="E1677" s="157">
        <v>2200.1850000000004</v>
      </c>
      <c r="F1677" s="158">
        <v>100.5</v>
      </c>
      <c r="G1677" s="159">
        <f>ROUND(E1677*F1677,2)</f>
        <v>221118.59</v>
      </c>
      <c r="H1677" s="158">
        <v>1.4500000000000002</v>
      </c>
      <c r="I1677" s="159">
        <f>ROUND(E1677*H1677,2)</f>
        <v>3190.27</v>
      </c>
      <c r="J1677" s="158">
        <v>99.050000000000011</v>
      </c>
      <c r="K1677" s="159">
        <f>ROUND(E1677*J1677,2)</f>
        <v>217928.32000000001</v>
      </c>
      <c r="L1677" s="159">
        <v>21</v>
      </c>
      <c r="M1677" s="159">
        <f>G1677*(1+L1677/100)</f>
        <v>267553.4939</v>
      </c>
      <c r="N1677" s="159">
        <v>4.0000000000000003E-5</v>
      </c>
      <c r="O1677" s="159">
        <f>ROUND(E1677*N1677,2)</f>
        <v>0.09</v>
      </c>
      <c r="P1677" s="159">
        <v>0</v>
      </c>
      <c r="Q1677" s="159">
        <f>ROUND(E1677*P1677,2)</f>
        <v>0</v>
      </c>
      <c r="R1677" s="159" t="s">
        <v>373</v>
      </c>
      <c r="S1677" s="159" t="s">
        <v>233</v>
      </c>
      <c r="T1677" s="160" t="s">
        <v>233</v>
      </c>
      <c r="U1677" s="144">
        <v>0.30800000000000005</v>
      </c>
      <c r="V1677" s="144">
        <f>ROUND(E1677*U1677,2)</f>
        <v>677.66</v>
      </c>
      <c r="W1677" s="144"/>
      <c r="X1677" s="133"/>
      <c r="Y1677" s="133"/>
      <c r="Z1677" s="133"/>
      <c r="AA1677" s="133"/>
      <c r="AB1677" s="133"/>
      <c r="AC1677" s="133"/>
      <c r="AD1677" s="133"/>
      <c r="AE1677" s="133"/>
      <c r="AF1677" s="133"/>
      <c r="AG1677" s="133" t="s">
        <v>251</v>
      </c>
      <c r="AH1677" s="133"/>
      <c r="AI1677" s="133"/>
      <c r="AJ1677" s="133"/>
      <c r="AK1677" s="133"/>
      <c r="AL1677" s="133"/>
      <c r="AM1677" s="133"/>
      <c r="AN1677" s="133"/>
      <c r="AO1677" s="133"/>
      <c r="AP1677" s="133"/>
      <c r="AQ1677" s="133"/>
      <c r="AR1677" s="133"/>
      <c r="AS1677" s="133"/>
      <c r="AT1677" s="133"/>
      <c r="AU1677" s="133"/>
      <c r="AV1677" s="133"/>
      <c r="AW1677" s="133"/>
      <c r="AX1677" s="133"/>
      <c r="AY1677" s="133"/>
      <c r="AZ1677" s="133"/>
      <c r="BA1677" s="133"/>
      <c r="BB1677" s="133"/>
      <c r="BC1677" s="133"/>
      <c r="BD1677" s="133"/>
      <c r="BE1677" s="133"/>
      <c r="BF1677" s="133"/>
      <c r="BG1677" s="133"/>
      <c r="BH1677" s="133"/>
    </row>
    <row r="1678" spans="1:60" outlineLevel="1" x14ac:dyDescent="0.2">
      <c r="A1678" s="142"/>
      <c r="B1678" s="143"/>
      <c r="C1678" s="189" t="s">
        <v>1227</v>
      </c>
      <c r="D1678" s="175"/>
      <c r="E1678" s="176"/>
      <c r="F1678" s="144"/>
      <c r="G1678" s="144"/>
      <c r="H1678" s="144"/>
      <c r="I1678" s="144"/>
      <c r="J1678" s="144"/>
      <c r="K1678" s="144"/>
      <c r="L1678" s="144"/>
      <c r="M1678" s="144"/>
      <c r="N1678" s="144"/>
      <c r="O1678" s="144"/>
      <c r="P1678" s="144"/>
      <c r="Q1678" s="144"/>
      <c r="R1678" s="144"/>
      <c r="S1678" s="144"/>
      <c r="T1678" s="144"/>
      <c r="U1678" s="144"/>
      <c r="V1678" s="144"/>
      <c r="W1678" s="144"/>
      <c r="X1678" s="133"/>
      <c r="Y1678" s="133"/>
      <c r="Z1678" s="133"/>
      <c r="AA1678" s="133"/>
      <c r="AB1678" s="133"/>
      <c r="AC1678" s="133"/>
      <c r="AD1678" s="133"/>
      <c r="AE1678" s="133"/>
      <c r="AF1678" s="133"/>
      <c r="AG1678" s="133" t="s">
        <v>282</v>
      </c>
      <c r="AH1678" s="133">
        <v>0</v>
      </c>
      <c r="AI1678" s="133"/>
      <c r="AJ1678" s="133"/>
      <c r="AK1678" s="133"/>
      <c r="AL1678" s="133"/>
      <c r="AM1678" s="133"/>
      <c r="AN1678" s="133"/>
      <c r="AO1678" s="133"/>
      <c r="AP1678" s="133"/>
      <c r="AQ1678" s="133"/>
      <c r="AR1678" s="133"/>
      <c r="AS1678" s="133"/>
      <c r="AT1678" s="133"/>
      <c r="AU1678" s="133"/>
      <c r="AV1678" s="133"/>
      <c r="AW1678" s="133"/>
      <c r="AX1678" s="133"/>
      <c r="AY1678" s="133"/>
      <c r="AZ1678" s="133"/>
      <c r="BA1678" s="133"/>
      <c r="BB1678" s="133"/>
      <c r="BC1678" s="133"/>
      <c r="BD1678" s="133"/>
      <c r="BE1678" s="133"/>
      <c r="BF1678" s="133"/>
      <c r="BG1678" s="133"/>
      <c r="BH1678" s="133"/>
    </row>
    <row r="1679" spans="1:60" outlineLevel="1" x14ac:dyDescent="0.2">
      <c r="A1679" s="142"/>
      <c r="B1679" s="143"/>
      <c r="C1679" s="189" t="s">
        <v>1228</v>
      </c>
      <c r="D1679" s="175"/>
      <c r="E1679" s="176">
        <v>58.760000000000005</v>
      </c>
      <c r="F1679" s="144"/>
      <c r="G1679" s="144"/>
      <c r="H1679" s="144"/>
      <c r="I1679" s="144"/>
      <c r="J1679" s="144"/>
      <c r="K1679" s="144"/>
      <c r="L1679" s="144"/>
      <c r="M1679" s="144"/>
      <c r="N1679" s="144"/>
      <c r="O1679" s="144"/>
      <c r="P1679" s="144"/>
      <c r="Q1679" s="144"/>
      <c r="R1679" s="144"/>
      <c r="S1679" s="144"/>
      <c r="T1679" s="144"/>
      <c r="U1679" s="144"/>
      <c r="V1679" s="144"/>
      <c r="W1679" s="144"/>
      <c r="X1679" s="133"/>
      <c r="Y1679" s="133"/>
      <c r="Z1679" s="133"/>
      <c r="AA1679" s="133"/>
      <c r="AB1679" s="133"/>
      <c r="AC1679" s="133"/>
      <c r="AD1679" s="133"/>
      <c r="AE1679" s="133"/>
      <c r="AF1679" s="133"/>
      <c r="AG1679" s="133" t="s">
        <v>282</v>
      </c>
      <c r="AH1679" s="133">
        <v>0</v>
      </c>
      <c r="AI1679" s="133"/>
      <c r="AJ1679" s="133"/>
      <c r="AK1679" s="133"/>
      <c r="AL1679" s="133"/>
      <c r="AM1679" s="133"/>
      <c r="AN1679" s="133"/>
      <c r="AO1679" s="133"/>
      <c r="AP1679" s="133"/>
      <c r="AQ1679" s="133"/>
      <c r="AR1679" s="133"/>
      <c r="AS1679" s="133"/>
      <c r="AT1679" s="133"/>
      <c r="AU1679" s="133"/>
      <c r="AV1679" s="133"/>
      <c r="AW1679" s="133"/>
      <c r="AX1679" s="133"/>
      <c r="AY1679" s="133"/>
      <c r="AZ1679" s="133"/>
      <c r="BA1679" s="133"/>
      <c r="BB1679" s="133"/>
      <c r="BC1679" s="133"/>
      <c r="BD1679" s="133"/>
      <c r="BE1679" s="133"/>
      <c r="BF1679" s="133"/>
      <c r="BG1679" s="133"/>
      <c r="BH1679" s="133"/>
    </row>
    <row r="1680" spans="1:60" outlineLevel="1" x14ac:dyDescent="0.2">
      <c r="A1680" s="142"/>
      <c r="B1680" s="143"/>
      <c r="C1680" s="189" t="s">
        <v>1715</v>
      </c>
      <c r="D1680" s="175"/>
      <c r="E1680" s="176"/>
      <c r="F1680" s="144"/>
      <c r="G1680" s="144"/>
      <c r="H1680" s="144"/>
      <c r="I1680" s="144"/>
      <c r="J1680" s="144"/>
      <c r="K1680" s="144"/>
      <c r="L1680" s="144"/>
      <c r="M1680" s="144"/>
      <c r="N1680" s="144"/>
      <c r="O1680" s="144"/>
      <c r="P1680" s="144"/>
      <c r="Q1680" s="144"/>
      <c r="R1680" s="144"/>
      <c r="S1680" s="144"/>
      <c r="T1680" s="144"/>
      <c r="U1680" s="144"/>
      <c r="V1680" s="144"/>
      <c r="W1680" s="144"/>
      <c r="X1680" s="133"/>
      <c r="Y1680" s="133"/>
      <c r="Z1680" s="133"/>
      <c r="AA1680" s="133"/>
      <c r="AB1680" s="133"/>
      <c r="AC1680" s="133"/>
      <c r="AD1680" s="133"/>
      <c r="AE1680" s="133"/>
      <c r="AF1680" s="133"/>
      <c r="AG1680" s="133" t="s">
        <v>282</v>
      </c>
      <c r="AH1680" s="133">
        <v>0</v>
      </c>
      <c r="AI1680" s="133"/>
      <c r="AJ1680" s="133"/>
      <c r="AK1680" s="133"/>
      <c r="AL1680" s="133"/>
      <c r="AM1680" s="133"/>
      <c r="AN1680" s="133"/>
      <c r="AO1680" s="133"/>
      <c r="AP1680" s="133"/>
      <c r="AQ1680" s="133"/>
      <c r="AR1680" s="133"/>
      <c r="AS1680" s="133"/>
      <c r="AT1680" s="133"/>
      <c r="AU1680" s="133"/>
      <c r="AV1680" s="133"/>
      <c r="AW1680" s="133"/>
      <c r="AX1680" s="133"/>
      <c r="AY1680" s="133"/>
      <c r="AZ1680" s="133"/>
      <c r="BA1680" s="133"/>
      <c r="BB1680" s="133"/>
      <c r="BC1680" s="133"/>
      <c r="BD1680" s="133"/>
      <c r="BE1680" s="133"/>
      <c r="BF1680" s="133"/>
      <c r="BG1680" s="133"/>
      <c r="BH1680" s="133"/>
    </row>
    <row r="1681" spans="1:60" outlineLevel="1" x14ac:dyDescent="0.2">
      <c r="A1681" s="142"/>
      <c r="B1681" s="143"/>
      <c r="C1681" s="189" t="s">
        <v>1716</v>
      </c>
      <c r="D1681" s="175"/>
      <c r="E1681" s="176">
        <v>66.465000000000003</v>
      </c>
      <c r="F1681" s="144"/>
      <c r="G1681" s="144"/>
      <c r="H1681" s="144"/>
      <c r="I1681" s="144"/>
      <c r="J1681" s="144"/>
      <c r="K1681" s="144"/>
      <c r="L1681" s="144"/>
      <c r="M1681" s="144"/>
      <c r="N1681" s="144"/>
      <c r="O1681" s="144"/>
      <c r="P1681" s="144"/>
      <c r="Q1681" s="144"/>
      <c r="R1681" s="144"/>
      <c r="S1681" s="144"/>
      <c r="T1681" s="144"/>
      <c r="U1681" s="144"/>
      <c r="V1681" s="144"/>
      <c r="W1681" s="144"/>
      <c r="X1681" s="133"/>
      <c r="Y1681" s="133"/>
      <c r="Z1681" s="133"/>
      <c r="AA1681" s="133"/>
      <c r="AB1681" s="133"/>
      <c r="AC1681" s="133"/>
      <c r="AD1681" s="133"/>
      <c r="AE1681" s="133"/>
      <c r="AF1681" s="133"/>
      <c r="AG1681" s="133" t="s">
        <v>282</v>
      </c>
      <c r="AH1681" s="133">
        <v>0</v>
      </c>
      <c r="AI1681" s="133"/>
      <c r="AJ1681" s="133"/>
      <c r="AK1681" s="133"/>
      <c r="AL1681" s="133"/>
      <c r="AM1681" s="133"/>
      <c r="AN1681" s="133"/>
      <c r="AO1681" s="133"/>
      <c r="AP1681" s="133"/>
      <c r="AQ1681" s="133"/>
      <c r="AR1681" s="133"/>
      <c r="AS1681" s="133"/>
      <c r="AT1681" s="133"/>
      <c r="AU1681" s="133"/>
      <c r="AV1681" s="133"/>
      <c r="AW1681" s="133"/>
      <c r="AX1681" s="133"/>
      <c r="AY1681" s="133"/>
      <c r="AZ1681" s="133"/>
      <c r="BA1681" s="133"/>
      <c r="BB1681" s="133"/>
      <c r="BC1681" s="133"/>
      <c r="BD1681" s="133"/>
      <c r="BE1681" s="133"/>
      <c r="BF1681" s="133"/>
      <c r="BG1681" s="133"/>
      <c r="BH1681" s="133"/>
    </row>
    <row r="1682" spans="1:60" outlineLevel="1" x14ac:dyDescent="0.2">
      <c r="A1682" s="142"/>
      <c r="B1682" s="143"/>
      <c r="C1682" s="190" t="s">
        <v>673</v>
      </c>
      <c r="D1682" s="177"/>
      <c r="E1682" s="178">
        <v>125.22500000000001</v>
      </c>
      <c r="F1682" s="144"/>
      <c r="G1682" s="144"/>
      <c r="H1682" s="144"/>
      <c r="I1682" s="144"/>
      <c r="J1682" s="144"/>
      <c r="K1682" s="144"/>
      <c r="L1682" s="144"/>
      <c r="M1682" s="144"/>
      <c r="N1682" s="144"/>
      <c r="O1682" s="144"/>
      <c r="P1682" s="144"/>
      <c r="Q1682" s="144"/>
      <c r="R1682" s="144"/>
      <c r="S1682" s="144"/>
      <c r="T1682" s="144"/>
      <c r="U1682" s="144"/>
      <c r="V1682" s="144"/>
      <c r="W1682" s="144"/>
      <c r="X1682" s="133"/>
      <c r="Y1682" s="133"/>
      <c r="Z1682" s="133"/>
      <c r="AA1682" s="133"/>
      <c r="AB1682" s="133"/>
      <c r="AC1682" s="133"/>
      <c r="AD1682" s="133"/>
      <c r="AE1682" s="133"/>
      <c r="AF1682" s="133"/>
      <c r="AG1682" s="133" t="s">
        <v>282</v>
      </c>
      <c r="AH1682" s="133">
        <v>1</v>
      </c>
      <c r="AI1682" s="133"/>
      <c r="AJ1682" s="133"/>
      <c r="AK1682" s="133"/>
      <c r="AL1682" s="133"/>
      <c r="AM1682" s="133"/>
      <c r="AN1682" s="133"/>
      <c r="AO1682" s="133"/>
      <c r="AP1682" s="133"/>
      <c r="AQ1682" s="133"/>
      <c r="AR1682" s="133"/>
      <c r="AS1682" s="133"/>
      <c r="AT1682" s="133"/>
      <c r="AU1682" s="133"/>
      <c r="AV1682" s="133"/>
      <c r="AW1682" s="133"/>
      <c r="AX1682" s="133"/>
      <c r="AY1682" s="133"/>
      <c r="AZ1682" s="133"/>
      <c r="BA1682" s="133"/>
      <c r="BB1682" s="133"/>
      <c r="BC1682" s="133"/>
      <c r="BD1682" s="133"/>
      <c r="BE1682" s="133"/>
      <c r="BF1682" s="133"/>
      <c r="BG1682" s="133"/>
      <c r="BH1682" s="133"/>
    </row>
    <row r="1683" spans="1:60" outlineLevel="1" x14ac:dyDescent="0.2">
      <c r="A1683" s="142"/>
      <c r="B1683" s="143"/>
      <c r="C1683" s="189" t="s">
        <v>655</v>
      </c>
      <c r="D1683" s="175"/>
      <c r="E1683" s="176"/>
      <c r="F1683" s="144"/>
      <c r="G1683" s="144"/>
      <c r="H1683" s="144"/>
      <c r="I1683" s="144"/>
      <c r="J1683" s="144"/>
      <c r="K1683" s="144"/>
      <c r="L1683" s="144"/>
      <c r="M1683" s="144"/>
      <c r="N1683" s="144"/>
      <c r="O1683" s="144"/>
      <c r="P1683" s="144"/>
      <c r="Q1683" s="144"/>
      <c r="R1683" s="144"/>
      <c r="S1683" s="144"/>
      <c r="T1683" s="144"/>
      <c r="U1683" s="144"/>
      <c r="V1683" s="144"/>
      <c r="W1683" s="144"/>
      <c r="X1683" s="133"/>
      <c r="Y1683" s="133"/>
      <c r="Z1683" s="133"/>
      <c r="AA1683" s="133"/>
      <c r="AB1683" s="133"/>
      <c r="AC1683" s="133"/>
      <c r="AD1683" s="133"/>
      <c r="AE1683" s="133"/>
      <c r="AF1683" s="133"/>
      <c r="AG1683" s="133" t="s">
        <v>282</v>
      </c>
      <c r="AH1683" s="133">
        <v>0</v>
      </c>
      <c r="AI1683" s="133"/>
      <c r="AJ1683" s="133"/>
      <c r="AK1683" s="133"/>
      <c r="AL1683" s="133"/>
      <c r="AM1683" s="133"/>
      <c r="AN1683" s="133"/>
      <c r="AO1683" s="133"/>
      <c r="AP1683" s="133"/>
      <c r="AQ1683" s="133"/>
      <c r="AR1683" s="133"/>
      <c r="AS1683" s="133"/>
      <c r="AT1683" s="133"/>
      <c r="AU1683" s="133"/>
      <c r="AV1683" s="133"/>
      <c r="AW1683" s="133"/>
      <c r="AX1683" s="133"/>
      <c r="AY1683" s="133"/>
      <c r="AZ1683" s="133"/>
      <c r="BA1683" s="133"/>
      <c r="BB1683" s="133"/>
      <c r="BC1683" s="133"/>
      <c r="BD1683" s="133"/>
      <c r="BE1683" s="133"/>
      <c r="BF1683" s="133"/>
      <c r="BG1683" s="133"/>
      <c r="BH1683" s="133"/>
    </row>
    <row r="1684" spans="1:60" outlineLevel="1" x14ac:dyDescent="0.2">
      <c r="A1684" s="142"/>
      <c r="B1684" s="143"/>
      <c r="C1684" s="189" t="s">
        <v>1717</v>
      </c>
      <c r="D1684" s="175"/>
      <c r="E1684" s="176">
        <v>183.65</v>
      </c>
      <c r="F1684" s="144"/>
      <c r="G1684" s="144"/>
      <c r="H1684" s="144"/>
      <c r="I1684" s="144"/>
      <c r="J1684" s="144"/>
      <c r="K1684" s="144"/>
      <c r="L1684" s="144"/>
      <c r="M1684" s="144"/>
      <c r="N1684" s="144"/>
      <c r="O1684" s="144"/>
      <c r="P1684" s="144"/>
      <c r="Q1684" s="144"/>
      <c r="R1684" s="144"/>
      <c r="S1684" s="144"/>
      <c r="T1684" s="144"/>
      <c r="U1684" s="144"/>
      <c r="V1684" s="144"/>
      <c r="W1684" s="144"/>
      <c r="X1684" s="133"/>
      <c r="Y1684" s="133"/>
      <c r="Z1684" s="133"/>
      <c r="AA1684" s="133"/>
      <c r="AB1684" s="133"/>
      <c r="AC1684" s="133"/>
      <c r="AD1684" s="133"/>
      <c r="AE1684" s="133"/>
      <c r="AF1684" s="133"/>
      <c r="AG1684" s="133" t="s">
        <v>282</v>
      </c>
      <c r="AH1684" s="133">
        <v>0</v>
      </c>
      <c r="AI1684" s="133"/>
      <c r="AJ1684" s="133"/>
      <c r="AK1684" s="133"/>
      <c r="AL1684" s="133"/>
      <c r="AM1684" s="133"/>
      <c r="AN1684" s="133"/>
      <c r="AO1684" s="133"/>
      <c r="AP1684" s="133"/>
      <c r="AQ1684" s="133"/>
      <c r="AR1684" s="133"/>
      <c r="AS1684" s="133"/>
      <c r="AT1684" s="133"/>
      <c r="AU1684" s="133"/>
      <c r="AV1684" s="133"/>
      <c r="AW1684" s="133"/>
      <c r="AX1684" s="133"/>
      <c r="AY1684" s="133"/>
      <c r="AZ1684" s="133"/>
      <c r="BA1684" s="133"/>
      <c r="BB1684" s="133"/>
      <c r="BC1684" s="133"/>
      <c r="BD1684" s="133"/>
      <c r="BE1684" s="133"/>
      <c r="BF1684" s="133"/>
      <c r="BG1684" s="133"/>
      <c r="BH1684" s="133"/>
    </row>
    <row r="1685" spans="1:60" outlineLevel="1" x14ac:dyDescent="0.2">
      <c r="A1685" s="142"/>
      <c r="B1685" s="143"/>
      <c r="C1685" s="190" t="s">
        <v>673</v>
      </c>
      <c r="D1685" s="177"/>
      <c r="E1685" s="178">
        <v>183.65</v>
      </c>
      <c r="F1685" s="144"/>
      <c r="G1685" s="144"/>
      <c r="H1685" s="144"/>
      <c r="I1685" s="144"/>
      <c r="J1685" s="144"/>
      <c r="K1685" s="144"/>
      <c r="L1685" s="144"/>
      <c r="M1685" s="144"/>
      <c r="N1685" s="144"/>
      <c r="O1685" s="144"/>
      <c r="P1685" s="144"/>
      <c r="Q1685" s="144"/>
      <c r="R1685" s="144"/>
      <c r="S1685" s="144"/>
      <c r="T1685" s="144"/>
      <c r="U1685" s="144"/>
      <c r="V1685" s="144"/>
      <c r="W1685" s="144"/>
      <c r="X1685" s="133"/>
      <c r="Y1685" s="133"/>
      <c r="Z1685" s="133"/>
      <c r="AA1685" s="133"/>
      <c r="AB1685" s="133"/>
      <c r="AC1685" s="133"/>
      <c r="AD1685" s="133"/>
      <c r="AE1685" s="133"/>
      <c r="AF1685" s="133"/>
      <c r="AG1685" s="133" t="s">
        <v>282</v>
      </c>
      <c r="AH1685" s="133">
        <v>1</v>
      </c>
      <c r="AI1685" s="133"/>
      <c r="AJ1685" s="133"/>
      <c r="AK1685" s="133"/>
      <c r="AL1685" s="133"/>
      <c r="AM1685" s="133"/>
      <c r="AN1685" s="133"/>
      <c r="AO1685" s="133"/>
      <c r="AP1685" s="133"/>
      <c r="AQ1685" s="133"/>
      <c r="AR1685" s="133"/>
      <c r="AS1685" s="133"/>
      <c r="AT1685" s="133"/>
      <c r="AU1685" s="133"/>
      <c r="AV1685" s="133"/>
      <c r="AW1685" s="133"/>
      <c r="AX1685" s="133"/>
      <c r="AY1685" s="133"/>
      <c r="AZ1685" s="133"/>
      <c r="BA1685" s="133"/>
      <c r="BB1685" s="133"/>
      <c r="BC1685" s="133"/>
      <c r="BD1685" s="133"/>
      <c r="BE1685" s="133"/>
      <c r="BF1685" s="133"/>
      <c r="BG1685" s="133"/>
      <c r="BH1685" s="133"/>
    </row>
    <row r="1686" spans="1:60" outlineLevel="1" x14ac:dyDescent="0.2">
      <c r="A1686" s="142"/>
      <c r="B1686" s="143"/>
      <c r="C1686" s="189" t="s">
        <v>668</v>
      </c>
      <c r="D1686" s="175"/>
      <c r="E1686" s="176"/>
      <c r="F1686" s="144"/>
      <c r="G1686" s="144"/>
      <c r="H1686" s="144"/>
      <c r="I1686" s="144"/>
      <c r="J1686" s="144"/>
      <c r="K1686" s="144"/>
      <c r="L1686" s="144"/>
      <c r="M1686" s="144"/>
      <c r="N1686" s="144"/>
      <c r="O1686" s="144"/>
      <c r="P1686" s="144"/>
      <c r="Q1686" s="144"/>
      <c r="R1686" s="144"/>
      <c r="S1686" s="144"/>
      <c r="T1686" s="144"/>
      <c r="U1686" s="144"/>
      <c r="V1686" s="144"/>
      <c r="W1686" s="144"/>
      <c r="X1686" s="133"/>
      <c r="Y1686" s="133"/>
      <c r="Z1686" s="133"/>
      <c r="AA1686" s="133"/>
      <c r="AB1686" s="133"/>
      <c r="AC1686" s="133"/>
      <c r="AD1686" s="133"/>
      <c r="AE1686" s="133"/>
      <c r="AF1686" s="133"/>
      <c r="AG1686" s="133" t="s">
        <v>282</v>
      </c>
      <c r="AH1686" s="133">
        <v>0</v>
      </c>
      <c r="AI1686" s="133"/>
      <c r="AJ1686" s="133"/>
      <c r="AK1686" s="133"/>
      <c r="AL1686" s="133"/>
      <c r="AM1686" s="133"/>
      <c r="AN1686" s="133"/>
      <c r="AO1686" s="133"/>
      <c r="AP1686" s="133"/>
      <c r="AQ1686" s="133"/>
      <c r="AR1686" s="133"/>
      <c r="AS1686" s="133"/>
      <c r="AT1686" s="133"/>
      <c r="AU1686" s="133"/>
      <c r="AV1686" s="133"/>
      <c r="AW1686" s="133"/>
      <c r="AX1686" s="133"/>
      <c r="AY1686" s="133"/>
      <c r="AZ1686" s="133"/>
      <c r="BA1686" s="133"/>
      <c r="BB1686" s="133"/>
      <c r="BC1686" s="133"/>
      <c r="BD1686" s="133"/>
      <c r="BE1686" s="133"/>
      <c r="BF1686" s="133"/>
      <c r="BG1686" s="133"/>
      <c r="BH1686" s="133"/>
    </row>
    <row r="1687" spans="1:60" outlineLevel="1" x14ac:dyDescent="0.2">
      <c r="A1687" s="142"/>
      <c r="B1687" s="143"/>
      <c r="C1687" s="189" t="s">
        <v>1718</v>
      </c>
      <c r="D1687" s="175"/>
      <c r="E1687" s="176">
        <v>573.81000000000006</v>
      </c>
      <c r="F1687" s="144"/>
      <c r="G1687" s="144"/>
      <c r="H1687" s="144"/>
      <c r="I1687" s="144"/>
      <c r="J1687" s="144"/>
      <c r="K1687" s="144"/>
      <c r="L1687" s="144"/>
      <c r="M1687" s="144"/>
      <c r="N1687" s="144"/>
      <c r="O1687" s="144"/>
      <c r="P1687" s="144"/>
      <c r="Q1687" s="144"/>
      <c r="R1687" s="144"/>
      <c r="S1687" s="144"/>
      <c r="T1687" s="144"/>
      <c r="U1687" s="144"/>
      <c r="V1687" s="144"/>
      <c r="W1687" s="144"/>
      <c r="X1687" s="133"/>
      <c r="Y1687" s="133"/>
      <c r="Z1687" s="133"/>
      <c r="AA1687" s="133"/>
      <c r="AB1687" s="133"/>
      <c r="AC1687" s="133"/>
      <c r="AD1687" s="133"/>
      <c r="AE1687" s="133"/>
      <c r="AF1687" s="133"/>
      <c r="AG1687" s="133" t="s">
        <v>282</v>
      </c>
      <c r="AH1687" s="133">
        <v>0</v>
      </c>
      <c r="AI1687" s="133"/>
      <c r="AJ1687" s="133"/>
      <c r="AK1687" s="133"/>
      <c r="AL1687" s="133"/>
      <c r="AM1687" s="133"/>
      <c r="AN1687" s="133"/>
      <c r="AO1687" s="133"/>
      <c r="AP1687" s="133"/>
      <c r="AQ1687" s="133"/>
      <c r="AR1687" s="133"/>
      <c r="AS1687" s="133"/>
      <c r="AT1687" s="133"/>
      <c r="AU1687" s="133"/>
      <c r="AV1687" s="133"/>
      <c r="AW1687" s="133"/>
      <c r="AX1687" s="133"/>
      <c r="AY1687" s="133"/>
      <c r="AZ1687" s="133"/>
      <c r="BA1687" s="133"/>
      <c r="BB1687" s="133"/>
      <c r="BC1687" s="133"/>
      <c r="BD1687" s="133"/>
      <c r="BE1687" s="133"/>
      <c r="BF1687" s="133"/>
      <c r="BG1687" s="133"/>
      <c r="BH1687" s="133"/>
    </row>
    <row r="1688" spans="1:60" outlineLevel="1" x14ac:dyDescent="0.2">
      <c r="A1688" s="142"/>
      <c r="B1688" s="143"/>
      <c r="C1688" s="190" t="s">
        <v>673</v>
      </c>
      <c r="D1688" s="177"/>
      <c r="E1688" s="178">
        <v>573.81000000000006</v>
      </c>
      <c r="F1688" s="144"/>
      <c r="G1688" s="144"/>
      <c r="H1688" s="144"/>
      <c r="I1688" s="144"/>
      <c r="J1688" s="144"/>
      <c r="K1688" s="144"/>
      <c r="L1688" s="144"/>
      <c r="M1688" s="144"/>
      <c r="N1688" s="144"/>
      <c r="O1688" s="144"/>
      <c r="P1688" s="144"/>
      <c r="Q1688" s="144"/>
      <c r="R1688" s="144"/>
      <c r="S1688" s="144"/>
      <c r="T1688" s="144"/>
      <c r="U1688" s="144"/>
      <c r="V1688" s="144"/>
      <c r="W1688" s="144"/>
      <c r="X1688" s="133"/>
      <c r="Y1688" s="133"/>
      <c r="Z1688" s="133"/>
      <c r="AA1688" s="133"/>
      <c r="AB1688" s="133"/>
      <c r="AC1688" s="133"/>
      <c r="AD1688" s="133"/>
      <c r="AE1688" s="133"/>
      <c r="AF1688" s="133"/>
      <c r="AG1688" s="133" t="s">
        <v>282</v>
      </c>
      <c r="AH1688" s="133">
        <v>1</v>
      </c>
      <c r="AI1688" s="133"/>
      <c r="AJ1688" s="133"/>
      <c r="AK1688" s="133"/>
      <c r="AL1688" s="133"/>
      <c r="AM1688" s="133"/>
      <c r="AN1688" s="133"/>
      <c r="AO1688" s="133"/>
      <c r="AP1688" s="133"/>
      <c r="AQ1688" s="133"/>
      <c r="AR1688" s="133"/>
      <c r="AS1688" s="133"/>
      <c r="AT1688" s="133"/>
      <c r="AU1688" s="133"/>
      <c r="AV1688" s="133"/>
      <c r="AW1688" s="133"/>
      <c r="AX1688" s="133"/>
      <c r="AY1688" s="133"/>
      <c r="AZ1688" s="133"/>
      <c r="BA1688" s="133"/>
      <c r="BB1688" s="133"/>
      <c r="BC1688" s="133"/>
      <c r="BD1688" s="133"/>
      <c r="BE1688" s="133"/>
      <c r="BF1688" s="133"/>
      <c r="BG1688" s="133"/>
      <c r="BH1688" s="133"/>
    </row>
    <row r="1689" spans="1:60" outlineLevel="1" x14ac:dyDescent="0.2">
      <c r="A1689" s="142"/>
      <c r="B1689" s="143"/>
      <c r="C1689" s="189" t="s">
        <v>674</v>
      </c>
      <c r="D1689" s="175"/>
      <c r="E1689" s="176"/>
      <c r="F1689" s="144"/>
      <c r="G1689" s="144"/>
      <c r="H1689" s="144"/>
      <c r="I1689" s="144"/>
      <c r="J1689" s="144"/>
      <c r="K1689" s="144"/>
      <c r="L1689" s="144"/>
      <c r="M1689" s="144"/>
      <c r="N1689" s="144"/>
      <c r="O1689" s="144"/>
      <c r="P1689" s="144"/>
      <c r="Q1689" s="144"/>
      <c r="R1689" s="144"/>
      <c r="S1689" s="144"/>
      <c r="T1689" s="144"/>
      <c r="U1689" s="144"/>
      <c r="V1689" s="144"/>
      <c r="W1689" s="144"/>
      <c r="X1689" s="133"/>
      <c r="Y1689" s="133"/>
      <c r="Z1689" s="133"/>
      <c r="AA1689" s="133"/>
      <c r="AB1689" s="133"/>
      <c r="AC1689" s="133"/>
      <c r="AD1689" s="133"/>
      <c r="AE1689" s="133"/>
      <c r="AF1689" s="133"/>
      <c r="AG1689" s="133" t="s">
        <v>282</v>
      </c>
      <c r="AH1689" s="133">
        <v>0</v>
      </c>
      <c r="AI1689" s="133"/>
      <c r="AJ1689" s="133"/>
      <c r="AK1689" s="133"/>
      <c r="AL1689" s="133"/>
      <c r="AM1689" s="133"/>
      <c r="AN1689" s="133"/>
      <c r="AO1689" s="133"/>
      <c r="AP1689" s="133"/>
      <c r="AQ1689" s="133"/>
      <c r="AR1689" s="133"/>
      <c r="AS1689" s="133"/>
      <c r="AT1689" s="133"/>
      <c r="AU1689" s="133"/>
      <c r="AV1689" s="133"/>
      <c r="AW1689" s="133"/>
      <c r="AX1689" s="133"/>
      <c r="AY1689" s="133"/>
      <c r="AZ1689" s="133"/>
      <c r="BA1689" s="133"/>
      <c r="BB1689" s="133"/>
      <c r="BC1689" s="133"/>
      <c r="BD1689" s="133"/>
      <c r="BE1689" s="133"/>
      <c r="BF1689" s="133"/>
      <c r="BG1689" s="133"/>
      <c r="BH1689" s="133"/>
    </row>
    <row r="1690" spans="1:60" outlineLevel="1" x14ac:dyDescent="0.2">
      <c r="A1690" s="142"/>
      <c r="B1690" s="143"/>
      <c r="C1690" s="189" t="s">
        <v>1719</v>
      </c>
      <c r="D1690" s="175"/>
      <c r="E1690" s="176">
        <v>556.70000000000005</v>
      </c>
      <c r="F1690" s="144"/>
      <c r="G1690" s="144"/>
      <c r="H1690" s="144"/>
      <c r="I1690" s="144"/>
      <c r="J1690" s="144"/>
      <c r="K1690" s="144"/>
      <c r="L1690" s="144"/>
      <c r="M1690" s="144"/>
      <c r="N1690" s="144"/>
      <c r="O1690" s="144"/>
      <c r="P1690" s="144"/>
      <c r="Q1690" s="144"/>
      <c r="R1690" s="144"/>
      <c r="S1690" s="144"/>
      <c r="T1690" s="144"/>
      <c r="U1690" s="144"/>
      <c r="V1690" s="144"/>
      <c r="W1690" s="144"/>
      <c r="X1690" s="133"/>
      <c r="Y1690" s="133"/>
      <c r="Z1690" s="133"/>
      <c r="AA1690" s="133"/>
      <c r="AB1690" s="133"/>
      <c r="AC1690" s="133"/>
      <c r="AD1690" s="133"/>
      <c r="AE1690" s="133"/>
      <c r="AF1690" s="133"/>
      <c r="AG1690" s="133" t="s">
        <v>282</v>
      </c>
      <c r="AH1690" s="133">
        <v>0</v>
      </c>
      <c r="AI1690" s="133"/>
      <c r="AJ1690" s="133"/>
      <c r="AK1690" s="133"/>
      <c r="AL1690" s="133"/>
      <c r="AM1690" s="133"/>
      <c r="AN1690" s="133"/>
      <c r="AO1690" s="133"/>
      <c r="AP1690" s="133"/>
      <c r="AQ1690" s="133"/>
      <c r="AR1690" s="133"/>
      <c r="AS1690" s="133"/>
      <c r="AT1690" s="133"/>
      <c r="AU1690" s="133"/>
      <c r="AV1690" s="133"/>
      <c r="AW1690" s="133"/>
      <c r="AX1690" s="133"/>
      <c r="AY1690" s="133"/>
      <c r="AZ1690" s="133"/>
      <c r="BA1690" s="133"/>
      <c r="BB1690" s="133"/>
      <c r="BC1690" s="133"/>
      <c r="BD1690" s="133"/>
      <c r="BE1690" s="133"/>
      <c r="BF1690" s="133"/>
      <c r="BG1690" s="133"/>
      <c r="BH1690" s="133"/>
    </row>
    <row r="1691" spans="1:60" outlineLevel="1" x14ac:dyDescent="0.2">
      <c r="A1691" s="142"/>
      <c r="B1691" s="143"/>
      <c r="C1691" s="190" t="s">
        <v>673</v>
      </c>
      <c r="D1691" s="177"/>
      <c r="E1691" s="178">
        <v>556.70000000000005</v>
      </c>
      <c r="F1691" s="144"/>
      <c r="G1691" s="144"/>
      <c r="H1691" s="144"/>
      <c r="I1691" s="144"/>
      <c r="J1691" s="144"/>
      <c r="K1691" s="144"/>
      <c r="L1691" s="144"/>
      <c r="M1691" s="144"/>
      <c r="N1691" s="144"/>
      <c r="O1691" s="144"/>
      <c r="P1691" s="144"/>
      <c r="Q1691" s="144"/>
      <c r="R1691" s="144"/>
      <c r="S1691" s="144"/>
      <c r="T1691" s="144"/>
      <c r="U1691" s="144"/>
      <c r="V1691" s="144"/>
      <c r="W1691" s="144"/>
      <c r="X1691" s="133"/>
      <c r="Y1691" s="133"/>
      <c r="Z1691" s="133"/>
      <c r="AA1691" s="133"/>
      <c r="AB1691" s="133"/>
      <c r="AC1691" s="133"/>
      <c r="AD1691" s="133"/>
      <c r="AE1691" s="133"/>
      <c r="AF1691" s="133"/>
      <c r="AG1691" s="133" t="s">
        <v>282</v>
      </c>
      <c r="AH1691" s="133">
        <v>1</v>
      </c>
      <c r="AI1691" s="133"/>
      <c r="AJ1691" s="133"/>
      <c r="AK1691" s="133"/>
      <c r="AL1691" s="133"/>
      <c r="AM1691" s="133"/>
      <c r="AN1691" s="133"/>
      <c r="AO1691" s="133"/>
      <c r="AP1691" s="133"/>
      <c r="AQ1691" s="133"/>
      <c r="AR1691" s="133"/>
      <c r="AS1691" s="133"/>
      <c r="AT1691" s="133"/>
      <c r="AU1691" s="133"/>
      <c r="AV1691" s="133"/>
      <c r="AW1691" s="133"/>
      <c r="AX1691" s="133"/>
      <c r="AY1691" s="133"/>
      <c r="AZ1691" s="133"/>
      <c r="BA1691" s="133"/>
      <c r="BB1691" s="133"/>
      <c r="BC1691" s="133"/>
      <c r="BD1691" s="133"/>
      <c r="BE1691" s="133"/>
      <c r="BF1691" s="133"/>
      <c r="BG1691" s="133"/>
      <c r="BH1691" s="133"/>
    </row>
    <row r="1692" spans="1:60" outlineLevel="1" x14ac:dyDescent="0.2">
      <c r="A1692" s="142"/>
      <c r="B1692" s="143"/>
      <c r="C1692" s="189" t="s">
        <v>678</v>
      </c>
      <c r="D1692" s="175"/>
      <c r="E1692" s="176"/>
      <c r="F1692" s="144"/>
      <c r="G1692" s="144"/>
      <c r="H1692" s="144"/>
      <c r="I1692" s="144"/>
      <c r="J1692" s="144"/>
      <c r="K1692" s="144"/>
      <c r="L1692" s="144"/>
      <c r="M1692" s="144"/>
      <c r="N1692" s="144"/>
      <c r="O1692" s="144"/>
      <c r="P1692" s="144"/>
      <c r="Q1692" s="144"/>
      <c r="R1692" s="144"/>
      <c r="S1692" s="144"/>
      <c r="T1692" s="144"/>
      <c r="U1692" s="144"/>
      <c r="V1692" s="144"/>
      <c r="W1692" s="144"/>
      <c r="X1692" s="133"/>
      <c r="Y1692" s="133"/>
      <c r="Z1692" s="133"/>
      <c r="AA1692" s="133"/>
      <c r="AB1692" s="133"/>
      <c r="AC1692" s="133"/>
      <c r="AD1692" s="133"/>
      <c r="AE1692" s="133"/>
      <c r="AF1692" s="133"/>
      <c r="AG1692" s="133" t="s">
        <v>282</v>
      </c>
      <c r="AH1692" s="133">
        <v>0</v>
      </c>
      <c r="AI1692" s="133"/>
      <c r="AJ1692" s="133"/>
      <c r="AK1692" s="133"/>
      <c r="AL1692" s="133"/>
      <c r="AM1692" s="133"/>
      <c r="AN1692" s="133"/>
      <c r="AO1692" s="133"/>
      <c r="AP1692" s="133"/>
      <c r="AQ1692" s="133"/>
      <c r="AR1692" s="133"/>
      <c r="AS1692" s="133"/>
      <c r="AT1692" s="133"/>
      <c r="AU1692" s="133"/>
      <c r="AV1692" s="133"/>
      <c r="AW1692" s="133"/>
      <c r="AX1692" s="133"/>
      <c r="AY1692" s="133"/>
      <c r="AZ1692" s="133"/>
      <c r="BA1692" s="133"/>
      <c r="BB1692" s="133"/>
      <c r="BC1692" s="133"/>
      <c r="BD1692" s="133"/>
      <c r="BE1692" s="133"/>
      <c r="BF1692" s="133"/>
      <c r="BG1692" s="133"/>
      <c r="BH1692" s="133"/>
    </row>
    <row r="1693" spans="1:60" outlineLevel="1" x14ac:dyDescent="0.2">
      <c r="A1693" s="142"/>
      <c r="B1693" s="143"/>
      <c r="C1693" s="189" t="s">
        <v>1720</v>
      </c>
      <c r="D1693" s="175"/>
      <c r="E1693" s="176">
        <v>538.98</v>
      </c>
      <c r="F1693" s="144"/>
      <c r="G1693" s="144"/>
      <c r="H1693" s="144"/>
      <c r="I1693" s="144"/>
      <c r="J1693" s="144"/>
      <c r="K1693" s="144"/>
      <c r="L1693" s="144"/>
      <c r="M1693" s="144"/>
      <c r="N1693" s="144"/>
      <c r="O1693" s="144"/>
      <c r="P1693" s="144"/>
      <c r="Q1693" s="144"/>
      <c r="R1693" s="144"/>
      <c r="S1693" s="144"/>
      <c r="T1693" s="144"/>
      <c r="U1693" s="144"/>
      <c r="V1693" s="144"/>
      <c r="W1693" s="144"/>
      <c r="X1693" s="133"/>
      <c r="Y1693" s="133"/>
      <c r="Z1693" s="133"/>
      <c r="AA1693" s="133"/>
      <c r="AB1693" s="133"/>
      <c r="AC1693" s="133"/>
      <c r="AD1693" s="133"/>
      <c r="AE1693" s="133"/>
      <c r="AF1693" s="133"/>
      <c r="AG1693" s="133" t="s">
        <v>282</v>
      </c>
      <c r="AH1693" s="133">
        <v>0</v>
      </c>
      <c r="AI1693" s="133"/>
      <c r="AJ1693" s="133"/>
      <c r="AK1693" s="133"/>
      <c r="AL1693" s="133"/>
      <c r="AM1693" s="133"/>
      <c r="AN1693" s="133"/>
      <c r="AO1693" s="133"/>
      <c r="AP1693" s="133"/>
      <c r="AQ1693" s="133"/>
      <c r="AR1693" s="133"/>
      <c r="AS1693" s="133"/>
      <c r="AT1693" s="133"/>
      <c r="AU1693" s="133"/>
      <c r="AV1693" s="133"/>
      <c r="AW1693" s="133"/>
      <c r="AX1693" s="133"/>
      <c r="AY1693" s="133"/>
      <c r="AZ1693" s="133"/>
      <c r="BA1693" s="133"/>
      <c r="BB1693" s="133"/>
      <c r="BC1693" s="133"/>
      <c r="BD1693" s="133"/>
      <c r="BE1693" s="133"/>
      <c r="BF1693" s="133"/>
      <c r="BG1693" s="133"/>
      <c r="BH1693" s="133"/>
    </row>
    <row r="1694" spans="1:60" outlineLevel="1" x14ac:dyDescent="0.2">
      <c r="A1694" s="142"/>
      <c r="B1694" s="143"/>
      <c r="C1694" s="190" t="s">
        <v>673</v>
      </c>
      <c r="D1694" s="177"/>
      <c r="E1694" s="178">
        <v>538.98</v>
      </c>
      <c r="F1694" s="144"/>
      <c r="G1694" s="144"/>
      <c r="H1694" s="144"/>
      <c r="I1694" s="144"/>
      <c r="J1694" s="144"/>
      <c r="K1694" s="144"/>
      <c r="L1694" s="144"/>
      <c r="M1694" s="144"/>
      <c r="N1694" s="144"/>
      <c r="O1694" s="144"/>
      <c r="P1694" s="144"/>
      <c r="Q1694" s="144"/>
      <c r="R1694" s="144"/>
      <c r="S1694" s="144"/>
      <c r="T1694" s="144"/>
      <c r="U1694" s="144"/>
      <c r="V1694" s="144"/>
      <c r="W1694" s="144"/>
      <c r="X1694" s="133"/>
      <c r="Y1694" s="133"/>
      <c r="Z1694" s="133"/>
      <c r="AA1694" s="133"/>
      <c r="AB1694" s="133"/>
      <c r="AC1694" s="133"/>
      <c r="AD1694" s="133"/>
      <c r="AE1694" s="133"/>
      <c r="AF1694" s="133"/>
      <c r="AG1694" s="133" t="s">
        <v>282</v>
      </c>
      <c r="AH1694" s="133">
        <v>1</v>
      </c>
      <c r="AI1694" s="133"/>
      <c r="AJ1694" s="133"/>
      <c r="AK1694" s="133"/>
      <c r="AL1694" s="133"/>
      <c r="AM1694" s="133"/>
      <c r="AN1694" s="133"/>
      <c r="AO1694" s="133"/>
      <c r="AP1694" s="133"/>
      <c r="AQ1694" s="133"/>
      <c r="AR1694" s="133"/>
      <c r="AS1694" s="133"/>
      <c r="AT1694" s="133"/>
      <c r="AU1694" s="133"/>
      <c r="AV1694" s="133"/>
      <c r="AW1694" s="133"/>
      <c r="AX1694" s="133"/>
      <c r="AY1694" s="133"/>
      <c r="AZ1694" s="133"/>
      <c r="BA1694" s="133"/>
      <c r="BB1694" s="133"/>
      <c r="BC1694" s="133"/>
      <c r="BD1694" s="133"/>
      <c r="BE1694" s="133"/>
      <c r="BF1694" s="133"/>
      <c r="BG1694" s="133"/>
      <c r="BH1694" s="133"/>
    </row>
    <row r="1695" spans="1:60" outlineLevel="1" x14ac:dyDescent="0.2">
      <c r="A1695" s="142"/>
      <c r="B1695" s="143"/>
      <c r="C1695" s="189" t="s">
        <v>1325</v>
      </c>
      <c r="D1695" s="175"/>
      <c r="E1695" s="176"/>
      <c r="F1695" s="144"/>
      <c r="G1695" s="144"/>
      <c r="H1695" s="144"/>
      <c r="I1695" s="144"/>
      <c r="J1695" s="144"/>
      <c r="K1695" s="144"/>
      <c r="L1695" s="144"/>
      <c r="M1695" s="144"/>
      <c r="N1695" s="144"/>
      <c r="O1695" s="144"/>
      <c r="P1695" s="144"/>
      <c r="Q1695" s="144"/>
      <c r="R1695" s="144"/>
      <c r="S1695" s="144"/>
      <c r="T1695" s="144"/>
      <c r="U1695" s="144"/>
      <c r="V1695" s="144"/>
      <c r="W1695" s="144"/>
      <c r="X1695" s="133"/>
      <c r="Y1695" s="133"/>
      <c r="Z1695" s="133"/>
      <c r="AA1695" s="133"/>
      <c r="AB1695" s="133"/>
      <c r="AC1695" s="133"/>
      <c r="AD1695" s="133"/>
      <c r="AE1695" s="133"/>
      <c r="AF1695" s="133"/>
      <c r="AG1695" s="133" t="s">
        <v>282</v>
      </c>
      <c r="AH1695" s="133">
        <v>0</v>
      </c>
      <c r="AI1695" s="133"/>
      <c r="AJ1695" s="133"/>
      <c r="AK1695" s="133"/>
      <c r="AL1695" s="133"/>
      <c r="AM1695" s="133"/>
      <c r="AN1695" s="133"/>
      <c r="AO1695" s="133"/>
      <c r="AP1695" s="133"/>
      <c r="AQ1695" s="133"/>
      <c r="AR1695" s="133"/>
      <c r="AS1695" s="133"/>
      <c r="AT1695" s="133"/>
      <c r="AU1695" s="133"/>
      <c r="AV1695" s="133"/>
      <c r="AW1695" s="133"/>
      <c r="AX1695" s="133"/>
      <c r="AY1695" s="133"/>
      <c r="AZ1695" s="133"/>
      <c r="BA1695" s="133"/>
      <c r="BB1695" s="133"/>
      <c r="BC1695" s="133"/>
      <c r="BD1695" s="133"/>
      <c r="BE1695" s="133"/>
      <c r="BF1695" s="133"/>
      <c r="BG1695" s="133"/>
      <c r="BH1695" s="133"/>
    </row>
    <row r="1696" spans="1:60" outlineLevel="1" x14ac:dyDescent="0.2">
      <c r="A1696" s="142"/>
      <c r="B1696" s="143"/>
      <c r="C1696" s="189" t="s">
        <v>1235</v>
      </c>
      <c r="D1696" s="175"/>
      <c r="E1696" s="176">
        <v>221.82000000000002</v>
      </c>
      <c r="F1696" s="144"/>
      <c r="G1696" s="144"/>
      <c r="H1696" s="144"/>
      <c r="I1696" s="144"/>
      <c r="J1696" s="144"/>
      <c r="K1696" s="144"/>
      <c r="L1696" s="144"/>
      <c r="M1696" s="144"/>
      <c r="N1696" s="144"/>
      <c r="O1696" s="144"/>
      <c r="P1696" s="144"/>
      <c r="Q1696" s="144"/>
      <c r="R1696" s="144"/>
      <c r="S1696" s="144"/>
      <c r="T1696" s="144"/>
      <c r="U1696" s="144"/>
      <c r="V1696" s="144"/>
      <c r="W1696" s="144"/>
      <c r="X1696" s="133"/>
      <c r="Y1696" s="133"/>
      <c r="Z1696" s="133"/>
      <c r="AA1696" s="133"/>
      <c r="AB1696" s="133"/>
      <c r="AC1696" s="133"/>
      <c r="AD1696" s="133"/>
      <c r="AE1696" s="133"/>
      <c r="AF1696" s="133"/>
      <c r="AG1696" s="133" t="s">
        <v>282</v>
      </c>
      <c r="AH1696" s="133">
        <v>0</v>
      </c>
      <c r="AI1696" s="133"/>
      <c r="AJ1696" s="133"/>
      <c r="AK1696" s="133"/>
      <c r="AL1696" s="133"/>
      <c r="AM1696" s="133"/>
      <c r="AN1696" s="133"/>
      <c r="AO1696" s="133"/>
      <c r="AP1696" s="133"/>
      <c r="AQ1696" s="133"/>
      <c r="AR1696" s="133"/>
      <c r="AS1696" s="133"/>
      <c r="AT1696" s="133"/>
      <c r="AU1696" s="133"/>
      <c r="AV1696" s="133"/>
      <c r="AW1696" s="133"/>
      <c r="AX1696" s="133"/>
      <c r="AY1696" s="133"/>
      <c r="AZ1696" s="133"/>
      <c r="BA1696" s="133"/>
      <c r="BB1696" s="133"/>
      <c r="BC1696" s="133"/>
      <c r="BD1696" s="133"/>
      <c r="BE1696" s="133"/>
      <c r="BF1696" s="133"/>
      <c r="BG1696" s="133"/>
      <c r="BH1696" s="133"/>
    </row>
    <row r="1697" spans="1:60" outlineLevel="1" x14ac:dyDescent="0.2">
      <c r="A1697" s="142"/>
      <c r="B1697" s="143"/>
      <c r="C1697" s="190" t="s">
        <v>673</v>
      </c>
      <c r="D1697" s="177"/>
      <c r="E1697" s="178">
        <v>221.82000000000002</v>
      </c>
      <c r="F1697" s="144"/>
      <c r="G1697" s="144"/>
      <c r="H1697" s="144"/>
      <c r="I1697" s="144"/>
      <c r="J1697" s="144"/>
      <c r="K1697" s="144"/>
      <c r="L1697" s="144"/>
      <c r="M1697" s="144"/>
      <c r="N1697" s="144"/>
      <c r="O1697" s="144"/>
      <c r="P1697" s="144"/>
      <c r="Q1697" s="144"/>
      <c r="R1697" s="144"/>
      <c r="S1697" s="144"/>
      <c r="T1697" s="144"/>
      <c r="U1697" s="144"/>
      <c r="V1697" s="144"/>
      <c r="W1697" s="144"/>
      <c r="X1697" s="133"/>
      <c r="Y1697" s="133"/>
      <c r="Z1697" s="133"/>
      <c r="AA1697" s="133"/>
      <c r="AB1697" s="133"/>
      <c r="AC1697" s="133"/>
      <c r="AD1697" s="133"/>
      <c r="AE1697" s="133"/>
      <c r="AF1697" s="133"/>
      <c r="AG1697" s="133" t="s">
        <v>282</v>
      </c>
      <c r="AH1697" s="133">
        <v>1</v>
      </c>
      <c r="AI1697" s="133"/>
      <c r="AJ1697" s="133"/>
      <c r="AK1697" s="133"/>
      <c r="AL1697" s="133"/>
      <c r="AM1697" s="133"/>
      <c r="AN1697" s="133"/>
      <c r="AO1697" s="133"/>
      <c r="AP1697" s="133"/>
      <c r="AQ1697" s="133"/>
      <c r="AR1697" s="133"/>
      <c r="AS1697" s="133"/>
      <c r="AT1697" s="133"/>
      <c r="AU1697" s="133"/>
      <c r="AV1697" s="133"/>
      <c r="AW1697" s="133"/>
      <c r="AX1697" s="133"/>
      <c r="AY1697" s="133"/>
      <c r="AZ1697" s="133"/>
      <c r="BA1697" s="133"/>
      <c r="BB1697" s="133"/>
      <c r="BC1697" s="133"/>
      <c r="BD1697" s="133"/>
      <c r="BE1697" s="133"/>
      <c r="BF1697" s="133"/>
      <c r="BG1697" s="133"/>
      <c r="BH1697" s="133"/>
    </row>
    <row r="1698" spans="1:60" x14ac:dyDescent="0.2">
      <c r="A1698" s="148" t="s">
        <v>228</v>
      </c>
      <c r="B1698" s="149" t="s">
        <v>137</v>
      </c>
      <c r="C1698" s="169" t="s">
        <v>138</v>
      </c>
      <c r="D1698" s="150"/>
      <c r="E1698" s="151"/>
      <c r="F1698" s="152"/>
      <c r="G1698" s="152">
        <f>SUMIF(AG1699:AG1743,"&lt;&gt;NOR",G1699:G1743)</f>
        <v>24186.020000000004</v>
      </c>
      <c r="H1698" s="152"/>
      <c r="I1698" s="152">
        <f>SUM(I1699:I1743)</f>
        <v>943.43</v>
      </c>
      <c r="J1698" s="152"/>
      <c r="K1698" s="152">
        <f>SUM(K1699:K1743)</f>
        <v>23242.579999999998</v>
      </c>
      <c r="L1698" s="152"/>
      <c r="M1698" s="152">
        <f>SUM(M1699:M1743)</f>
        <v>29265.084199999998</v>
      </c>
      <c r="N1698" s="152"/>
      <c r="O1698" s="152">
        <f>SUM(O1699:O1743)</f>
        <v>0.03</v>
      </c>
      <c r="P1698" s="152"/>
      <c r="Q1698" s="152">
        <f>SUM(Q1699:Q1743)</f>
        <v>14.84</v>
      </c>
      <c r="R1698" s="152"/>
      <c r="S1698" s="152"/>
      <c r="T1698" s="153"/>
      <c r="U1698" s="147"/>
      <c r="V1698" s="147">
        <f>SUM(V1699:V1743)</f>
        <v>65.929999999999993</v>
      </c>
      <c r="W1698" s="147"/>
      <c r="AG1698" t="s">
        <v>229</v>
      </c>
    </row>
    <row r="1699" spans="1:60" outlineLevel="1" x14ac:dyDescent="0.2">
      <c r="A1699" s="154">
        <v>235</v>
      </c>
      <c r="B1699" s="155" t="s">
        <v>1721</v>
      </c>
      <c r="C1699" s="171" t="s">
        <v>1722</v>
      </c>
      <c r="D1699" s="156" t="s">
        <v>297</v>
      </c>
      <c r="E1699" s="157">
        <v>3.8400000000000003</v>
      </c>
      <c r="F1699" s="158">
        <v>2865</v>
      </c>
      <c r="G1699" s="159">
        <f>ROUND(E1699*F1699,2)</f>
        <v>11001.6</v>
      </c>
      <c r="H1699" s="158">
        <v>0</v>
      </c>
      <c r="I1699" s="159">
        <f>ROUND(E1699*H1699,2)</f>
        <v>0</v>
      </c>
      <c r="J1699" s="158">
        <v>2865</v>
      </c>
      <c r="K1699" s="159">
        <f>ROUND(E1699*J1699,2)</f>
        <v>11001.6</v>
      </c>
      <c r="L1699" s="159">
        <v>21</v>
      </c>
      <c r="M1699" s="159">
        <f>G1699*(1+L1699/100)</f>
        <v>13311.936</v>
      </c>
      <c r="N1699" s="159">
        <v>0</v>
      </c>
      <c r="O1699" s="159">
        <f>ROUND(E1699*N1699,2)</f>
        <v>0</v>
      </c>
      <c r="P1699" s="159">
        <v>2</v>
      </c>
      <c r="Q1699" s="159">
        <f>ROUND(E1699*P1699,2)</f>
        <v>7.68</v>
      </c>
      <c r="R1699" s="159" t="s">
        <v>902</v>
      </c>
      <c r="S1699" s="159" t="s">
        <v>233</v>
      </c>
      <c r="T1699" s="160" t="s">
        <v>233</v>
      </c>
      <c r="U1699" s="144">
        <v>6.4360000000000008</v>
      </c>
      <c r="V1699" s="144">
        <f>ROUND(E1699*U1699,2)</f>
        <v>24.71</v>
      </c>
      <c r="W1699" s="144"/>
      <c r="X1699" s="133"/>
      <c r="Y1699" s="133"/>
      <c r="Z1699" s="133"/>
      <c r="AA1699" s="133"/>
      <c r="AB1699" s="133"/>
      <c r="AC1699" s="133"/>
      <c r="AD1699" s="133"/>
      <c r="AE1699" s="133"/>
      <c r="AF1699" s="133"/>
      <c r="AG1699" s="133" t="s">
        <v>251</v>
      </c>
      <c r="AH1699" s="133"/>
      <c r="AI1699" s="133"/>
      <c r="AJ1699" s="133"/>
      <c r="AK1699" s="133"/>
      <c r="AL1699" s="133"/>
      <c r="AM1699" s="133"/>
      <c r="AN1699" s="133"/>
      <c r="AO1699" s="133"/>
      <c r="AP1699" s="133"/>
      <c r="AQ1699" s="133"/>
      <c r="AR1699" s="133"/>
      <c r="AS1699" s="133"/>
      <c r="AT1699" s="133"/>
      <c r="AU1699" s="133"/>
      <c r="AV1699" s="133"/>
      <c r="AW1699" s="133"/>
      <c r="AX1699" s="133"/>
      <c r="AY1699" s="133"/>
      <c r="AZ1699" s="133"/>
      <c r="BA1699" s="133"/>
      <c r="BB1699" s="133"/>
      <c r="BC1699" s="133"/>
      <c r="BD1699" s="133"/>
      <c r="BE1699" s="133"/>
      <c r="BF1699" s="133"/>
      <c r="BG1699" s="133"/>
      <c r="BH1699" s="133"/>
    </row>
    <row r="1700" spans="1:60" outlineLevel="1" x14ac:dyDescent="0.2">
      <c r="A1700" s="142"/>
      <c r="B1700" s="143"/>
      <c r="C1700" s="292" t="s">
        <v>1723</v>
      </c>
      <c r="D1700" s="293"/>
      <c r="E1700" s="293"/>
      <c r="F1700" s="293"/>
      <c r="G1700" s="293"/>
      <c r="H1700" s="144"/>
      <c r="I1700" s="144"/>
      <c r="J1700" s="144"/>
      <c r="K1700" s="144"/>
      <c r="L1700" s="144"/>
      <c r="M1700" s="144"/>
      <c r="N1700" s="144"/>
      <c r="O1700" s="144"/>
      <c r="P1700" s="144"/>
      <c r="Q1700" s="144"/>
      <c r="R1700" s="144"/>
      <c r="S1700" s="144"/>
      <c r="T1700" s="144"/>
      <c r="U1700" s="144"/>
      <c r="V1700" s="144"/>
      <c r="W1700" s="144"/>
      <c r="X1700" s="133"/>
      <c r="Y1700" s="133"/>
      <c r="Z1700" s="133"/>
      <c r="AA1700" s="133"/>
      <c r="AB1700" s="133"/>
      <c r="AC1700" s="133"/>
      <c r="AD1700" s="133"/>
      <c r="AE1700" s="133"/>
      <c r="AF1700" s="133"/>
      <c r="AG1700" s="133" t="s">
        <v>293</v>
      </c>
      <c r="AH1700" s="133"/>
      <c r="AI1700" s="133"/>
      <c r="AJ1700" s="133"/>
      <c r="AK1700" s="133"/>
      <c r="AL1700" s="133"/>
      <c r="AM1700" s="133"/>
      <c r="AN1700" s="133"/>
      <c r="AO1700" s="133"/>
      <c r="AP1700" s="133"/>
      <c r="AQ1700" s="133"/>
      <c r="AR1700" s="133"/>
      <c r="AS1700" s="133"/>
      <c r="AT1700" s="133"/>
      <c r="AU1700" s="133"/>
      <c r="AV1700" s="133"/>
      <c r="AW1700" s="133"/>
      <c r="AX1700" s="133"/>
      <c r="AY1700" s="133"/>
      <c r="AZ1700" s="133"/>
      <c r="BA1700" s="133"/>
      <c r="BB1700" s="133"/>
      <c r="BC1700" s="133"/>
      <c r="BD1700" s="133"/>
      <c r="BE1700" s="133"/>
      <c r="BF1700" s="133"/>
      <c r="BG1700" s="133"/>
      <c r="BH1700" s="133"/>
    </row>
    <row r="1701" spans="1:60" outlineLevel="1" x14ac:dyDescent="0.2">
      <c r="A1701" s="142"/>
      <c r="B1701" s="143"/>
      <c r="C1701" s="189" t="s">
        <v>1724</v>
      </c>
      <c r="D1701" s="175"/>
      <c r="E1701" s="176"/>
      <c r="F1701" s="144"/>
      <c r="G1701" s="144"/>
      <c r="H1701" s="144"/>
      <c r="I1701" s="144"/>
      <c r="J1701" s="144"/>
      <c r="K1701" s="144"/>
      <c r="L1701" s="144"/>
      <c r="M1701" s="144"/>
      <c r="N1701" s="144"/>
      <c r="O1701" s="144"/>
      <c r="P1701" s="144"/>
      <c r="Q1701" s="144"/>
      <c r="R1701" s="144"/>
      <c r="S1701" s="144"/>
      <c r="T1701" s="144"/>
      <c r="U1701" s="144"/>
      <c r="V1701" s="144"/>
      <c r="W1701" s="144"/>
      <c r="X1701" s="133"/>
      <c r="Y1701" s="133"/>
      <c r="Z1701" s="133"/>
      <c r="AA1701" s="133"/>
      <c r="AB1701" s="133"/>
      <c r="AC1701" s="133"/>
      <c r="AD1701" s="133"/>
      <c r="AE1701" s="133"/>
      <c r="AF1701" s="133"/>
      <c r="AG1701" s="133" t="s">
        <v>282</v>
      </c>
      <c r="AH1701" s="133">
        <v>0</v>
      </c>
      <c r="AI1701" s="133"/>
      <c r="AJ1701" s="133"/>
      <c r="AK1701" s="133"/>
      <c r="AL1701" s="133"/>
      <c r="AM1701" s="133"/>
      <c r="AN1701" s="133"/>
      <c r="AO1701" s="133"/>
      <c r="AP1701" s="133"/>
      <c r="AQ1701" s="133"/>
      <c r="AR1701" s="133"/>
      <c r="AS1701" s="133"/>
      <c r="AT1701" s="133"/>
      <c r="AU1701" s="133"/>
      <c r="AV1701" s="133"/>
      <c r="AW1701" s="133"/>
      <c r="AX1701" s="133"/>
      <c r="AY1701" s="133"/>
      <c r="AZ1701" s="133"/>
      <c r="BA1701" s="133"/>
      <c r="BB1701" s="133"/>
      <c r="BC1701" s="133"/>
      <c r="BD1701" s="133"/>
      <c r="BE1701" s="133"/>
      <c r="BF1701" s="133"/>
      <c r="BG1701" s="133"/>
      <c r="BH1701" s="133"/>
    </row>
    <row r="1702" spans="1:60" outlineLevel="1" x14ac:dyDescent="0.2">
      <c r="A1702" s="142"/>
      <c r="B1702" s="143"/>
      <c r="C1702" s="189" t="s">
        <v>1725</v>
      </c>
      <c r="D1702" s="175"/>
      <c r="E1702" s="176">
        <v>3.8400000000000003</v>
      </c>
      <c r="F1702" s="144"/>
      <c r="G1702" s="144"/>
      <c r="H1702" s="144"/>
      <c r="I1702" s="144"/>
      <c r="J1702" s="144"/>
      <c r="K1702" s="144"/>
      <c r="L1702" s="144"/>
      <c r="M1702" s="144"/>
      <c r="N1702" s="144"/>
      <c r="O1702" s="144"/>
      <c r="P1702" s="144"/>
      <c r="Q1702" s="144"/>
      <c r="R1702" s="144"/>
      <c r="S1702" s="144"/>
      <c r="T1702" s="144"/>
      <c r="U1702" s="144"/>
      <c r="V1702" s="144"/>
      <c r="W1702" s="144"/>
      <c r="X1702" s="133"/>
      <c r="Y1702" s="133"/>
      <c r="Z1702" s="133"/>
      <c r="AA1702" s="133"/>
      <c r="AB1702" s="133"/>
      <c r="AC1702" s="133"/>
      <c r="AD1702" s="133"/>
      <c r="AE1702" s="133"/>
      <c r="AF1702" s="133"/>
      <c r="AG1702" s="133" t="s">
        <v>282</v>
      </c>
      <c r="AH1702" s="133">
        <v>0</v>
      </c>
      <c r="AI1702" s="133"/>
      <c r="AJ1702" s="133"/>
      <c r="AK1702" s="133"/>
      <c r="AL1702" s="133"/>
      <c r="AM1702" s="133"/>
      <c r="AN1702" s="133"/>
      <c r="AO1702" s="133"/>
      <c r="AP1702" s="133"/>
      <c r="AQ1702" s="133"/>
      <c r="AR1702" s="133"/>
      <c r="AS1702" s="133"/>
      <c r="AT1702" s="133"/>
      <c r="AU1702" s="133"/>
      <c r="AV1702" s="133"/>
      <c r="AW1702" s="133"/>
      <c r="AX1702" s="133"/>
      <c r="AY1702" s="133"/>
      <c r="AZ1702" s="133"/>
      <c r="BA1702" s="133"/>
      <c r="BB1702" s="133"/>
      <c r="BC1702" s="133"/>
      <c r="BD1702" s="133"/>
      <c r="BE1702" s="133"/>
      <c r="BF1702" s="133"/>
      <c r="BG1702" s="133"/>
      <c r="BH1702" s="133"/>
    </row>
    <row r="1703" spans="1:60" outlineLevel="1" x14ac:dyDescent="0.2">
      <c r="A1703" s="154">
        <v>236</v>
      </c>
      <c r="B1703" s="155" t="s">
        <v>1726</v>
      </c>
      <c r="C1703" s="171" t="s">
        <v>1727</v>
      </c>
      <c r="D1703" s="156" t="s">
        <v>279</v>
      </c>
      <c r="E1703" s="157">
        <v>2.8000000000000003</v>
      </c>
      <c r="F1703" s="158">
        <v>107</v>
      </c>
      <c r="G1703" s="159">
        <f>ROUND(E1703*F1703,2)</f>
        <v>299.60000000000002</v>
      </c>
      <c r="H1703" s="158">
        <v>15.840000000000002</v>
      </c>
      <c r="I1703" s="159">
        <f>ROUND(E1703*H1703,2)</f>
        <v>44.35</v>
      </c>
      <c r="J1703" s="158">
        <v>91.160000000000011</v>
      </c>
      <c r="K1703" s="159">
        <f>ROUND(E1703*J1703,2)</f>
        <v>255.25</v>
      </c>
      <c r="L1703" s="159">
        <v>21</v>
      </c>
      <c r="M1703" s="159">
        <f>G1703*(1+L1703/100)</f>
        <v>362.51600000000002</v>
      </c>
      <c r="N1703" s="159">
        <v>6.7000000000000002E-4</v>
      </c>
      <c r="O1703" s="159">
        <f>ROUND(E1703*N1703,2)</f>
        <v>0</v>
      </c>
      <c r="P1703" s="159">
        <v>0.18000000000000002</v>
      </c>
      <c r="Q1703" s="159">
        <f>ROUND(E1703*P1703,2)</f>
        <v>0.5</v>
      </c>
      <c r="R1703" s="159" t="s">
        <v>902</v>
      </c>
      <c r="S1703" s="159" t="s">
        <v>233</v>
      </c>
      <c r="T1703" s="160" t="s">
        <v>233</v>
      </c>
      <c r="U1703" s="144">
        <v>0.23200000000000001</v>
      </c>
      <c r="V1703" s="144">
        <f>ROUND(E1703*U1703,2)</f>
        <v>0.65</v>
      </c>
      <c r="W1703" s="144"/>
      <c r="X1703" s="133"/>
      <c r="Y1703" s="133"/>
      <c r="Z1703" s="133"/>
      <c r="AA1703" s="133"/>
      <c r="AB1703" s="133"/>
      <c r="AC1703" s="133"/>
      <c r="AD1703" s="133"/>
      <c r="AE1703" s="133"/>
      <c r="AF1703" s="133"/>
      <c r="AG1703" s="133" t="s">
        <v>251</v>
      </c>
      <c r="AH1703" s="133"/>
      <c r="AI1703" s="133"/>
      <c r="AJ1703" s="133"/>
      <c r="AK1703" s="133"/>
      <c r="AL1703" s="133"/>
      <c r="AM1703" s="133"/>
      <c r="AN1703" s="133"/>
      <c r="AO1703" s="133"/>
      <c r="AP1703" s="133"/>
      <c r="AQ1703" s="133"/>
      <c r="AR1703" s="133"/>
      <c r="AS1703" s="133"/>
      <c r="AT1703" s="133"/>
      <c r="AU1703" s="133"/>
      <c r="AV1703" s="133"/>
      <c r="AW1703" s="133"/>
      <c r="AX1703" s="133"/>
      <c r="AY1703" s="133"/>
      <c r="AZ1703" s="133"/>
      <c r="BA1703" s="133"/>
      <c r="BB1703" s="133"/>
      <c r="BC1703" s="133"/>
      <c r="BD1703" s="133"/>
      <c r="BE1703" s="133"/>
      <c r="BF1703" s="133"/>
      <c r="BG1703" s="133"/>
      <c r="BH1703" s="133"/>
    </row>
    <row r="1704" spans="1:60" ht="22.5" outlineLevel="1" x14ac:dyDescent="0.2">
      <c r="A1704" s="142"/>
      <c r="B1704" s="143"/>
      <c r="C1704" s="292" t="s">
        <v>1728</v>
      </c>
      <c r="D1704" s="293"/>
      <c r="E1704" s="293"/>
      <c r="F1704" s="293"/>
      <c r="G1704" s="293"/>
      <c r="H1704" s="144"/>
      <c r="I1704" s="144"/>
      <c r="J1704" s="144"/>
      <c r="K1704" s="144"/>
      <c r="L1704" s="144"/>
      <c r="M1704" s="144"/>
      <c r="N1704" s="144"/>
      <c r="O1704" s="144"/>
      <c r="P1704" s="144"/>
      <c r="Q1704" s="144"/>
      <c r="R1704" s="144"/>
      <c r="S1704" s="144"/>
      <c r="T1704" s="144"/>
      <c r="U1704" s="144"/>
      <c r="V1704" s="144"/>
      <c r="W1704" s="144"/>
      <c r="X1704" s="133"/>
      <c r="Y1704" s="133"/>
      <c r="Z1704" s="133"/>
      <c r="AA1704" s="133"/>
      <c r="AB1704" s="133"/>
      <c r="AC1704" s="133"/>
      <c r="AD1704" s="133"/>
      <c r="AE1704" s="133"/>
      <c r="AF1704" s="133"/>
      <c r="AG1704" s="133" t="s">
        <v>293</v>
      </c>
      <c r="AH1704" s="133"/>
      <c r="AI1704" s="133"/>
      <c r="AJ1704" s="133"/>
      <c r="AK1704" s="133"/>
      <c r="AL1704" s="133"/>
      <c r="AM1704" s="133"/>
      <c r="AN1704" s="133"/>
      <c r="AO1704" s="133"/>
      <c r="AP1704" s="133"/>
      <c r="AQ1704" s="133"/>
      <c r="AR1704" s="133"/>
      <c r="AS1704" s="133"/>
      <c r="AT1704" s="133"/>
      <c r="AU1704" s="133"/>
      <c r="AV1704" s="133"/>
      <c r="AW1704" s="133"/>
      <c r="AX1704" s="133"/>
      <c r="AY1704" s="133"/>
      <c r="AZ1704" s="133"/>
      <c r="BA1704" s="187" t="str">
        <f>C1704</f>
        <v>nebo vybourání otvorů průřezové plochy přes 4 m2 v příčkách, včetně pomocného lešení o výšce podlahy do 1900 mm a pro zatížení do 1,5 kPa  (150 kg/m2),</v>
      </c>
      <c r="BB1704" s="133"/>
      <c r="BC1704" s="133"/>
      <c r="BD1704" s="133"/>
      <c r="BE1704" s="133"/>
      <c r="BF1704" s="133"/>
      <c r="BG1704" s="133"/>
      <c r="BH1704" s="133"/>
    </row>
    <row r="1705" spans="1:60" outlineLevel="1" x14ac:dyDescent="0.2">
      <c r="A1705" s="142"/>
      <c r="B1705" s="143"/>
      <c r="C1705" s="189" t="s">
        <v>655</v>
      </c>
      <c r="D1705" s="175"/>
      <c r="E1705" s="176"/>
      <c r="F1705" s="144"/>
      <c r="G1705" s="144"/>
      <c r="H1705" s="144"/>
      <c r="I1705" s="144"/>
      <c r="J1705" s="144"/>
      <c r="K1705" s="144"/>
      <c r="L1705" s="144"/>
      <c r="M1705" s="144"/>
      <c r="N1705" s="144"/>
      <c r="O1705" s="144"/>
      <c r="P1705" s="144"/>
      <c r="Q1705" s="144"/>
      <c r="R1705" s="144"/>
      <c r="S1705" s="144"/>
      <c r="T1705" s="144"/>
      <c r="U1705" s="144"/>
      <c r="V1705" s="144"/>
      <c r="W1705" s="144"/>
      <c r="X1705" s="133"/>
      <c r="Y1705" s="133"/>
      <c r="Z1705" s="133"/>
      <c r="AA1705" s="133"/>
      <c r="AB1705" s="133"/>
      <c r="AC1705" s="133"/>
      <c r="AD1705" s="133"/>
      <c r="AE1705" s="133"/>
      <c r="AF1705" s="133"/>
      <c r="AG1705" s="133" t="s">
        <v>282</v>
      </c>
      <c r="AH1705" s="133">
        <v>0</v>
      </c>
      <c r="AI1705" s="133"/>
      <c r="AJ1705" s="133"/>
      <c r="AK1705" s="133"/>
      <c r="AL1705" s="133"/>
      <c r="AM1705" s="133"/>
      <c r="AN1705" s="133"/>
      <c r="AO1705" s="133"/>
      <c r="AP1705" s="133"/>
      <c r="AQ1705" s="133"/>
      <c r="AR1705" s="133"/>
      <c r="AS1705" s="133"/>
      <c r="AT1705" s="133"/>
      <c r="AU1705" s="133"/>
      <c r="AV1705" s="133"/>
      <c r="AW1705" s="133"/>
      <c r="AX1705" s="133"/>
      <c r="AY1705" s="133"/>
      <c r="AZ1705" s="133"/>
      <c r="BA1705" s="133"/>
      <c r="BB1705" s="133"/>
      <c r="BC1705" s="133"/>
      <c r="BD1705" s="133"/>
      <c r="BE1705" s="133"/>
      <c r="BF1705" s="133"/>
      <c r="BG1705" s="133"/>
      <c r="BH1705" s="133"/>
    </row>
    <row r="1706" spans="1:60" outlineLevel="1" x14ac:dyDescent="0.2">
      <c r="A1706" s="142"/>
      <c r="B1706" s="143"/>
      <c r="C1706" s="189" t="s">
        <v>1729</v>
      </c>
      <c r="D1706" s="175"/>
      <c r="E1706" s="176">
        <v>2.8000000000000003</v>
      </c>
      <c r="F1706" s="144"/>
      <c r="G1706" s="144"/>
      <c r="H1706" s="144"/>
      <c r="I1706" s="144"/>
      <c r="J1706" s="144"/>
      <c r="K1706" s="144"/>
      <c r="L1706" s="144"/>
      <c r="M1706" s="144"/>
      <c r="N1706" s="144"/>
      <c r="O1706" s="144"/>
      <c r="P1706" s="144"/>
      <c r="Q1706" s="144"/>
      <c r="R1706" s="144"/>
      <c r="S1706" s="144"/>
      <c r="T1706" s="144"/>
      <c r="U1706" s="144"/>
      <c r="V1706" s="144"/>
      <c r="W1706" s="144"/>
      <c r="X1706" s="133"/>
      <c r="Y1706" s="133"/>
      <c r="Z1706" s="133"/>
      <c r="AA1706" s="133"/>
      <c r="AB1706" s="133"/>
      <c r="AC1706" s="133"/>
      <c r="AD1706" s="133"/>
      <c r="AE1706" s="133"/>
      <c r="AF1706" s="133"/>
      <c r="AG1706" s="133" t="s">
        <v>282</v>
      </c>
      <c r="AH1706" s="133">
        <v>0</v>
      </c>
      <c r="AI1706" s="133"/>
      <c r="AJ1706" s="133"/>
      <c r="AK1706" s="133"/>
      <c r="AL1706" s="133"/>
      <c r="AM1706" s="133"/>
      <c r="AN1706" s="133"/>
      <c r="AO1706" s="133"/>
      <c r="AP1706" s="133"/>
      <c r="AQ1706" s="133"/>
      <c r="AR1706" s="133"/>
      <c r="AS1706" s="133"/>
      <c r="AT1706" s="133"/>
      <c r="AU1706" s="133"/>
      <c r="AV1706" s="133"/>
      <c r="AW1706" s="133"/>
      <c r="AX1706" s="133"/>
      <c r="AY1706" s="133"/>
      <c r="AZ1706" s="133"/>
      <c r="BA1706" s="133"/>
      <c r="BB1706" s="133"/>
      <c r="BC1706" s="133"/>
      <c r="BD1706" s="133"/>
      <c r="BE1706" s="133"/>
      <c r="BF1706" s="133"/>
      <c r="BG1706" s="133"/>
      <c r="BH1706" s="133"/>
    </row>
    <row r="1707" spans="1:60" outlineLevel="1" x14ac:dyDescent="0.2">
      <c r="A1707" s="154">
        <v>237</v>
      </c>
      <c r="B1707" s="155" t="s">
        <v>1730</v>
      </c>
      <c r="C1707" s="171" t="s">
        <v>1731</v>
      </c>
      <c r="D1707" s="156" t="s">
        <v>611</v>
      </c>
      <c r="E1707" s="157">
        <v>5</v>
      </c>
      <c r="F1707" s="158">
        <v>13.700000000000001</v>
      </c>
      <c r="G1707" s="159">
        <f>ROUND(E1707*F1707,2)</f>
        <v>68.5</v>
      </c>
      <c r="H1707" s="158">
        <v>0</v>
      </c>
      <c r="I1707" s="159">
        <f>ROUND(E1707*H1707,2)</f>
        <v>0</v>
      </c>
      <c r="J1707" s="158">
        <v>13.700000000000001</v>
      </c>
      <c r="K1707" s="159">
        <f>ROUND(E1707*J1707,2)</f>
        <v>68.5</v>
      </c>
      <c r="L1707" s="159">
        <v>21</v>
      </c>
      <c r="M1707" s="159">
        <f>G1707*(1+L1707/100)</f>
        <v>82.884999999999991</v>
      </c>
      <c r="N1707" s="159">
        <v>0</v>
      </c>
      <c r="O1707" s="159">
        <f>ROUND(E1707*N1707,2)</f>
        <v>0</v>
      </c>
      <c r="P1707" s="159">
        <v>0</v>
      </c>
      <c r="Q1707" s="159">
        <f>ROUND(E1707*P1707,2)</f>
        <v>0</v>
      </c>
      <c r="R1707" s="159" t="s">
        <v>902</v>
      </c>
      <c r="S1707" s="159" t="s">
        <v>233</v>
      </c>
      <c r="T1707" s="160" t="s">
        <v>233</v>
      </c>
      <c r="U1707" s="144">
        <v>0.05</v>
      </c>
      <c r="V1707" s="144">
        <f>ROUND(E1707*U1707,2)</f>
        <v>0.25</v>
      </c>
      <c r="W1707" s="144"/>
      <c r="X1707" s="133"/>
      <c r="Y1707" s="133"/>
      <c r="Z1707" s="133"/>
      <c r="AA1707" s="133"/>
      <c r="AB1707" s="133"/>
      <c r="AC1707" s="133"/>
      <c r="AD1707" s="133"/>
      <c r="AE1707" s="133"/>
      <c r="AF1707" s="133"/>
      <c r="AG1707" s="133" t="s">
        <v>251</v>
      </c>
      <c r="AH1707" s="133"/>
      <c r="AI1707" s="133"/>
      <c r="AJ1707" s="133"/>
      <c r="AK1707" s="133"/>
      <c r="AL1707" s="133"/>
      <c r="AM1707" s="133"/>
      <c r="AN1707" s="133"/>
      <c r="AO1707" s="133"/>
      <c r="AP1707" s="133"/>
      <c r="AQ1707" s="133"/>
      <c r="AR1707" s="133"/>
      <c r="AS1707" s="133"/>
      <c r="AT1707" s="133"/>
      <c r="AU1707" s="133"/>
      <c r="AV1707" s="133"/>
      <c r="AW1707" s="133"/>
      <c r="AX1707" s="133"/>
      <c r="AY1707" s="133"/>
      <c r="AZ1707" s="133"/>
      <c r="BA1707" s="133"/>
      <c r="BB1707" s="133"/>
      <c r="BC1707" s="133"/>
      <c r="BD1707" s="133"/>
      <c r="BE1707" s="133"/>
      <c r="BF1707" s="133"/>
      <c r="BG1707" s="133"/>
      <c r="BH1707" s="133"/>
    </row>
    <row r="1708" spans="1:60" outlineLevel="1" x14ac:dyDescent="0.2">
      <c r="A1708" s="142"/>
      <c r="B1708" s="143"/>
      <c r="C1708" s="292" t="s">
        <v>1732</v>
      </c>
      <c r="D1708" s="293"/>
      <c r="E1708" s="293"/>
      <c r="F1708" s="293"/>
      <c r="G1708" s="293"/>
      <c r="H1708" s="144"/>
      <c r="I1708" s="144"/>
      <c r="J1708" s="144"/>
      <c r="K1708" s="144"/>
      <c r="L1708" s="144"/>
      <c r="M1708" s="144"/>
      <c r="N1708" s="144"/>
      <c r="O1708" s="144"/>
      <c r="P1708" s="144"/>
      <c r="Q1708" s="144"/>
      <c r="R1708" s="144"/>
      <c r="S1708" s="144"/>
      <c r="T1708" s="144"/>
      <c r="U1708" s="144"/>
      <c r="V1708" s="144"/>
      <c r="W1708" s="144"/>
      <c r="X1708" s="133"/>
      <c r="Y1708" s="133"/>
      <c r="Z1708" s="133"/>
      <c r="AA1708" s="133"/>
      <c r="AB1708" s="133"/>
      <c r="AC1708" s="133"/>
      <c r="AD1708" s="133"/>
      <c r="AE1708" s="133"/>
      <c r="AF1708" s="133"/>
      <c r="AG1708" s="133" t="s">
        <v>293</v>
      </c>
      <c r="AH1708" s="133"/>
      <c r="AI1708" s="133"/>
      <c r="AJ1708" s="133"/>
      <c r="AK1708" s="133"/>
      <c r="AL1708" s="133"/>
      <c r="AM1708" s="133"/>
      <c r="AN1708" s="133"/>
      <c r="AO1708" s="133"/>
      <c r="AP1708" s="133"/>
      <c r="AQ1708" s="133"/>
      <c r="AR1708" s="133"/>
      <c r="AS1708" s="133"/>
      <c r="AT1708" s="133"/>
      <c r="AU1708" s="133"/>
      <c r="AV1708" s="133"/>
      <c r="AW1708" s="133"/>
      <c r="AX1708" s="133"/>
      <c r="AY1708" s="133"/>
      <c r="AZ1708" s="133"/>
      <c r="BA1708" s="133"/>
      <c r="BB1708" s="133"/>
      <c r="BC1708" s="133"/>
      <c r="BD1708" s="133"/>
      <c r="BE1708" s="133"/>
      <c r="BF1708" s="133"/>
      <c r="BG1708" s="133"/>
      <c r="BH1708" s="133"/>
    </row>
    <row r="1709" spans="1:60" outlineLevel="1" x14ac:dyDescent="0.2">
      <c r="A1709" s="142"/>
      <c r="B1709" s="143"/>
      <c r="C1709" s="189" t="s">
        <v>1733</v>
      </c>
      <c r="D1709" s="175"/>
      <c r="E1709" s="176">
        <v>1</v>
      </c>
      <c r="F1709" s="144"/>
      <c r="G1709" s="144"/>
      <c r="H1709" s="144"/>
      <c r="I1709" s="144"/>
      <c r="J1709" s="144"/>
      <c r="K1709" s="144"/>
      <c r="L1709" s="144"/>
      <c r="M1709" s="144"/>
      <c r="N1709" s="144"/>
      <c r="O1709" s="144"/>
      <c r="P1709" s="144"/>
      <c r="Q1709" s="144"/>
      <c r="R1709" s="144"/>
      <c r="S1709" s="144"/>
      <c r="T1709" s="144"/>
      <c r="U1709" s="144"/>
      <c r="V1709" s="144"/>
      <c r="W1709" s="144"/>
      <c r="X1709" s="133"/>
      <c r="Y1709" s="133"/>
      <c r="Z1709" s="133"/>
      <c r="AA1709" s="133"/>
      <c r="AB1709" s="133"/>
      <c r="AC1709" s="133"/>
      <c r="AD1709" s="133"/>
      <c r="AE1709" s="133"/>
      <c r="AF1709" s="133"/>
      <c r="AG1709" s="133" t="s">
        <v>282</v>
      </c>
      <c r="AH1709" s="133">
        <v>0</v>
      </c>
      <c r="AI1709" s="133"/>
      <c r="AJ1709" s="133"/>
      <c r="AK1709" s="133"/>
      <c r="AL1709" s="133"/>
      <c r="AM1709" s="133"/>
      <c r="AN1709" s="133"/>
      <c r="AO1709" s="133"/>
      <c r="AP1709" s="133"/>
      <c r="AQ1709" s="133"/>
      <c r="AR1709" s="133"/>
      <c r="AS1709" s="133"/>
      <c r="AT1709" s="133"/>
      <c r="AU1709" s="133"/>
      <c r="AV1709" s="133"/>
      <c r="AW1709" s="133"/>
      <c r="AX1709" s="133"/>
      <c r="AY1709" s="133"/>
      <c r="AZ1709" s="133"/>
      <c r="BA1709" s="133"/>
      <c r="BB1709" s="133"/>
      <c r="BC1709" s="133"/>
      <c r="BD1709" s="133"/>
      <c r="BE1709" s="133"/>
      <c r="BF1709" s="133"/>
      <c r="BG1709" s="133"/>
      <c r="BH1709" s="133"/>
    </row>
    <row r="1710" spans="1:60" outlineLevel="1" x14ac:dyDescent="0.2">
      <c r="A1710" s="142"/>
      <c r="B1710" s="143"/>
      <c r="C1710" s="189" t="s">
        <v>1734</v>
      </c>
      <c r="D1710" s="175"/>
      <c r="E1710" s="176">
        <v>1</v>
      </c>
      <c r="F1710" s="144"/>
      <c r="G1710" s="144"/>
      <c r="H1710" s="144"/>
      <c r="I1710" s="144"/>
      <c r="J1710" s="144"/>
      <c r="K1710" s="144"/>
      <c r="L1710" s="144"/>
      <c r="M1710" s="144"/>
      <c r="N1710" s="144"/>
      <c r="O1710" s="144"/>
      <c r="P1710" s="144"/>
      <c r="Q1710" s="144"/>
      <c r="R1710" s="144"/>
      <c r="S1710" s="144"/>
      <c r="T1710" s="144"/>
      <c r="U1710" s="144"/>
      <c r="V1710" s="144"/>
      <c r="W1710" s="144"/>
      <c r="X1710" s="133"/>
      <c r="Y1710" s="133"/>
      <c r="Z1710" s="133"/>
      <c r="AA1710" s="133"/>
      <c r="AB1710" s="133"/>
      <c r="AC1710" s="133"/>
      <c r="AD1710" s="133"/>
      <c r="AE1710" s="133"/>
      <c r="AF1710" s="133"/>
      <c r="AG1710" s="133" t="s">
        <v>282</v>
      </c>
      <c r="AH1710" s="133">
        <v>0</v>
      </c>
      <c r="AI1710" s="133"/>
      <c r="AJ1710" s="133"/>
      <c r="AK1710" s="133"/>
      <c r="AL1710" s="133"/>
      <c r="AM1710" s="133"/>
      <c r="AN1710" s="133"/>
      <c r="AO1710" s="133"/>
      <c r="AP1710" s="133"/>
      <c r="AQ1710" s="133"/>
      <c r="AR1710" s="133"/>
      <c r="AS1710" s="133"/>
      <c r="AT1710" s="133"/>
      <c r="AU1710" s="133"/>
      <c r="AV1710" s="133"/>
      <c r="AW1710" s="133"/>
      <c r="AX1710" s="133"/>
      <c r="AY1710" s="133"/>
      <c r="AZ1710" s="133"/>
      <c r="BA1710" s="133"/>
      <c r="BB1710" s="133"/>
      <c r="BC1710" s="133"/>
      <c r="BD1710" s="133"/>
      <c r="BE1710" s="133"/>
      <c r="BF1710" s="133"/>
      <c r="BG1710" s="133"/>
      <c r="BH1710" s="133"/>
    </row>
    <row r="1711" spans="1:60" outlineLevel="1" x14ac:dyDescent="0.2">
      <c r="A1711" s="142"/>
      <c r="B1711" s="143"/>
      <c r="C1711" s="189" t="s">
        <v>1735</v>
      </c>
      <c r="D1711" s="175"/>
      <c r="E1711" s="176">
        <v>1</v>
      </c>
      <c r="F1711" s="144"/>
      <c r="G1711" s="144"/>
      <c r="H1711" s="144"/>
      <c r="I1711" s="144"/>
      <c r="J1711" s="144"/>
      <c r="K1711" s="144"/>
      <c r="L1711" s="144"/>
      <c r="M1711" s="144"/>
      <c r="N1711" s="144"/>
      <c r="O1711" s="144"/>
      <c r="P1711" s="144"/>
      <c r="Q1711" s="144"/>
      <c r="R1711" s="144"/>
      <c r="S1711" s="144"/>
      <c r="T1711" s="144"/>
      <c r="U1711" s="144"/>
      <c r="V1711" s="144"/>
      <c r="W1711" s="144"/>
      <c r="X1711" s="133"/>
      <c r="Y1711" s="133"/>
      <c r="Z1711" s="133"/>
      <c r="AA1711" s="133"/>
      <c r="AB1711" s="133"/>
      <c r="AC1711" s="133"/>
      <c r="AD1711" s="133"/>
      <c r="AE1711" s="133"/>
      <c r="AF1711" s="133"/>
      <c r="AG1711" s="133" t="s">
        <v>282</v>
      </c>
      <c r="AH1711" s="133">
        <v>0</v>
      </c>
      <c r="AI1711" s="133"/>
      <c r="AJ1711" s="133"/>
      <c r="AK1711" s="133"/>
      <c r="AL1711" s="133"/>
      <c r="AM1711" s="133"/>
      <c r="AN1711" s="133"/>
      <c r="AO1711" s="133"/>
      <c r="AP1711" s="133"/>
      <c r="AQ1711" s="133"/>
      <c r="AR1711" s="133"/>
      <c r="AS1711" s="133"/>
      <c r="AT1711" s="133"/>
      <c r="AU1711" s="133"/>
      <c r="AV1711" s="133"/>
      <c r="AW1711" s="133"/>
      <c r="AX1711" s="133"/>
      <c r="AY1711" s="133"/>
      <c r="AZ1711" s="133"/>
      <c r="BA1711" s="133"/>
      <c r="BB1711" s="133"/>
      <c r="BC1711" s="133"/>
      <c r="BD1711" s="133"/>
      <c r="BE1711" s="133"/>
      <c r="BF1711" s="133"/>
      <c r="BG1711" s="133"/>
      <c r="BH1711" s="133"/>
    </row>
    <row r="1712" spans="1:60" outlineLevel="1" x14ac:dyDescent="0.2">
      <c r="A1712" s="142"/>
      <c r="B1712" s="143"/>
      <c r="C1712" s="189" t="s">
        <v>1736</v>
      </c>
      <c r="D1712" s="175"/>
      <c r="E1712" s="176">
        <v>1</v>
      </c>
      <c r="F1712" s="144"/>
      <c r="G1712" s="144"/>
      <c r="H1712" s="144"/>
      <c r="I1712" s="144"/>
      <c r="J1712" s="144"/>
      <c r="K1712" s="144"/>
      <c r="L1712" s="144"/>
      <c r="M1712" s="144"/>
      <c r="N1712" s="144"/>
      <c r="O1712" s="144"/>
      <c r="P1712" s="144"/>
      <c r="Q1712" s="144"/>
      <c r="R1712" s="144"/>
      <c r="S1712" s="144"/>
      <c r="T1712" s="144"/>
      <c r="U1712" s="144"/>
      <c r="V1712" s="144"/>
      <c r="W1712" s="144"/>
      <c r="X1712" s="133"/>
      <c r="Y1712" s="133"/>
      <c r="Z1712" s="133"/>
      <c r="AA1712" s="133"/>
      <c r="AB1712" s="133"/>
      <c r="AC1712" s="133"/>
      <c r="AD1712" s="133"/>
      <c r="AE1712" s="133"/>
      <c r="AF1712" s="133"/>
      <c r="AG1712" s="133" t="s">
        <v>282</v>
      </c>
      <c r="AH1712" s="133">
        <v>0</v>
      </c>
      <c r="AI1712" s="133"/>
      <c r="AJ1712" s="133"/>
      <c r="AK1712" s="133"/>
      <c r="AL1712" s="133"/>
      <c r="AM1712" s="133"/>
      <c r="AN1712" s="133"/>
      <c r="AO1712" s="133"/>
      <c r="AP1712" s="133"/>
      <c r="AQ1712" s="133"/>
      <c r="AR1712" s="133"/>
      <c r="AS1712" s="133"/>
      <c r="AT1712" s="133"/>
      <c r="AU1712" s="133"/>
      <c r="AV1712" s="133"/>
      <c r="AW1712" s="133"/>
      <c r="AX1712" s="133"/>
      <c r="AY1712" s="133"/>
      <c r="AZ1712" s="133"/>
      <c r="BA1712" s="133"/>
      <c r="BB1712" s="133"/>
      <c r="BC1712" s="133"/>
      <c r="BD1712" s="133"/>
      <c r="BE1712" s="133"/>
      <c r="BF1712" s="133"/>
      <c r="BG1712" s="133"/>
      <c r="BH1712" s="133"/>
    </row>
    <row r="1713" spans="1:60" outlineLevel="1" x14ac:dyDescent="0.2">
      <c r="A1713" s="142"/>
      <c r="B1713" s="143"/>
      <c r="C1713" s="189" t="s">
        <v>1737</v>
      </c>
      <c r="D1713" s="175"/>
      <c r="E1713" s="176">
        <v>1</v>
      </c>
      <c r="F1713" s="144"/>
      <c r="G1713" s="144"/>
      <c r="H1713" s="144"/>
      <c r="I1713" s="144"/>
      <c r="J1713" s="144"/>
      <c r="K1713" s="144"/>
      <c r="L1713" s="144"/>
      <c r="M1713" s="144"/>
      <c r="N1713" s="144"/>
      <c r="O1713" s="144"/>
      <c r="P1713" s="144"/>
      <c r="Q1713" s="144"/>
      <c r="R1713" s="144"/>
      <c r="S1713" s="144"/>
      <c r="T1713" s="144"/>
      <c r="U1713" s="144"/>
      <c r="V1713" s="144"/>
      <c r="W1713" s="144"/>
      <c r="X1713" s="133"/>
      <c r="Y1713" s="133"/>
      <c r="Z1713" s="133"/>
      <c r="AA1713" s="133"/>
      <c r="AB1713" s="133"/>
      <c r="AC1713" s="133"/>
      <c r="AD1713" s="133"/>
      <c r="AE1713" s="133"/>
      <c r="AF1713" s="133"/>
      <c r="AG1713" s="133" t="s">
        <v>282</v>
      </c>
      <c r="AH1713" s="133">
        <v>0</v>
      </c>
      <c r="AI1713" s="133"/>
      <c r="AJ1713" s="133"/>
      <c r="AK1713" s="133"/>
      <c r="AL1713" s="133"/>
      <c r="AM1713" s="133"/>
      <c r="AN1713" s="133"/>
      <c r="AO1713" s="133"/>
      <c r="AP1713" s="133"/>
      <c r="AQ1713" s="133"/>
      <c r="AR1713" s="133"/>
      <c r="AS1713" s="133"/>
      <c r="AT1713" s="133"/>
      <c r="AU1713" s="133"/>
      <c r="AV1713" s="133"/>
      <c r="AW1713" s="133"/>
      <c r="AX1713" s="133"/>
      <c r="AY1713" s="133"/>
      <c r="AZ1713" s="133"/>
      <c r="BA1713" s="133"/>
      <c r="BB1713" s="133"/>
      <c r="BC1713" s="133"/>
      <c r="BD1713" s="133"/>
      <c r="BE1713" s="133"/>
      <c r="BF1713" s="133"/>
      <c r="BG1713" s="133"/>
      <c r="BH1713" s="133"/>
    </row>
    <row r="1714" spans="1:60" ht="33.75" outlineLevel="1" x14ac:dyDescent="0.2">
      <c r="A1714" s="154">
        <v>238</v>
      </c>
      <c r="B1714" s="155" t="s">
        <v>1738</v>
      </c>
      <c r="C1714" s="171" t="s">
        <v>1739</v>
      </c>
      <c r="D1714" s="156" t="s">
        <v>279</v>
      </c>
      <c r="E1714" s="157">
        <v>1</v>
      </c>
      <c r="F1714" s="158">
        <v>361</v>
      </c>
      <c r="G1714" s="159">
        <f>ROUND(E1714*F1714,2)</f>
        <v>361</v>
      </c>
      <c r="H1714" s="158">
        <v>72.190000000000012</v>
      </c>
      <c r="I1714" s="159">
        <f>ROUND(E1714*H1714,2)</f>
        <v>72.19</v>
      </c>
      <c r="J1714" s="158">
        <v>288.81</v>
      </c>
      <c r="K1714" s="159">
        <f>ROUND(E1714*J1714,2)</f>
        <v>288.81</v>
      </c>
      <c r="L1714" s="159">
        <v>21</v>
      </c>
      <c r="M1714" s="159">
        <f>G1714*(1+L1714/100)</f>
        <v>436.81</v>
      </c>
      <c r="N1714" s="159">
        <v>3.0400000000000002E-3</v>
      </c>
      <c r="O1714" s="159">
        <f>ROUND(E1714*N1714,2)</f>
        <v>0</v>
      </c>
      <c r="P1714" s="159">
        <v>6.5000000000000002E-2</v>
      </c>
      <c r="Q1714" s="159">
        <f>ROUND(E1714*P1714,2)</f>
        <v>7.0000000000000007E-2</v>
      </c>
      <c r="R1714" s="159" t="s">
        <v>902</v>
      </c>
      <c r="S1714" s="159" t="s">
        <v>233</v>
      </c>
      <c r="T1714" s="160" t="s">
        <v>233</v>
      </c>
      <c r="U1714" s="144">
        <v>0.91300000000000003</v>
      </c>
      <c r="V1714" s="144">
        <f>ROUND(E1714*U1714,2)</f>
        <v>0.91</v>
      </c>
      <c r="W1714" s="144"/>
      <c r="X1714" s="133"/>
      <c r="Y1714" s="133"/>
      <c r="Z1714" s="133"/>
      <c r="AA1714" s="133"/>
      <c r="AB1714" s="133"/>
      <c r="AC1714" s="133"/>
      <c r="AD1714" s="133"/>
      <c r="AE1714" s="133"/>
      <c r="AF1714" s="133"/>
      <c r="AG1714" s="133" t="s">
        <v>251</v>
      </c>
      <c r="AH1714" s="133"/>
      <c r="AI1714" s="133"/>
      <c r="AJ1714" s="133"/>
      <c r="AK1714" s="133"/>
      <c r="AL1714" s="133"/>
      <c r="AM1714" s="133"/>
      <c r="AN1714" s="133"/>
      <c r="AO1714" s="133"/>
      <c r="AP1714" s="133"/>
      <c r="AQ1714" s="133"/>
      <c r="AR1714" s="133"/>
      <c r="AS1714" s="133"/>
      <c r="AT1714" s="133"/>
      <c r="AU1714" s="133"/>
      <c r="AV1714" s="133"/>
      <c r="AW1714" s="133"/>
      <c r="AX1714" s="133"/>
      <c r="AY1714" s="133"/>
      <c r="AZ1714" s="133"/>
      <c r="BA1714" s="133"/>
      <c r="BB1714" s="133"/>
      <c r="BC1714" s="133"/>
      <c r="BD1714" s="133"/>
      <c r="BE1714" s="133"/>
      <c r="BF1714" s="133"/>
      <c r="BG1714" s="133"/>
      <c r="BH1714" s="133"/>
    </row>
    <row r="1715" spans="1:60" outlineLevel="1" x14ac:dyDescent="0.2">
      <c r="A1715" s="142"/>
      <c r="B1715" s="143"/>
      <c r="C1715" s="189" t="s">
        <v>1740</v>
      </c>
      <c r="D1715" s="175"/>
      <c r="E1715" s="176">
        <v>1</v>
      </c>
      <c r="F1715" s="144"/>
      <c r="G1715" s="144"/>
      <c r="H1715" s="144"/>
      <c r="I1715" s="144"/>
      <c r="J1715" s="144"/>
      <c r="K1715" s="144"/>
      <c r="L1715" s="144"/>
      <c r="M1715" s="144"/>
      <c r="N1715" s="144"/>
      <c r="O1715" s="144"/>
      <c r="P1715" s="144"/>
      <c r="Q1715" s="144"/>
      <c r="R1715" s="144"/>
      <c r="S1715" s="144"/>
      <c r="T1715" s="144"/>
      <c r="U1715" s="144"/>
      <c r="V1715" s="144"/>
      <c r="W1715" s="144"/>
      <c r="X1715" s="133"/>
      <c r="Y1715" s="133"/>
      <c r="Z1715" s="133"/>
      <c r="AA1715" s="133"/>
      <c r="AB1715" s="133"/>
      <c r="AC1715" s="133"/>
      <c r="AD1715" s="133"/>
      <c r="AE1715" s="133"/>
      <c r="AF1715" s="133"/>
      <c r="AG1715" s="133" t="s">
        <v>282</v>
      </c>
      <c r="AH1715" s="133">
        <v>0</v>
      </c>
      <c r="AI1715" s="133"/>
      <c r="AJ1715" s="133"/>
      <c r="AK1715" s="133"/>
      <c r="AL1715" s="133"/>
      <c r="AM1715" s="133"/>
      <c r="AN1715" s="133"/>
      <c r="AO1715" s="133"/>
      <c r="AP1715" s="133"/>
      <c r="AQ1715" s="133"/>
      <c r="AR1715" s="133"/>
      <c r="AS1715" s="133"/>
      <c r="AT1715" s="133"/>
      <c r="AU1715" s="133"/>
      <c r="AV1715" s="133"/>
      <c r="AW1715" s="133"/>
      <c r="AX1715" s="133"/>
      <c r="AY1715" s="133"/>
      <c r="AZ1715" s="133"/>
      <c r="BA1715" s="133"/>
      <c r="BB1715" s="133"/>
      <c r="BC1715" s="133"/>
      <c r="BD1715" s="133"/>
      <c r="BE1715" s="133"/>
      <c r="BF1715" s="133"/>
      <c r="BG1715" s="133"/>
      <c r="BH1715" s="133"/>
    </row>
    <row r="1716" spans="1:60" ht="33.75" outlineLevel="1" x14ac:dyDescent="0.2">
      <c r="A1716" s="154">
        <v>239</v>
      </c>
      <c r="B1716" s="155" t="s">
        <v>1741</v>
      </c>
      <c r="C1716" s="171" t="s">
        <v>1742</v>
      </c>
      <c r="D1716" s="156" t="s">
        <v>279</v>
      </c>
      <c r="E1716" s="157">
        <v>8.0690000000000008</v>
      </c>
      <c r="F1716" s="158">
        <v>318.5</v>
      </c>
      <c r="G1716" s="159">
        <f>ROUND(E1716*F1716,2)</f>
        <v>2569.98</v>
      </c>
      <c r="H1716" s="158">
        <v>27.85</v>
      </c>
      <c r="I1716" s="159">
        <f>ROUND(E1716*H1716,2)</f>
        <v>224.72</v>
      </c>
      <c r="J1716" s="158">
        <v>290.65000000000003</v>
      </c>
      <c r="K1716" s="159">
        <f>ROUND(E1716*J1716,2)</f>
        <v>2345.25</v>
      </c>
      <c r="L1716" s="159">
        <v>21</v>
      </c>
      <c r="M1716" s="159">
        <f>G1716*(1+L1716/100)</f>
        <v>3109.6758</v>
      </c>
      <c r="N1716" s="159">
        <v>1.17E-3</v>
      </c>
      <c r="O1716" s="159">
        <f>ROUND(E1716*N1716,2)</f>
        <v>0.01</v>
      </c>
      <c r="P1716" s="159">
        <v>7.6000000000000012E-2</v>
      </c>
      <c r="Q1716" s="159">
        <f>ROUND(E1716*P1716,2)</f>
        <v>0.61</v>
      </c>
      <c r="R1716" s="159" t="s">
        <v>902</v>
      </c>
      <c r="S1716" s="159" t="s">
        <v>233</v>
      </c>
      <c r="T1716" s="160" t="s">
        <v>233</v>
      </c>
      <c r="U1716" s="144">
        <v>0.93900000000000006</v>
      </c>
      <c r="V1716" s="144">
        <f>ROUND(E1716*U1716,2)</f>
        <v>7.58</v>
      </c>
      <c r="W1716" s="144"/>
      <c r="X1716" s="133"/>
      <c r="Y1716" s="133"/>
      <c r="Z1716" s="133"/>
      <c r="AA1716" s="133"/>
      <c r="AB1716" s="133"/>
      <c r="AC1716" s="133"/>
      <c r="AD1716" s="133"/>
      <c r="AE1716" s="133"/>
      <c r="AF1716" s="133"/>
      <c r="AG1716" s="133" t="s">
        <v>251</v>
      </c>
      <c r="AH1716" s="133"/>
      <c r="AI1716" s="133"/>
      <c r="AJ1716" s="133"/>
      <c r="AK1716" s="133"/>
      <c r="AL1716" s="133"/>
      <c r="AM1716" s="133"/>
      <c r="AN1716" s="133"/>
      <c r="AO1716" s="133"/>
      <c r="AP1716" s="133"/>
      <c r="AQ1716" s="133"/>
      <c r="AR1716" s="133"/>
      <c r="AS1716" s="133"/>
      <c r="AT1716" s="133"/>
      <c r="AU1716" s="133"/>
      <c r="AV1716" s="133"/>
      <c r="AW1716" s="133"/>
      <c r="AX1716" s="133"/>
      <c r="AY1716" s="133"/>
      <c r="AZ1716" s="133"/>
      <c r="BA1716" s="133"/>
      <c r="BB1716" s="133"/>
      <c r="BC1716" s="133"/>
      <c r="BD1716" s="133"/>
      <c r="BE1716" s="133"/>
      <c r="BF1716" s="133"/>
      <c r="BG1716" s="133"/>
      <c r="BH1716" s="133"/>
    </row>
    <row r="1717" spans="1:60" outlineLevel="1" x14ac:dyDescent="0.2">
      <c r="A1717" s="142"/>
      <c r="B1717" s="143"/>
      <c r="C1717" s="189" t="s">
        <v>1743</v>
      </c>
      <c r="D1717" s="175"/>
      <c r="E1717" s="176">
        <v>1.1820000000000002</v>
      </c>
      <c r="F1717" s="144"/>
      <c r="G1717" s="144"/>
      <c r="H1717" s="144"/>
      <c r="I1717" s="144"/>
      <c r="J1717" s="144"/>
      <c r="K1717" s="144"/>
      <c r="L1717" s="144"/>
      <c r="M1717" s="144"/>
      <c r="N1717" s="144"/>
      <c r="O1717" s="144"/>
      <c r="P1717" s="144"/>
      <c r="Q1717" s="144"/>
      <c r="R1717" s="144"/>
      <c r="S1717" s="144"/>
      <c r="T1717" s="144"/>
      <c r="U1717" s="144"/>
      <c r="V1717" s="144"/>
      <c r="W1717" s="144"/>
      <c r="X1717" s="133"/>
      <c r="Y1717" s="133"/>
      <c r="Z1717" s="133"/>
      <c r="AA1717" s="133"/>
      <c r="AB1717" s="133"/>
      <c r="AC1717" s="133"/>
      <c r="AD1717" s="133"/>
      <c r="AE1717" s="133"/>
      <c r="AF1717" s="133"/>
      <c r="AG1717" s="133" t="s">
        <v>282</v>
      </c>
      <c r="AH1717" s="133">
        <v>0</v>
      </c>
      <c r="AI1717" s="133"/>
      <c r="AJ1717" s="133"/>
      <c r="AK1717" s="133"/>
      <c r="AL1717" s="133"/>
      <c r="AM1717" s="133"/>
      <c r="AN1717" s="133"/>
      <c r="AO1717" s="133"/>
      <c r="AP1717" s="133"/>
      <c r="AQ1717" s="133"/>
      <c r="AR1717" s="133"/>
      <c r="AS1717" s="133"/>
      <c r="AT1717" s="133"/>
      <c r="AU1717" s="133"/>
      <c r="AV1717" s="133"/>
      <c r="AW1717" s="133"/>
      <c r="AX1717" s="133"/>
      <c r="AY1717" s="133"/>
      <c r="AZ1717" s="133"/>
      <c r="BA1717" s="133"/>
      <c r="BB1717" s="133"/>
      <c r="BC1717" s="133"/>
      <c r="BD1717" s="133"/>
      <c r="BE1717" s="133"/>
      <c r="BF1717" s="133"/>
      <c r="BG1717" s="133"/>
      <c r="BH1717" s="133"/>
    </row>
    <row r="1718" spans="1:60" outlineLevel="1" x14ac:dyDescent="0.2">
      <c r="A1718" s="142"/>
      <c r="B1718" s="143"/>
      <c r="C1718" s="189" t="s">
        <v>1744</v>
      </c>
      <c r="D1718" s="175"/>
      <c r="E1718" s="176">
        <v>1.379</v>
      </c>
      <c r="F1718" s="144"/>
      <c r="G1718" s="144"/>
      <c r="H1718" s="144"/>
      <c r="I1718" s="144"/>
      <c r="J1718" s="144"/>
      <c r="K1718" s="144"/>
      <c r="L1718" s="144"/>
      <c r="M1718" s="144"/>
      <c r="N1718" s="144"/>
      <c r="O1718" s="144"/>
      <c r="P1718" s="144"/>
      <c r="Q1718" s="144"/>
      <c r="R1718" s="144"/>
      <c r="S1718" s="144"/>
      <c r="T1718" s="144"/>
      <c r="U1718" s="144"/>
      <c r="V1718" s="144"/>
      <c r="W1718" s="144"/>
      <c r="X1718" s="133"/>
      <c r="Y1718" s="133"/>
      <c r="Z1718" s="133"/>
      <c r="AA1718" s="133"/>
      <c r="AB1718" s="133"/>
      <c r="AC1718" s="133"/>
      <c r="AD1718" s="133"/>
      <c r="AE1718" s="133"/>
      <c r="AF1718" s="133"/>
      <c r="AG1718" s="133" t="s">
        <v>282</v>
      </c>
      <c r="AH1718" s="133">
        <v>0</v>
      </c>
      <c r="AI1718" s="133"/>
      <c r="AJ1718" s="133"/>
      <c r="AK1718" s="133"/>
      <c r="AL1718" s="133"/>
      <c r="AM1718" s="133"/>
      <c r="AN1718" s="133"/>
      <c r="AO1718" s="133"/>
      <c r="AP1718" s="133"/>
      <c r="AQ1718" s="133"/>
      <c r="AR1718" s="133"/>
      <c r="AS1718" s="133"/>
      <c r="AT1718" s="133"/>
      <c r="AU1718" s="133"/>
      <c r="AV1718" s="133"/>
      <c r="AW1718" s="133"/>
      <c r="AX1718" s="133"/>
      <c r="AY1718" s="133"/>
      <c r="AZ1718" s="133"/>
      <c r="BA1718" s="133"/>
      <c r="BB1718" s="133"/>
      <c r="BC1718" s="133"/>
      <c r="BD1718" s="133"/>
      <c r="BE1718" s="133"/>
      <c r="BF1718" s="133"/>
      <c r="BG1718" s="133"/>
      <c r="BH1718" s="133"/>
    </row>
    <row r="1719" spans="1:60" outlineLevel="1" x14ac:dyDescent="0.2">
      <c r="A1719" s="142"/>
      <c r="B1719" s="143"/>
      <c r="C1719" s="189" t="s">
        <v>1745</v>
      </c>
      <c r="D1719" s="175"/>
      <c r="E1719" s="176">
        <v>1.7730000000000001</v>
      </c>
      <c r="F1719" s="144"/>
      <c r="G1719" s="144"/>
      <c r="H1719" s="144"/>
      <c r="I1719" s="144"/>
      <c r="J1719" s="144"/>
      <c r="K1719" s="144"/>
      <c r="L1719" s="144"/>
      <c r="M1719" s="144"/>
      <c r="N1719" s="144"/>
      <c r="O1719" s="144"/>
      <c r="P1719" s="144"/>
      <c r="Q1719" s="144"/>
      <c r="R1719" s="144"/>
      <c r="S1719" s="144"/>
      <c r="T1719" s="144"/>
      <c r="U1719" s="144"/>
      <c r="V1719" s="144"/>
      <c r="W1719" s="144"/>
      <c r="X1719" s="133"/>
      <c r="Y1719" s="133"/>
      <c r="Z1719" s="133"/>
      <c r="AA1719" s="133"/>
      <c r="AB1719" s="133"/>
      <c r="AC1719" s="133"/>
      <c r="AD1719" s="133"/>
      <c r="AE1719" s="133"/>
      <c r="AF1719" s="133"/>
      <c r="AG1719" s="133" t="s">
        <v>282</v>
      </c>
      <c r="AH1719" s="133">
        <v>0</v>
      </c>
      <c r="AI1719" s="133"/>
      <c r="AJ1719" s="133"/>
      <c r="AK1719" s="133"/>
      <c r="AL1719" s="133"/>
      <c r="AM1719" s="133"/>
      <c r="AN1719" s="133"/>
      <c r="AO1719" s="133"/>
      <c r="AP1719" s="133"/>
      <c r="AQ1719" s="133"/>
      <c r="AR1719" s="133"/>
      <c r="AS1719" s="133"/>
      <c r="AT1719" s="133"/>
      <c r="AU1719" s="133"/>
      <c r="AV1719" s="133"/>
      <c r="AW1719" s="133"/>
      <c r="AX1719" s="133"/>
      <c r="AY1719" s="133"/>
      <c r="AZ1719" s="133"/>
      <c r="BA1719" s="133"/>
      <c r="BB1719" s="133"/>
      <c r="BC1719" s="133"/>
      <c r="BD1719" s="133"/>
      <c r="BE1719" s="133"/>
      <c r="BF1719" s="133"/>
      <c r="BG1719" s="133"/>
      <c r="BH1719" s="133"/>
    </row>
    <row r="1720" spans="1:60" outlineLevel="1" x14ac:dyDescent="0.2">
      <c r="A1720" s="142"/>
      <c r="B1720" s="143"/>
      <c r="C1720" s="189" t="s">
        <v>656</v>
      </c>
      <c r="D1720" s="175"/>
      <c r="E1720" s="176">
        <v>1.8450000000000002</v>
      </c>
      <c r="F1720" s="144"/>
      <c r="G1720" s="144"/>
      <c r="H1720" s="144"/>
      <c r="I1720" s="144"/>
      <c r="J1720" s="144"/>
      <c r="K1720" s="144"/>
      <c r="L1720" s="144"/>
      <c r="M1720" s="144"/>
      <c r="N1720" s="144"/>
      <c r="O1720" s="144"/>
      <c r="P1720" s="144"/>
      <c r="Q1720" s="144"/>
      <c r="R1720" s="144"/>
      <c r="S1720" s="144"/>
      <c r="T1720" s="144"/>
      <c r="U1720" s="144"/>
      <c r="V1720" s="144"/>
      <c r="W1720" s="144"/>
      <c r="X1720" s="133"/>
      <c r="Y1720" s="133"/>
      <c r="Z1720" s="133"/>
      <c r="AA1720" s="133"/>
      <c r="AB1720" s="133"/>
      <c r="AC1720" s="133"/>
      <c r="AD1720" s="133"/>
      <c r="AE1720" s="133"/>
      <c r="AF1720" s="133"/>
      <c r="AG1720" s="133" t="s">
        <v>282</v>
      </c>
      <c r="AH1720" s="133">
        <v>0</v>
      </c>
      <c r="AI1720" s="133"/>
      <c r="AJ1720" s="133"/>
      <c r="AK1720" s="133"/>
      <c r="AL1720" s="133"/>
      <c r="AM1720" s="133"/>
      <c r="AN1720" s="133"/>
      <c r="AO1720" s="133"/>
      <c r="AP1720" s="133"/>
      <c r="AQ1720" s="133"/>
      <c r="AR1720" s="133"/>
      <c r="AS1720" s="133"/>
      <c r="AT1720" s="133"/>
      <c r="AU1720" s="133"/>
      <c r="AV1720" s="133"/>
      <c r="AW1720" s="133"/>
      <c r="AX1720" s="133"/>
      <c r="AY1720" s="133"/>
      <c r="AZ1720" s="133"/>
      <c r="BA1720" s="133"/>
      <c r="BB1720" s="133"/>
      <c r="BC1720" s="133"/>
      <c r="BD1720" s="133"/>
      <c r="BE1720" s="133"/>
      <c r="BF1720" s="133"/>
      <c r="BG1720" s="133"/>
      <c r="BH1720" s="133"/>
    </row>
    <row r="1721" spans="1:60" outlineLevel="1" x14ac:dyDescent="0.2">
      <c r="A1721" s="142"/>
      <c r="B1721" s="143"/>
      <c r="C1721" s="189" t="s">
        <v>1746</v>
      </c>
      <c r="D1721" s="175"/>
      <c r="E1721" s="176">
        <v>1.8900000000000001</v>
      </c>
      <c r="F1721" s="144"/>
      <c r="G1721" s="144"/>
      <c r="H1721" s="144"/>
      <c r="I1721" s="144"/>
      <c r="J1721" s="144"/>
      <c r="K1721" s="144"/>
      <c r="L1721" s="144"/>
      <c r="M1721" s="144"/>
      <c r="N1721" s="144"/>
      <c r="O1721" s="144"/>
      <c r="P1721" s="144"/>
      <c r="Q1721" s="144"/>
      <c r="R1721" s="144"/>
      <c r="S1721" s="144"/>
      <c r="T1721" s="144"/>
      <c r="U1721" s="144"/>
      <c r="V1721" s="144"/>
      <c r="W1721" s="144"/>
      <c r="X1721" s="133"/>
      <c r="Y1721" s="133"/>
      <c r="Z1721" s="133"/>
      <c r="AA1721" s="133"/>
      <c r="AB1721" s="133"/>
      <c r="AC1721" s="133"/>
      <c r="AD1721" s="133"/>
      <c r="AE1721" s="133"/>
      <c r="AF1721" s="133"/>
      <c r="AG1721" s="133" t="s">
        <v>282</v>
      </c>
      <c r="AH1721" s="133">
        <v>0</v>
      </c>
      <c r="AI1721" s="133"/>
      <c r="AJ1721" s="133"/>
      <c r="AK1721" s="133"/>
      <c r="AL1721" s="133"/>
      <c r="AM1721" s="133"/>
      <c r="AN1721" s="133"/>
      <c r="AO1721" s="133"/>
      <c r="AP1721" s="133"/>
      <c r="AQ1721" s="133"/>
      <c r="AR1721" s="133"/>
      <c r="AS1721" s="133"/>
      <c r="AT1721" s="133"/>
      <c r="AU1721" s="133"/>
      <c r="AV1721" s="133"/>
      <c r="AW1721" s="133"/>
      <c r="AX1721" s="133"/>
      <c r="AY1721" s="133"/>
      <c r="AZ1721" s="133"/>
      <c r="BA1721" s="133"/>
      <c r="BB1721" s="133"/>
      <c r="BC1721" s="133"/>
      <c r="BD1721" s="133"/>
      <c r="BE1721" s="133"/>
      <c r="BF1721" s="133"/>
      <c r="BG1721" s="133"/>
      <c r="BH1721" s="133"/>
    </row>
    <row r="1722" spans="1:60" ht="33.75" outlineLevel="1" x14ac:dyDescent="0.2">
      <c r="A1722" s="154">
        <v>240</v>
      </c>
      <c r="B1722" s="155" t="s">
        <v>1747</v>
      </c>
      <c r="C1722" s="171" t="s">
        <v>1748</v>
      </c>
      <c r="D1722" s="156" t="s">
        <v>279</v>
      </c>
      <c r="E1722" s="157">
        <v>10</v>
      </c>
      <c r="F1722" s="158">
        <v>117</v>
      </c>
      <c r="G1722" s="159">
        <f>ROUND(E1722*F1722,2)</f>
        <v>1170</v>
      </c>
      <c r="H1722" s="158">
        <v>11.700000000000001</v>
      </c>
      <c r="I1722" s="159">
        <f>ROUND(E1722*H1722,2)</f>
        <v>117</v>
      </c>
      <c r="J1722" s="158">
        <v>105.30000000000001</v>
      </c>
      <c r="K1722" s="159">
        <f>ROUND(E1722*J1722,2)</f>
        <v>1053</v>
      </c>
      <c r="L1722" s="159">
        <v>21</v>
      </c>
      <c r="M1722" s="159">
        <f>G1722*(1+L1722/100)</f>
        <v>1415.7</v>
      </c>
      <c r="N1722" s="159">
        <v>4.9000000000000009E-4</v>
      </c>
      <c r="O1722" s="159">
        <f>ROUND(E1722*N1722,2)</f>
        <v>0</v>
      </c>
      <c r="P1722" s="159">
        <v>1.9000000000000003E-2</v>
      </c>
      <c r="Q1722" s="159">
        <f>ROUND(E1722*P1722,2)</f>
        <v>0.19</v>
      </c>
      <c r="R1722" s="159" t="s">
        <v>902</v>
      </c>
      <c r="S1722" s="159" t="s">
        <v>233</v>
      </c>
      <c r="T1722" s="160" t="s">
        <v>233</v>
      </c>
      <c r="U1722" s="144">
        <v>0.33900000000000002</v>
      </c>
      <c r="V1722" s="144">
        <f>ROUND(E1722*U1722,2)</f>
        <v>3.39</v>
      </c>
      <c r="W1722" s="144"/>
      <c r="X1722" s="133"/>
      <c r="Y1722" s="133"/>
      <c r="Z1722" s="133"/>
      <c r="AA1722" s="133"/>
      <c r="AB1722" s="133"/>
      <c r="AC1722" s="133"/>
      <c r="AD1722" s="133"/>
      <c r="AE1722" s="133"/>
      <c r="AF1722" s="133"/>
      <c r="AG1722" s="133" t="s">
        <v>251</v>
      </c>
      <c r="AH1722" s="133"/>
      <c r="AI1722" s="133"/>
      <c r="AJ1722" s="133"/>
      <c r="AK1722" s="133"/>
      <c r="AL1722" s="133"/>
      <c r="AM1722" s="133"/>
      <c r="AN1722" s="133"/>
      <c r="AO1722" s="133"/>
      <c r="AP1722" s="133"/>
      <c r="AQ1722" s="133"/>
      <c r="AR1722" s="133"/>
      <c r="AS1722" s="133"/>
      <c r="AT1722" s="133"/>
      <c r="AU1722" s="133"/>
      <c r="AV1722" s="133"/>
      <c r="AW1722" s="133"/>
      <c r="AX1722" s="133"/>
      <c r="AY1722" s="133"/>
      <c r="AZ1722" s="133"/>
      <c r="BA1722" s="133"/>
      <c r="BB1722" s="133"/>
      <c r="BC1722" s="133"/>
      <c r="BD1722" s="133"/>
      <c r="BE1722" s="133"/>
      <c r="BF1722" s="133"/>
      <c r="BG1722" s="133"/>
      <c r="BH1722" s="133"/>
    </row>
    <row r="1723" spans="1:60" outlineLevel="1" x14ac:dyDescent="0.2">
      <c r="A1723" s="142"/>
      <c r="B1723" s="143"/>
      <c r="C1723" s="189" t="s">
        <v>1749</v>
      </c>
      <c r="D1723" s="175"/>
      <c r="E1723" s="176"/>
      <c r="F1723" s="144"/>
      <c r="G1723" s="144"/>
      <c r="H1723" s="144"/>
      <c r="I1723" s="144"/>
      <c r="J1723" s="144"/>
      <c r="K1723" s="144"/>
      <c r="L1723" s="144"/>
      <c r="M1723" s="144"/>
      <c r="N1723" s="144"/>
      <c r="O1723" s="144"/>
      <c r="P1723" s="144"/>
      <c r="Q1723" s="144"/>
      <c r="R1723" s="144"/>
      <c r="S1723" s="144"/>
      <c r="T1723" s="144"/>
      <c r="U1723" s="144"/>
      <c r="V1723" s="144"/>
      <c r="W1723" s="144"/>
      <c r="X1723" s="133"/>
      <c r="Y1723" s="133"/>
      <c r="Z1723" s="133"/>
      <c r="AA1723" s="133"/>
      <c r="AB1723" s="133"/>
      <c r="AC1723" s="133"/>
      <c r="AD1723" s="133"/>
      <c r="AE1723" s="133"/>
      <c r="AF1723" s="133"/>
      <c r="AG1723" s="133" t="s">
        <v>282</v>
      </c>
      <c r="AH1723" s="133">
        <v>0</v>
      </c>
      <c r="AI1723" s="133"/>
      <c r="AJ1723" s="133"/>
      <c r="AK1723" s="133"/>
      <c r="AL1723" s="133"/>
      <c r="AM1723" s="133"/>
      <c r="AN1723" s="133"/>
      <c r="AO1723" s="133"/>
      <c r="AP1723" s="133"/>
      <c r="AQ1723" s="133"/>
      <c r="AR1723" s="133"/>
      <c r="AS1723" s="133"/>
      <c r="AT1723" s="133"/>
      <c r="AU1723" s="133"/>
      <c r="AV1723" s="133"/>
      <c r="AW1723" s="133"/>
      <c r="AX1723" s="133"/>
      <c r="AY1723" s="133"/>
      <c r="AZ1723" s="133"/>
      <c r="BA1723" s="133"/>
      <c r="BB1723" s="133"/>
      <c r="BC1723" s="133"/>
      <c r="BD1723" s="133"/>
      <c r="BE1723" s="133"/>
      <c r="BF1723" s="133"/>
      <c r="BG1723" s="133"/>
      <c r="BH1723" s="133"/>
    </row>
    <row r="1724" spans="1:60" outlineLevel="1" x14ac:dyDescent="0.2">
      <c r="A1724" s="142"/>
      <c r="B1724" s="143"/>
      <c r="C1724" s="189" t="s">
        <v>1750</v>
      </c>
      <c r="D1724" s="175"/>
      <c r="E1724" s="176">
        <v>10</v>
      </c>
      <c r="F1724" s="144"/>
      <c r="G1724" s="144"/>
      <c r="H1724" s="144"/>
      <c r="I1724" s="144"/>
      <c r="J1724" s="144"/>
      <c r="K1724" s="144"/>
      <c r="L1724" s="144"/>
      <c r="M1724" s="144"/>
      <c r="N1724" s="144"/>
      <c r="O1724" s="144"/>
      <c r="P1724" s="144"/>
      <c r="Q1724" s="144"/>
      <c r="R1724" s="144"/>
      <c r="S1724" s="144"/>
      <c r="T1724" s="144"/>
      <c r="U1724" s="144"/>
      <c r="V1724" s="144"/>
      <c r="W1724" s="144"/>
      <c r="X1724" s="133"/>
      <c r="Y1724" s="133"/>
      <c r="Z1724" s="133"/>
      <c r="AA1724" s="133"/>
      <c r="AB1724" s="133"/>
      <c r="AC1724" s="133"/>
      <c r="AD1724" s="133"/>
      <c r="AE1724" s="133"/>
      <c r="AF1724" s="133"/>
      <c r="AG1724" s="133" t="s">
        <v>282</v>
      </c>
      <c r="AH1724" s="133">
        <v>0</v>
      </c>
      <c r="AI1724" s="133"/>
      <c r="AJ1724" s="133"/>
      <c r="AK1724" s="133"/>
      <c r="AL1724" s="133"/>
      <c r="AM1724" s="133"/>
      <c r="AN1724" s="133"/>
      <c r="AO1724" s="133"/>
      <c r="AP1724" s="133"/>
      <c r="AQ1724" s="133"/>
      <c r="AR1724" s="133"/>
      <c r="AS1724" s="133"/>
      <c r="AT1724" s="133"/>
      <c r="AU1724" s="133"/>
      <c r="AV1724" s="133"/>
      <c r="AW1724" s="133"/>
      <c r="AX1724" s="133"/>
      <c r="AY1724" s="133"/>
      <c r="AZ1724" s="133"/>
      <c r="BA1724" s="133"/>
      <c r="BB1724" s="133"/>
      <c r="BC1724" s="133"/>
      <c r="BD1724" s="133"/>
      <c r="BE1724" s="133"/>
      <c r="BF1724" s="133"/>
      <c r="BG1724" s="133"/>
      <c r="BH1724" s="133"/>
    </row>
    <row r="1725" spans="1:60" outlineLevel="1" x14ac:dyDescent="0.2">
      <c r="A1725" s="154">
        <v>241</v>
      </c>
      <c r="B1725" s="155" t="s">
        <v>1751</v>
      </c>
      <c r="C1725" s="171" t="s">
        <v>1752</v>
      </c>
      <c r="D1725" s="156" t="s">
        <v>279</v>
      </c>
      <c r="E1725" s="157">
        <v>20.475000000000001</v>
      </c>
      <c r="F1725" s="158">
        <v>120</v>
      </c>
      <c r="G1725" s="159">
        <f>ROUND(E1725*F1725,2)</f>
        <v>2457</v>
      </c>
      <c r="H1725" s="158">
        <v>19.560000000000002</v>
      </c>
      <c r="I1725" s="159">
        <f>ROUND(E1725*H1725,2)</f>
        <v>400.49</v>
      </c>
      <c r="J1725" s="158">
        <v>100.44000000000001</v>
      </c>
      <c r="K1725" s="159">
        <f>ROUND(E1725*J1725,2)</f>
        <v>2056.5100000000002</v>
      </c>
      <c r="L1725" s="159">
        <v>21</v>
      </c>
      <c r="M1725" s="159">
        <f>G1725*(1+L1725/100)</f>
        <v>2972.97</v>
      </c>
      <c r="N1725" s="159">
        <v>8.2000000000000009E-4</v>
      </c>
      <c r="O1725" s="159">
        <f>ROUND(E1725*N1725,2)</f>
        <v>0.02</v>
      </c>
      <c r="P1725" s="159">
        <v>5.5E-2</v>
      </c>
      <c r="Q1725" s="159">
        <f>ROUND(E1725*P1725,2)</f>
        <v>1.1299999999999999</v>
      </c>
      <c r="R1725" s="159" t="s">
        <v>902</v>
      </c>
      <c r="S1725" s="159" t="s">
        <v>233</v>
      </c>
      <c r="T1725" s="160" t="s">
        <v>233</v>
      </c>
      <c r="U1725" s="144">
        <v>0.32</v>
      </c>
      <c r="V1725" s="144">
        <f>ROUND(E1725*U1725,2)</f>
        <v>6.55</v>
      </c>
      <c r="W1725" s="144"/>
      <c r="X1725" s="133"/>
      <c r="Y1725" s="133"/>
      <c r="Z1725" s="133"/>
      <c r="AA1725" s="133"/>
      <c r="AB1725" s="133"/>
      <c r="AC1725" s="133"/>
      <c r="AD1725" s="133"/>
      <c r="AE1725" s="133"/>
      <c r="AF1725" s="133"/>
      <c r="AG1725" s="133" t="s">
        <v>251</v>
      </c>
      <c r="AH1725" s="133"/>
      <c r="AI1725" s="133"/>
      <c r="AJ1725" s="133"/>
      <c r="AK1725" s="133"/>
      <c r="AL1725" s="133"/>
      <c r="AM1725" s="133"/>
      <c r="AN1725" s="133"/>
      <c r="AO1725" s="133"/>
      <c r="AP1725" s="133"/>
      <c r="AQ1725" s="133"/>
      <c r="AR1725" s="133"/>
      <c r="AS1725" s="133"/>
      <c r="AT1725" s="133"/>
      <c r="AU1725" s="133"/>
      <c r="AV1725" s="133"/>
      <c r="AW1725" s="133"/>
      <c r="AX1725" s="133"/>
      <c r="AY1725" s="133"/>
      <c r="AZ1725" s="133"/>
      <c r="BA1725" s="133"/>
      <c r="BB1725" s="133"/>
      <c r="BC1725" s="133"/>
      <c r="BD1725" s="133"/>
      <c r="BE1725" s="133"/>
      <c r="BF1725" s="133"/>
      <c r="BG1725" s="133"/>
      <c r="BH1725" s="133"/>
    </row>
    <row r="1726" spans="1:60" outlineLevel="1" x14ac:dyDescent="0.2">
      <c r="A1726" s="142"/>
      <c r="B1726" s="143"/>
      <c r="C1726" s="189" t="s">
        <v>1753</v>
      </c>
      <c r="D1726" s="175"/>
      <c r="E1726" s="176">
        <v>20.475000000000001</v>
      </c>
      <c r="F1726" s="144"/>
      <c r="G1726" s="144"/>
      <c r="H1726" s="144"/>
      <c r="I1726" s="144"/>
      <c r="J1726" s="144"/>
      <c r="K1726" s="144"/>
      <c r="L1726" s="144"/>
      <c r="M1726" s="144"/>
      <c r="N1726" s="144"/>
      <c r="O1726" s="144"/>
      <c r="P1726" s="144"/>
      <c r="Q1726" s="144"/>
      <c r="R1726" s="144"/>
      <c r="S1726" s="144"/>
      <c r="T1726" s="144"/>
      <c r="U1726" s="144"/>
      <c r="V1726" s="144"/>
      <c r="W1726" s="144"/>
      <c r="X1726" s="133"/>
      <c r="Y1726" s="133"/>
      <c r="Z1726" s="133"/>
      <c r="AA1726" s="133"/>
      <c r="AB1726" s="133"/>
      <c r="AC1726" s="133"/>
      <c r="AD1726" s="133"/>
      <c r="AE1726" s="133"/>
      <c r="AF1726" s="133"/>
      <c r="AG1726" s="133" t="s">
        <v>282</v>
      </c>
      <c r="AH1726" s="133">
        <v>0</v>
      </c>
      <c r="AI1726" s="133"/>
      <c r="AJ1726" s="133"/>
      <c r="AK1726" s="133"/>
      <c r="AL1726" s="133"/>
      <c r="AM1726" s="133"/>
      <c r="AN1726" s="133"/>
      <c r="AO1726" s="133"/>
      <c r="AP1726" s="133"/>
      <c r="AQ1726" s="133"/>
      <c r="AR1726" s="133"/>
      <c r="AS1726" s="133"/>
      <c r="AT1726" s="133"/>
      <c r="AU1726" s="133"/>
      <c r="AV1726" s="133"/>
      <c r="AW1726" s="133"/>
      <c r="AX1726" s="133"/>
      <c r="AY1726" s="133"/>
      <c r="AZ1726" s="133"/>
      <c r="BA1726" s="133"/>
      <c r="BB1726" s="133"/>
      <c r="BC1726" s="133"/>
      <c r="BD1726" s="133"/>
      <c r="BE1726" s="133"/>
      <c r="BF1726" s="133"/>
      <c r="BG1726" s="133"/>
      <c r="BH1726" s="133"/>
    </row>
    <row r="1727" spans="1:60" ht="33.75" outlineLevel="1" x14ac:dyDescent="0.2">
      <c r="A1727" s="154">
        <v>242</v>
      </c>
      <c r="B1727" s="155" t="s">
        <v>1754</v>
      </c>
      <c r="C1727" s="171" t="s">
        <v>1755</v>
      </c>
      <c r="D1727" s="156" t="s">
        <v>297</v>
      </c>
      <c r="E1727" s="157">
        <v>0.45</v>
      </c>
      <c r="F1727" s="158">
        <v>1026</v>
      </c>
      <c r="G1727" s="159">
        <f>ROUND(E1727*F1727,2)</f>
        <v>461.7</v>
      </c>
      <c r="H1727" s="158">
        <v>43.38</v>
      </c>
      <c r="I1727" s="159">
        <f>ROUND(E1727*H1727,2)</f>
        <v>19.52</v>
      </c>
      <c r="J1727" s="158">
        <v>982.62</v>
      </c>
      <c r="K1727" s="159">
        <f>ROUND(E1727*J1727,2)</f>
        <v>442.18</v>
      </c>
      <c r="L1727" s="159">
        <v>21</v>
      </c>
      <c r="M1727" s="159">
        <f>G1727*(1+L1727/100)</f>
        <v>558.65699999999993</v>
      </c>
      <c r="N1727" s="159">
        <v>1.82E-3</v>
      </c>
      <c r="O1727" s="159">
        <f>ROUND(E1727*N1727,2)</f>
        <v>0</v>
      </c>
      <c r="P1727" s="159">
        <v>1.8</v>
      </c>
      <c r="Q1727" s="159">
        <f>ROUND(E1727*P1727,2)</f>
        <v>0.81</v>
      </c>
      <c r="R1727" s="159" t="s">
        <v>902</v>
      </c>
      <c r="S1727" s="159" t="s">
        <v>233</v>
      </c>
      <c r="T1727" s="160" t="s">
        <v>233</v>
      </c>
      <c r="U1727" s="144">
        <v>3.1960000000000002</v>
      </c>
      <c r="V1727" s="144">
        <f>ROUND(E1727*U1727,2)</f>
        <v>1.44</v>
      </c>
      <c r="W1727" s="144"/>
      <c r="X1727" s="133"/>
      <c r="Y1727" s="133"/>
      <c r="Z1727" s="133"/>
      <c r="AA1727" s="133"/>
      <c r="AB1727" s="133"/>
      <c r="AC1727" s="133"/>
      <c r="AD1727" s="133"/>
      <c r="AE1727" s="133"/>
      <c r="AF1727" s="133"/>
      <c r="AG1727" s="133" t="s">
        <v>251</v>
      </c>
      <c r="AH1727" s="133"/>
      <c r="AI1727" s="133"/>
      <c r="AJ1727" s="133"/>
      <c r="AK1727" s="133"/>
      <c r="AL1727" s="133"/>
      <c r="AM1727" s="133"/>
      <c r="AN1727" s="133"/>
      <c r="AO1727" s="133"/>
      <c r="AP1727" s="133"/>
      <c r="AQ1727" s="133"/>
      <c r="AR1727" s="133"/>
      <c r="AS1727" s="133"/>
      <c r="AT1727" s="133"/>
      <c r="AU1727" s="133"/>
      <c r="AV1727" s="133"/>
      <c r="AW1727" s="133"/>
      <c r="AX1727" s="133"/>
      <c r="AY1727" s="133"/>
      <c r="AZ1727" s="133"/>
      <c r="BA1727" s="133"/>
      <c r="BB1727" s="133"/>
      <c r="BC1727" s="133"/>
      <c r="BD1727" s="133"/>
      <c r="BE1727" s="133"/>
      <c r="BF1727" s="133"/>
      <c r="BG1727" s="133"/>
      <c r="BH1727" s="133"/>
    </row>
    <row r="1728" spans="1:60" outlineLevel="1" x14ac:dyDescent="0.2">
      <c r="A1728" s="142"/>
      <c r="B1728" s="143"/>
      <c r="C1728" s="292" t="s">
        <v>1756</v>
      </c>
      <c r="D1728" s="293"/>
      <c r="E1728" s="293"/>
      <c r="F1728" s="293"/>
      <c r="G1728" s="293"/>
      <c r="H1728" s="144"/>
      <c r="I1728" s="144"/>
      <c r="J1728" s="144"/>
      <c r="K1728" s="144"/>
      <c r="L1728" s="144"/>
      <c r="M1728" s="144"/>
      <c r="N1728" s="144"/>
      <c r="O1728" s="144"/>
      <c r="P1728" s="144"/>
      <c r="Q1728" s="144"/>
      <c r="R1728" s="144"/>
      <c r="S1728" s="144"/>
      <c r="T1728" s="144"/>
      <c r="U1728" s="144"/>
      <c r="V1728" s="144"/>
      <c r="W1728" s="144"/>
      <c r="X1728" s="133"/>
      <c r="Y1728" s="133"/>
      <c r="Z1728" s="133"/>
      <c r="AA1728" s="133"/>
      <c r="AB1728" s="133"/>
      <c r="AC1728" s="133"/>
      <c r="AD1728" s="133"/>
      <c r="AE1728" s="133"/>
      <c r="AF1728" s="133"/>
      <c r="AG1728" s="133" t="s">
        <v>293</v>
      </c>
      <c r="AH1728" s="133"/>
      <c r="AI1728" s="133"/>
      <c r="AJ1728" s="133"/>
      <c r="AK1728" s="133"/>
      <c r="AL1728" s="133"/>
      <c r="AM1728" s="133"/>
      <c r="AN1728" s="133"/>
      <c r="AO1728" s="133"/>
      <c r="AP1728" s="133"/>
      <c r="AQ1728" s="133"/>
      <c r="AR1728" s="133"/>
      <c r="AS1728" s="133"/>
      <c r="AT1728" s="133"/>
      <c r="AU1728" s="133"/>
      <c r="AV1728" s="133"/>
      <c r="AW1728" s="133"/>
      <c r="AX1728" s="133"/>
      <c r="AY1728" s="133"/>
      <c r="AZ1728" s="133"/>
      <c r="BA1728" s="133"/>
      <c r="BB1728" s="133"/>
      <c r="BC1728" s="133"/>
      <c r="BD1728" s="133"/>
      <c r="BE1728" s="133"/>
      <c r="BF1728" s="133"/>
      <c r="BG1728" s="133"/>
      <c r="BH1728" s="133"/>
    </row>
    <row r="1729" spans="1:60" outlineLevel="1" x14ac:dyDescent="0.2">
      <c r="A1729" s="142"/>
      <c r="B1729" s="143"/>
      <c r="C1729" s="189" t="s">
        <v>1466</v>
      </c>
      <c r="D1729" s="175"/>
      <c r="E1729" s="176"/>
      <c r="F1729" s="144"/>
      <c r="G1729" s="144"/>
      <c r="H1729" s="144"/>
      <c r="I1729" s="144"/>
      <c r="J1729" s="144"/>
      <c r="K1729" s="144"/>
      <c r="L1729" s="144"/>
      <c r="M1729" s="144"/>
      <c r="N1729" s="144"/>
      <c r="O1729" s="144"/>
      <c r="P1729" s="144"/>
      <c r="Q1729" s="144"/>
      <c r="R1729" s="144"/>
      <c r="S1729" s="144"/>
      <c r="T1729" s="144"/>
      <c r="U1729" s="144"/>
      <c r="V1729" s="144"/>
      <c r="W1729" s="144"/>
      <c r="X1729" s="133"/>
      <c r="Y1729" s="133"/>
      <c r="Z1729" s="133"/>
      <c r="AA1729" s="133"/>
      <c r="AB1729" s="133"/>
      <c r="AC1729" s="133"/>
      <c r="AD1729" s="133"/>
      <c r="AE1729" s="133"/>
      <c r="AF1729" s="133"/>
      <c r="AG1729" s="133" t="s">
        <v>282</v>
      </c>
      <c r="AH1729" s="133">
        <v>0</v>
      </c>
      <c r="AI1729" s="133"/>
      <c r="AJ1729" s="133"/>
      <c r="AK1729" s="133"/>
      <c r="AL1729" s="133"/>
      <c r="AM1729" s="133"/>
      <c r="AN1729" s="133"/>
      <c r="AO1729" s="133"/>
      <c r="AP1729" s="133"/>
      <c r="AQ1729" s="133"/>
      <c r="AR1729" s="133"/>
      <c r="AS1729" s="133"/>
      <c r="AT1729" s="133"/>
      <c r="AU1729" s="133"/>
      <c r="AV1729" s="133"/>
      <c r="AW1729" s="133"/>
      <c r="AX1729" s="133"/>
      <c r="AY1729" s="133"/>
      <c r="AZ1729" s="133"/>
      <c r="BA1729" s="133"/>
      <c r="BB1729" s="133"/>
      <c r="BC1729" s="133"/>
      <c r="BD1729" s="133"/>
      <c r="BE1729" s="133"/>
      <c r="BF1729" s="133"/>
      <c r="BG1729" s="133"/>
      <c r="BH1729" s="133"/>
    </row>
    <row r="1730" spans="1:60" outlineLevel="1" x14ac:dyDescent="0.2">
      <c r="A1730" s="142"/>
      <c r="B1730" s="143"/>
      <c r="C1730" s="189" t="s">
        <v>1757</v>
      </c>
      <c r="D1730" s="175"/>
      <c r="E1730" s="176">
        <v>0.45</v>
      </c>
      <c r="F1730" s="144"/>
      <c r="G1730" s="144"/>
      <c r="H1730" s="144"/>
      <c r="I1730" s="144"/>
      <c r="J1730" s="144"/>
      <c r="K1730" s="144"/>
      <c r="L1730" s="144"/>
      <c r="M1730" s="144"/>
      <c r="N1730" s="144"/>
      <c r="O1730" s="144"/>
      <c r="P1730" s="144"/>
      <c r="Q1730" s="144"/>
      <c r="R1730" s="144"/>
      <c r="S1730" s="144"/>
      <c r="T1730" s="144"/>
      <c r="U1730" s="144"/>
      <c r="V1730" s="144"/>
      <c r="W1730" s="144"/>
      <c r="X1730" s="133"/>
      <c r="Y1730" s="133"/>
      <c r="Z1730" s="133"/>
      <c r="AA1730" s="133"/>
      <c r="AB1730" s="133"/>
      <c r="AC1730" s="133"/>
      <c r="AD1730" s="133"/>
      <c r="AE1730" s="133"/>
      <c r="AF1730" s="133"/>
      <c r="AG1730" s="133" t="s">
        <v>282</v>
      </c>
      <c r="AH1730" s="133">
        <v>0</v>
      </c>
      <c r="AI1730" s="133"/>
      <c r="AJ1730" s="133"/>
      <c r="AK1730" s="133"/>
      <c r="AL1730" s="133"/>
      <c r="AM1730" s="133"/>
      <c r="AN1730" s="133"/>
      <c r="AO1730" s="133"/>
      <c r="AP1730" s="133"/>
      <c r="AQ1730" s="133"/>
      <c r="AR1730" s="133"/>
      <c r="AS1730" s="133"/>
      <c r="AT1730" s="133"/>
      <c r="AU1730" s="133"/>
      <c r="AV1730" s="133"/>
      <c r="AW1730" s="133"/>
      <c r="AX1730" s="133"/>
      <c r="AY1730" s="133"/>
      <c r="AZ1730" s="133"/>
      <c r="BA1730" s="133"/>
      <c r="BB1730" s="133"/>
      <c r="BC1730" s="133"/>
      <c r="BD1730" s="133"/>
      <c r="BE1730" s="133"/>
      <c r="BF1730" s="133"/>
      <c r="BG1730" s="133"/>
      <c r="BH1730" s="133"/>
    </row>
    <row r="1731" spans="1:60" ht="33.75" outlineLevel="1" x14ac:dyDescent="0.2">
      <c r="A1731" s="154">
        <v>243</v>
      </c>
      <c r="B1731" s="155" t="s">
        <v>1758</v>
      </c>
      <c r="C1731" s="171" t="s">
        <v>1759</v>
      </c>
      <c r="D1731" s="156" t="s">
        <v>297</v>
      </c>
      <c r="E1731" s="157">
        <v>1.0750000000000002</v>
      </c>
      <c r="F1731" s="158">
        <v>1152</v>
      </c>
      <c r="G1731" s="159">
        <f>ROUND(E1731*F1731,2)</f>
        <v>1238.4000000000001</v>
      </c>
      <c r="H1731" s="158">
        <v>43.38</v>
      </c>
      <c r="I1731" s="159">
        <f>ROUND(E1731*H1731,2)</f>
        <v>46.63</v>
      </c>
      <c r="J1731" s="158">
        <v>1108.6200000000001</v>
      </c>
      <c r="K1731" s="159">
        <f>ROUND(E1731*J1731,2)</f>
        <v>1191.77</v>
      </c>
      <c r="L1731" s="159">
        <v>21</v>
      </c>
      <c r="M1731" s="159">
        <f>G1731*(1+L1731/100)</f>
        <v>1498.4640000000002</v>
      </c>
      <c r="N1731" s="159">
        <v>1.82E-3</v>
      </c>
      <c r="O1731" s="159">
        <f>ROUND(E1731*N1731,2)</f>
        <v>0</v>
      </c>
      <c r="P1731" s="159">
        <v>1.8</v>
      </c>
      <c r="Q1731" s="159">
        <f>ROUND(E1731*P1731,2)</f>
        <v>1.94</v>
      </c>
      <c r="R1731" s="159" t="s">
        <v>902</v>
      </c>
      <c r="S1731" s="159" t="s">
        <v>233</v>
      </c>
      <c r="T1731" s="160" t="s">
        <v>233</v>
      </c>
      <c r="U1731" s="144">
        <v>3.6080000000000001</v>
      </c>
      <c r="V1731" s="144">
        <f>ROUND(E1731*U1731,2)</f>
        <v>3.88</v>
      </c>
      <c r="W1731" s="144"/>
      <c r="X1731" s="133"/>
      <c r="Y1731" s="133"/>
      <c r="Z1731" s="133"/>
      <c r="AA1731" s="133"/>
      <c r="AB1731" s="133"/>
      <c r="AC1731" s="133"/>
      <c r="AD1731" s="133"/>
      <c r="AE1731" s="133"/>
      <c r="AF1731" s="133"/>
      <c r="AG1731" s="133" t="s">
        <v>251</v>
      </c>
      <c r="AH1731" s="133"/>
      <c r="AI1731" s="133"/>
      <c r="AJ1731" s="133"/>
      <c r="AK1731" s="133"/>
      <c r="AL1731" s="133"/>
      <c r="AM1731" s="133"/>
      <c r="AN1731" s="133"/>
      <c r="AO1731" s="133"/>
      <c r="AP1731" s="133"/>
      <c r="AQ1731" s="133"/>
      <c r="AR1731" s="133"/>
      <c r="AS1731" s="133"/>
      <c r="AT1731" s="133"/>
      <c r="AU1731" s="133"/>
      <c r="AV1731" s="133"/>
      <c r="AW1731" s="133"/>
      <c r="AX1731" s="133"/>
      <c r="AY1731" s="133"/>
      <c r="AZ1731" s="133"/>
      <c r="BA1731" s="133"/>
      <c r="BB1731" s="133"/>
      <c r="BC1731" s="133"/>
      <c r="BD1731" s="133"/>
      <c r="BE1731" s="133"/>
      <c r="BF1731" s="133"/>
      <c r="BG1731" s="133"/>
      <c r="BH1731" s="133"/>
    </row>
    <row r="1732" spans="1:60" outlineLevel="1" x14ac:dyDescent="0.2">
      <c r="A1732" s="142"/>
      <c r="B1732" s="143"/>
      <c r="C1732" s="292" t="s">
        <v>1756</v>
      </c>
      <c r="D1732" s="293"/>
      <c r="E1732" s="293"/>
      <c r="F1732" s="293"/>
      <c r="G1732" s="293"/>
      <c r="H1732" s="144"/>
      <c r="I1732" s="144"/>
      <c r="J1732" s="144"/>
      <c r="K1732" s="144"/>
      <c r="L1732" s="144"/>
      <c r="M1732" s="144"/>
      <c r="N1732" s="144"/>
      <c r="O1732" s="144"/>
      <c r="P1732" s="144"/>
      <c r="Q1732" s="144"/>
      <c r="R1732" s="144"/>
      <c r="S1732" s="144"/>
      <c r="T1732" s="144"/>
      <c r="U1732" s="144"/>
      <c r="V1732" s="144"/>
      <c r="W1732" s="144"/>
      <c r="X1732" s="133"/>
      <c r="Y1732" s="133"/>
      <c r="Z1732" s="133"/>
      <c r="AA1732" s="133"/>
      <c r="AB1732" s="133"/>
      <c r="AC1732" s="133"/>
      <c r="AD1732" s="133"/>
      <c r="AE1732" s="133"/>
      <c r="AF1732" s="133"/>
      <c r="AG1732" s="133" t="s">
        <v>293</v>
      </c>
      <c r="AH1732" s="133"/>
      <c r="AI1732" s="133"/>
      <c r="AJ1732" s="133"/>
      <c r="AK1732" s="133"/>
      <c r="AL1732" s="133"/>
      <c r="AM1732" s="133"/>
      <c r="AN1732" s="133"/>
      <c r="AO1732" s="133"/>
      <c r="AP1732" s="133"/>
      <c r="AQ1732" s="133"/>
      <c r="AR1732" s="133"/>
      <c r="AS1732" s="133"/>
      <c r="AT1732" s="133"/>
      <c r="AU1732" s="133"/>
      <c r="AV1732" s="133"/>
      <c r="AW1732" s="133"/>
      <c r="AX1732" s="133"/>
      <c r="AY1732" s="133"/>
      <c r="AZ1732" s="133"/>
      <c r="BA1732" s="133"/>
      <c r="BB1732" s="133"/>
      <c r="BC1732" s="133"/>
      <c r="BD1732" s="133"/>
      <c r="BE1732" s="133"/>
      <c r="BF1732" s="133"/>
      <c r="BG1732" s="133"/>
      <c r="BH1732" s="133"/>
    </row>
    <row r="1733" spans="1:60" outlineLevel="1" x14ac:dyDescent="0.2">
      <c r="A1733" s="142"/>
      <c r="B1733" s="143"/>
      <c r="C1733" s="189" t="s">
        <v>1466</v>
      </c>
      <c r="D1733" s="175"/>
      <c r="E1733" s="176"/>
      <c r="F1733" s="144"/>
      <c r="G1733" s="144"/>
      <c r="H1733" s="144"/>
      <c r="I1733" s="144"/>
      <c r="J1733" s="144"/>
      <c r="K1733" s="144"/>
      <c r="L1733" s="144"/>
      <c r="M1733" s="144"/>
      <c r="N1733" s="144"/>
      <c r="O1733" s="144"/>
      <c r="P1733" s="144"/>
      <c r="Q1733" s="144"/>
      <c r="R1733" s="144"/>
      <c r="S1733" s="144"/>
      <c r="T1733" s="144"/>
      <c r="U1733" s="144"/>
      <c r="V1733" s="144"/>
      <c r="W1733" s="144"/>
      <c r="X1733" s="133"/>
      <c r="Y1733" s="133"/>
      <c r="Z1733" s="133"/>
      <c r="AA1733" s="133"/>
      <c r="AB1733" s="133"/>
      <c r="AC1733" s="133"/>
      <c r="AD1733" s="133"/>
      <c r="AE1733" s="133"/>
      <c r="AF1733" s="133"/>
      <c r="AG1733" s="133" t="s">
        <v>282</v>
      </c>
      <c r="AH1733" s="133">
        <v>0</v>
      </c>
      <c r="AI1733" s="133"/>
      <c r="AJ1733" s="133"/>
      <c r="AK1733" s="133"/>
      <c r="AL1733" s="133"/>
      <c r="AM1733" s="133"/>
      <c r="AN1733" s="133"/>
      <c r="AO1733" s="133"/>
      <c r="AP1733" s="133"/>
      <c r="AQ1733" s="133"/>
      <c r="AR1733" s="133"/>
      <c r="AS1733" s="133"/>
      <c r="AT1733" s="133"/>
      <c r="AU1733" s="133"/>
      <c r="AV1733" s="133"/>
      <c r="AW1733" s="133"/>
      <c r="AX1733" s="133"/>
      <c r="AY1733" s="133"/>
      <c r="AZ1733" s="133"/>
      <c r="BA1733" s="133"/>
      <c r="BB1733" s="133"/>
      <c r="BC1733" s="133"/>
      <c r="BD1733" s="133"/>
      <c r="BE1733" s="133"/>
      <c r="BF1733" s="133"/>
      <c r="BG1733" s="133"/>
      <c r="BH1733" s="133"/>
    </row>
    <row r="1734" spans="1:60" outlineLevel="1" x14ac:dyDescent="0.2">
      <c r="A1734" s="142"/>
      <c r="B1734" s="143"/>
      <c r="C1734" s="189" t="s">
        <v>1760</v>
      </c>
      <c r="D1734" s="175"/>
      <c r="E1734" s="176">
        <v>1.0750000000000002</v>
      </c>
      <c r="F1734" s="144"/>
      <c r="G1734" s="144"/>
      <c r="H1734" s="144"/>
      <c r="I1734" s="144"/>
      <c r="J1734" s="144"/>
      <c r="K1734" s="144"/>
      <c r="L1734" s="144"/>
      <c r="M1734" s="144"/>
      <c r="N1734" s="144"/>
      <c r="O1734" s="144"/>
      <c r="P1734" s="144"/>
      <c r="Q1734" s="144"/>
      <c r="R1734" s="144"/>
      <c r="S1734" s="144"/>
      <c r="T1734" s="144"/>
      <c r="U1734" s="144"/>
      <c r="V1734" s="144"/>
      <c r="W1734" s="144"/>
      <c r="X1734" s="133"/>
      <c r="Y1734" s="133"/>
      <c r="Z1734" s="133"/>
      <c r="AA1734" s="133"/>
      <c r="AB1734" s="133"/>
      <c r="AC1734" s="133"/>
      <c r="AD1734" s="133"/>
      <c r="AE1734" s="133"/>
      <c r="AF1734" s="133"/>
      <c r="AG1734" s="133" t="s">
        <v>282</v>
      </c>
      <c r="AH1734" s="133">
        <v>0</v>
      </c>
      <c r="AI1734" s="133"/>
      <c r="AJ1734" s="133"/>
      <c r="AK1734" s="133"/>
      <c r="AL1734" s="133"/>
      <c r="AM1734" s="133"/>
      <c r="AN1734" s="133"/>
      <c r="AO1734" s="133"/>
      <c r="AP1734" s="133"/>
      <c r="AQ1734" s="133"/>
      <c r="AR1734" s="133"/>
      <c r="AS1734" s="133"/>
      <c r="AT1734" s="133"/>
      <c r="AU1734" s="133"/>
      <c r="AV1734" s="133"/>
      <c r="AW1734" s="133"/>
      <c r="AX1734" s="133"/>
      <c r="AY1734" s="133"/>
      <c r="AZ1734" s="133"/>
      <c r="BA1734" s="133"/>
      <c r="BB1734" s="133"/>
      <c r="BC1734" s="133"/>
      <c r="BD1734" s="133"/>
      <c r="BE1734" s="133"/>
      <c r="BF1734" s="133"/>
      <c r="BG1734" s="133"/>
      <c r="BH1734" s="133"/>
    </row>
    <row r="1735" spans="1:60" ht="33.75" outlineLevel="1" x14ac:dyDescent="0.2">
      <c r="A1735" s="154">
        <v>244</v>
      </c>
      <c r="B1735" s="155" t="s">
        <v>1761</v>
      </c>
      <c r="C1735" s="171" t="s">
        <v>1762</v>
      </c>
      <c r="D1735" s="156" t="s">
        <v>279</v>
      </c>
      <c r="E1735" s="157">
        <v>1.4400000000000002</v>
      </c>
      <c r="F1735" s="158">
        <v>146</v>
      </c>
      <c r="G1735" s="159">
        <f>ROUND(E1735*F1735,2)</f>
        <v>210.24</v>
      </c>
      <c r="H1735" s="158">
        <v>12.870000000000001</v>
      </c>
      <c r="I1735" s="159">
        <f>ROUND(E1735*H1735,2)</f>
        <v>18.53</v>
      </c>
      <c r="J1735" s="158">
        <v>133.13000000000002</v>
      </c>
      <c r="K1735" s="159">
        <f>ROUND(E1735*J1735,2)</f>
        <v>191.71</v>
      </c>
      <c r="L1735" s="159">
        <v>21</v>
      </c>
      <c r="M1735" s="159">
        <f>G1735*(1+L1735/100)</f>
        <v>254.3904</v>
      </c>
      <c r="N1735" s="159">
        <v>5.4000000000000001E-4</v>
      </c>
      <c r="O1735" s="159">
        <f>ROUND(E1735*N1735,2)</f>
        <v>0</v>
      </c>
      <c r="P1735" s="159">
        <v>0.27</v>
      </c>
      <c r="Q1735" s="159">
        <f>ROUND(E1735*P1735,2)</f>
        <v>0.39</v>
      </c>
      <c r="R1735" s="159" t="s">
        <v>902</v>
      </c>
      <c r="S1735" s="159" t="s">
        <v>233</v>
      </c>
      <c r="T1735" s="160" t="s">
        <v>233</v>
      </c>
      <c r="U1735" s="144">
        <v>0.43000000000000005</v>
      </c>
      <c r="V1735" s="144">
        <f>ROUND(E1735*U1735,2)</f>
        <v>0.62</v>
      </c>
      <c r="W1735" s="144"/>
      <c r="X1735" s="133"/>
      <c r="Y1735" s="133"/>
      <c r="Z1735" s="133"/>
      <c r="AA1735" s="133"/>
      <c r="AB1735" s="133"/>
      <c r="AC1735" s="133"/>
      <c r="AD1735" s="133"/>
      <c r="AE1735" s="133"/>
      <c r="AF1735" s="133"/>
      <c r="AG1735" s="133" t="s">
        <v>251</v>
      </c>
      <c r="AH1735" s="133"/>
      <c r="AI1735" s="133"/>
      <c r="AJ1735" s="133"/>
      <c r="AK1735" s="133"/>
      <c r="AL1735" s="133"/>
      <c r="AM1735" s="133"/>
      <c r="AN1735" s="133"/>
      <c r="AO1735" s="133"/>
      <c r="AP1735" s="133"/>
      <c r="AQ1735" s="133"/>
      <c r="AR1735" s="133"/>
      <c r="AS1735" s="133"/>
      <c r="AT1735" s="133"/>
      <c r="AU1735" s="133"/>
      <c r="AV1735" s="133"/>
      <c r="AW1735" s="133"/>
      <c r="AX1735" s="133"/>
      <c r="AY1735" s="133"/>
      <c r="AZ1735" s="133"/>
      <c r="BA1735" s="133"/>
      <c r="BB1735" s="133"/>
      <c r="BC1735" s="133"/>
      <c r="BD1735" s="133"/>
      <c r="BE1735" s="133"/>
      <c r="BF1735" s="133"/>
      <c r="BG1735" s="133"/>
      <c r="BH1735" s="133"/>
    </row>
    <row r="1736" spans="1:60" outlineLevel="1" x14ac:dyDescent="0.2">
      <c r="A1736" s="142"/>
      <c r="B1736" s="143"/>
      <c r="C1736" s="292" t="s">
        <v>1756</v>
      </c>
      <c r="D1736" s="293"/>
      <c r="E1736" s="293"/>
      <c r="F1736" s="293"/>
      <c r="G1736" s="293"/>
      <c r="H1736" s="144"/>
      <c r="I1736" s="144"/>
      <c r="J1736" s="144"/>
      <c r="K1736" s="144"/>
      <c r="L1736" s="144"/>
      <c r="M1736" s="144"/>
      <c r="N1736" s="144"/>
      <c r="O1736" s="144"/>
      <c r="P1736" s="144"/>
      <c r="Q1736" s="144"/>
      <c r="R1736" s="144"/>
      <c r="S1736" s="144"/>
      <c r="T1736" s="144"/>
      <c r="U1736" s="144"/>
      <c r="V1736" s="144"/>
      <c r="W1736" s="144"/>
      <c r="X1736" s="133"/>
      <c r="Y1736" s="133"/>
      <c r="Z1736" s="133"/>
      <c r="AA1736" s="133"/>
      <c r="AB1736" s="133"/>
      <c r="AC1736" s="133"/>
      <c r="AD1736" s="133"/>
      <c r="AE1736" s="133"/>
      <c r="AF1736" s="133"/>
      <c r="AG1736" s="133" t="s">
        <v>293</v>
      </c>
      <c r="AH1736" s="133"/>
      <c r="AI1736" s="133"/>
      <c r="AJ1736" s="133"/>
      <c r="AK1736" s="133"/>
      <c r="AL1736" s="133"/>
      <c r="AM1736" s="133"/>
      <c r="AN1736" s="133"/>
      <c r="AO1736" s="133"/>
      <c r="AP1736" s="133"/>
      <c r="AQ1736" s="133"/>
      <c r="AR1736" s="133"/>
      <c r="AS1736" s="133"/>
      <c r="AT1736" s="133"/>
      <c r="AU1736" s="133"/>
      <c r="AV1736" s="133"/>
      <c r="AW1736" s="133"/>
      <c r="AX1736" s="133"/>
      <c r="AY1736" s="133"/>
      <c r="AZ1736" s="133"/>
      <c r="BA1736" s="133"/>
      <c r="BB1736" s="133"/>
      <c r="BC1736" s="133"/>
      <c r="BD1736" s="133"/>
      <c r="BE1736" s="133"/>
      <c r="BF1736" s="133"/>
      <c r="BG1736" s="133"/>
      <c r="BH1736" s="133"/>
    </row>
    <row r="1737" spans="1:60" outlineLevel="1" x14ac:dyDescent="0.2">
      <c r="A1737" s="142"/>
      <c r="B1737" s="143"/>
      <c r="C1737" s="189" t="s">
        <v>659</v>
      </c>
      <c r="D1737" s="175"/>
      <c r="E1737" s="176"/>
      <c r="F1737" s="144"/>
      <c r="G1737" s="144"/>
      <c r="H1737" s="144"/>
      <c r="I1737" s="144"/>
      <c r="J1737" s="144"/>
      <c r="K1737" s="144"/>
      <c r="L1737" s="144"/>
      <c r="M1737" s="144"/>
      <c r="N1737" s="144"/>
      <c r="O1737" s="144"/>
      <c r="P1737" s="144"/>
      <c r="Q1737" s="144"/>
      <c r="R1737" s="144"/>
      <c r="S1737" s="144"/>
      <c r="T1737" s="144"/>
      <c r="U1737" s="144"/>
      <c r="V1737" s="144"/>
      <c r="W1737" s="144"/>
      <c r="X1737" s="133"/>
      <c r="Y1737" s="133"/>
      <c r="Z1737" s="133"/>
      <c r="AA1737" s="133"/>
      <c r="AB1737" s="133"/>
      <c r="AC1737" s="133"/>
      <c r="AD1737" s="133"/>
      <c r="AE1737" s="133"/>
      <c r="AF1737" s="133"/>
      <c r="AG1737" s="133" t="s">
        <v>282</v>
      </c>
      <c r="AH1737" s="133">
        <v>0</v>
      </c>
      <c r="AI1737" s="133"/>
      <c r="AJ1737" s="133"/>
      <c r="AK1737" s="133"/>
      <c r="AL1737" s="133"/>
      <c r="AM1737" s="133"/>
      <c r="AN1737" s="133"/>
      <c r="AO1737" s="133"/>
      <c r="AP1737" s="133"/>
      <c r="AQ1737" s="133"/>
      <c r="AR1737" s="133"/>
      <c r="AS1737" s="133"/>
      <c r="AT1737" s="133"/>
      <c r="AU1737" s="133"/>
      <c r="AV1737" s="133"/>
      <c r="AW1737" s="133"/>
      <c r="AX1737" s="133"/>
      <c r="AY1737" s="133"/>
      <c r="AZ1737" s="133"/>
      <c r="BA1737" s="133"/>
      <c r="BB1737" s="133"/>
      <c r="BC1737" s="133"/>
      <c r="BD1737" s="133"/>
      <c r="BE1737" s="133"/>
      <c r="BF1737" s="133"/>
      <c r="BG1737" s="133"/>
      <c r="BH1737" s="133"/>
    </row>
    <row r="1738" spans="1:60" outlineLevel="1" x14ac:dyDescent="0.2">
      <c r="A1738" s="142"/>
      <c r="B1738" s="143"/>
      <c r="C1738" s="189" t="s">
        <v>660</v>
      </c>
      <c r="D1738" s="175"/>
      <c r="E1738" s="176">
        <v>1.4400000000000002</v>
      </c>
      <c r="F1738" s="144"/>
      <c r="G1738" s="144"/>
      <c r="H1738" s="144"/>
      <c r="I1738" s="144"/>
      <c r="J1738" s="144"/>
      <c r="K1738" s="144"/>
      <c r="L1738" s="144"/>
      <c r="M1738" s="144"/>
      <c r="N1738" s="144"/>
      <c r="O1738" s="144"/>
      <c r="P1738" s="144"/>
      <c r="Q1738" s="144"/>
      <c r="R1738" s="144"/>
      <c r="S1738" s="144"/>
      <c r="T1738" s="144"/>
      <c r="U1738" s="144"/>
      <c r="V1738" s="144"/>
      <c r="W1738" s="144"/>
      <c r="X1738" s="133"/>
      <c r="Y1738" s="133"/>
      <c r="Z1738" s="133"/>
      <c r="AA1738" s="133"/>
      <c r="AB1738" s="133"/>
      <c r="AC1738" s="133"/>
      <c r="AD1738" s="133"/>
      <c r="AE1738" s="133"/>
      <c r="AF1738" s="133"/>
      <c r="AG1738" s="133" t="s">
        <v>282</v>
      </c>
      <c r="AH1738" s="133">
        <v>0</v>
      </c>
      <c r="AI1738" s="133"/>
      <c r="AJ1738" s="133"/>
      <c r="AK1738" s="133"/>
      <c r="AL1738" s="133"/>
      <c r="AM1738" s="133"/>
      <c r="AN1738" s="133"/>
      <c r="AO1738" s="133"/>
      <c r="AP1738" s="133"/>
      <c r="AQ1738" s="133"/>
      <c r="AR1738" s="133"/>
      <c r="AS1738" s="133"/>
      <c r="AT1738" s="133"/>
      <c r="AU1738" s="133"/>
      <c r="AV1738" s="133"/>
      <c r="AW1738" s="133"/>
      <c r="AX1738" s="133"/>
      <c r="AY1738" s="133"/>
      <c r="AZ1738" s="133"/>
      <c r="BA1738" s="133"/>
      <c r="BB1738" s="133"/>
      <c r="BC1738" s="133"/>
      <c r="BD1738" s="133"/>
      <c r="BE1738" s="133"/>
      <c r="BF1738" s="133"/>
      <c r="BG1738" s="133"/>
      <c r="BH1738" s="133"/>
    </row>
    <row r="1739" spans="1:60" ht="33.75" outlineLevel="1" x14ac:dyDescent="0.2">
      <c r="A1739" s="154">
        <v>245</v>
      </c>
      <c r="B1739" s="155" t="s">
        <v>1763</v>
      </c>
      <c r="C1739" s="171" t="s">
        <v>1764</v>
      </c>
      <c r="D1739" s="156" t="s">
        <v>291</v>
      </c>
      <c r="E1739" s="157">
        <v>10</v>
      </c>
      <c r="F1739" s="158">
        <v>195</v>
      </c>
      <c r="G1739" s="159">
        <f>ROUND(E1739*F1739,2)</f>
        <v>1950</v>
      </c>
      <c r="H1739" s="158">
        <v>0</v>
      </c>
      <c r="I1739" s="159">
        <f>ROUND(E1739*H1739,2)</f>
        <v>0</v>
      </c>
      <c r="J1739" s="158">
        <v>195</v>
      </c>
      <c r="K1739" s="159">
        <f>ROUND(E1739*J1739,2)</f>
        <v>1950</v>
      </c>
      <c r="L1739" s="159">
        <v>21</v>
      </c>
      <c r="M1739" s="159">
        <f>G1739*(1+L1739/100)</f>
        <v>2359.5</v>
      </c>
      <c r="N1739" s="159">
        <v>0</v>
      </c>
      <c r="O1739" s="159">
        <f>ROUND(E1739*N1739,2)</f>
        <v>0</v>
      </c>
      <c r="P1739" s="159">
        <v>4.2000000000000003E-2</v>
      </c>
      <c r="Q1739" s="159">
        <f>ROUND(E1739*P1739,2)</f>
        <v>0.42</v>
      </c>
      <c r="R1739" s="159" t="s">
        <v>902</v>
      </c>
      <c r="S1739" s="159" t="s">
        <v>233</v>
      </c>
      <c r="T1739" s="160" t="s">
        <v>233</v>
      </c>
      <c r="U1739" s="144">
        <v>0.71500000000000008</v>
      </c>
      <c r="V1739" s="144">
        <f>ROUND(E1739*U1739,2)</f>
        <v>7.15</v>
      </c>
      <c r="W1739" s="144"/>
      <c r="X1739" s="133"/>
      <c r="Y1739" s="133"/>
      <c r="Z1739" s="133"/>
      <c r="AA1739" s="133"/>
      <c r="AB1739" s="133"/>
      <c r="AC1739" s="133"/>
      <c r="AD1739" s="133"/>
      <c r="AE1739" s="133"/>
      <c r="AF1739" s="133"/>
      <c r="AG1739" s="133" t="s">
        <v>251</v>
      </c>
      <c r="AH1739" s="133"/>
      <c r="AI1739" s="133"/>
      <c r="AJ1739" s="133"/>
      <c r="AK1739" s="133"/>
      <c r="AL1739" s="133"/>
      <c r="AM1739" s="133"/>
      <c r="AN1739" s="133"/>
      <c r="AO1739" s="133"/>
      <c r="AP1739" s="133"/>
      <c r="AQ1739" s="133"/>
      <c r="AR1739" s="133"/>
      <c r="AS1739" s="133"/>
      <c r="AT1739" s="133"/>
      <c r="AU1739" s="133"/>
      <c r="AV1739" s="133"/>
      <c r="AW1739" s="133"/>
      <c r="AX1739" s="133"/>
      <c r="AY1739" s="133"/>
      <c r="AZ1739" s="133"/>
      <c r="BA1739" s="133"/>
      <c r="BB1739" s="133"/>
      <c r="BC1739" s="133"/>
      <c r="BD1739" s="133"/>
      <c r="BE1739" s="133"/>
      <c r="BF1739" s="133"/>
      <c r="BG1739" s="133"/>
      <c r="BH1739" s="133"/>
    </row>
    <row r="1740" spans="1:60" outlineLevel="1" x14ac:dyDescent="0.2">
      <c r="A1740" s="142"/>
      <c r="B1740" s="143"/>
      <c r="C1740" s="189" t="s">
        <v>1765</v>
      </c>
      <c r="D1740" s="175"/>
      <c r="E1740" s="176"/>
      <c r="F1740" s="144"/>
      <c r="G1740" s="144"/>
      <c r="H1740" s="144"/>
      <c r="I1740" s="144"/>
      <c r="J1740" s="144"/>
      <c r="K1740" s="144"/>
      <c r="L1740" s="144"/>
      <c r="M1740" s="144"/>
      <c r="N1740" s="144"/>
      <c r="O1740" s="144"/>
      <c r="P1740" s="144"/>
      <c r="Q1740" s="144"/>
      <c r="R1740" s="144"/>
      <c r="S1740" s="144"/>
      <c r="T1740" s="144"/>
      <c r="U1740" s="144"/>
      <c r="V1740" s="144"/>
      <c r="W1740" s="144"/>
      <c r="X1740" s="133"/>
      <c r="Y1740" s="133"/>
      <c r="Z1740" s="133"/>
      <c r="AA1740" s="133"/>
      <c r="AB1740" s="133"/>
      <c r="AC1740" s="133"/>
      <c r="AD1740" s="133"/>
      <c r="AE1740" s="133"/>
      <c r="AF1740" s="133"/>
      <c r="AG1740" s="133" t="s">
        <v>282</v>
      </c>
      <c r="AH1740" s="133">
        <v>0</v>
      </c>
      <c r="AI1740" s="133"/>
      <c r="AJ1740" s="133"/>
      <c r="AK1740" s="133"/>
      <c r="AL1740" s="133"/>
      <c r="AM1740" s="133"/>
      <c r="AN1740" s="133"/>
      <c r="AO1740" s="133"/>
      <c r="AP1740" s="133"/>
      <c r="AQ1740" s="133"/>
      <c r="AR1740" s="133"/>
      <c r="AS1740" s="133"/>
      <c r="AT1740" s="133"/>
      <c r="AU1740" s="133"/>
      <c r="AV1740" s="133"/>
      <c r="AW1740" s="133"/>
      <c r="AX1740" s="133"/>
      <c r="AY1740" s="133"/>
      <c r="AZ1740" s="133"/>
      <c r="BA1740" s="133"/>
      <c r="BB1740" s="133"/>
      <c r="BC1740" s="133"/>
      <c r="BD1740" s="133"/>
      <c r="BE1740" s="133"/>
      <c r="BF1740" s="133"/>
      <c r="BG1740" s="133"/>
      <c r="BH1740" s="133"/>
    </row>
    <row r="1741" spans="1:60" outlineLevel="1" x14ac:dyDescent="0.2">
      <c r="A1741" s="142"/>
      <c r="B1741" s="143"/>
      <c r="C1741" s="189" t="s">
        <v>1766</v>
      </c>
      <c r="D1741" s="175"/>
      <c r="E1741" s="176">
        <v>10</v>
      </c>
      <c r="F1741" s="144"/>
      <c r="G1741" s="144"/>
      <c r="H1741" s="144"/>
      <c r="I1741" s="144"/>
      <c r="J1741" s="144"/>
      <c r="K1741" s="144"/>
      <c r="L1741" s="144"/>
      <c r="M1741" s="144"/>
      <c r="N1741" s="144"/>
      <c r="O1741" s="144"/>
      <c r="P1741" s="144"/>
      <c r="Q1741" s="144"/>
      <c r="R1741" s="144"/>
      <c r="S1741" s="144"/>
      <c r="T1741" s="144"/>
      <c r="U1741" s="144"/>
      <c r="V1741" s="144"/>
      <c r="W1741" s="144"/>
      <c r="X1741" s="133"/>
      <c r="Y1741" s="133"/>
      <c r="Z1741" s="133"/>
      <c r="AA1741" s="133"/>
      <c r="AB1741" s="133"/>
      <c r="AC1741" s="133"/>
      <c r="AD1741" s="133"/>
      <c r="AE1741" s="133"/>
      <c r="AF1741" s="133"/>
      <c r="AG1741" s="133" t="s">
        <v>282</v>
      </c>
      <c r="AH1741" s="133">
        <v>0</v>
      </c>
      <c r="AI1741" s="133"/>
      <c r="AJ1741" s="133"/>
      <c r="AK1741" s="133"/>
      <c r="AL1741" s="133"/>
      <c r="AM1741" s="133"/>
      <c r="AN1741" s="133"/>
      <c r="AO1741" s="133"/>
      <c r="AP1741" s="133"/>
      <c r="AQ1741" s="133"/>
      <c r="AR1741" s="133"/>
      <c r="AS1741" s="133"/>
      <c r="AT1741" s="133"/>
      <c r="AU1741" s="133"/>
      <c r="AV1741" s="133"/>
      <c r="AW1741" s="133"/>
      <c r="AX1741" s="133"/>
      <c r="AY1741" s="133"/>
      <c r="AZ1741" s="133"/>
      <c r="BA1741" s="133"/>
      <c r="BB1741" s="133"/>
      <c r="BC1741" s="133"/>
      <c r="BD1741" s="133"/>
      <c r="BE1741" s="133"/>
      <c r="BF1741" s="133"/>
      <c r="BG1741" s="133"/>
      <c r="BH1741" s="133"/>
    </row>
    <row r="1742" spans="1:60" ht="22.5" outlineLevel="1" x14ac:dyDescent="0.2">
      <c r="A1742" s="154">
        <v>246</v>
      </c>
      <c r="B1742" s="155" t="s">
        <v>1767</v>
      </c>
      <c r="C1742" s="171" t="s">
        <v>1768</v>
      </c>
      <c r="D1742" s="156" t="s">
        <v>279</v>
      </c>
      <c r="E1742" s="157">
        <v>110</v>
      </c>
      <c r="F1742" s="158">
        <v>21.8</v>
      </c>
      <c r="G1742" s="159">
        <f>ROUND(E1742*F1742,2)</f>
        <v>2398</v>
      </c>
      <c r="H1742" s="158">
        <v>0</v>
      </c>
      <c r="I1742" s="159">
        <f>ROUND(E1742*H1742,2)</f>
        <v>0</v>
      </c>
      <c r="J1742" s="158">
        <v>21.8</v>
      </c>
      <c r="K1742" s="159">
        <f>ROUND(E1742*J1742,2)</f>
        <v>2398</v>
      </c>
      <c r="L1742" s="159">
        <v>21</v>
      </c>
      <c r="M1742" s="159">
        <f>G1742*(1+L1742/100)</f>
        <v>2901.58</v>
      </c>
      <c r="N1742" s="159">
        <v>0</v>
      </c>
      <c r="O1742" s="159">
        <f>ROUND(E1742*N1742,2)</f>
        <v>0</v>
      </c>
      <c r="P1742" s="159">
        <v>0.01</v>
      </c>
      <c r="Q1742" s="159">
        <f>ROUND(E1742*P1742,2)</f>
        <v>1.1000000000000001</v>
      </c>
      <c r="R1742" s="159" t="s">
        <v>902</v>
      </c>
      <c r="S1742" s="159" t="s">
        <v>233</v>
      </c>
      <c r="T1742" s="160" t="s">
        <v>233</v>
      </c>
      <c r="U1742" s="144">
        <v>0.08</v>
      </c>
      <c r="V1742" s="144">
        <f>ROUND(E1742*U1742,2)</f>
        <v>8.8000000000000007</v>
      </c>
      <c r="W1742" s="144"/>
      <c r="X1742" s="133"/>
      <c r="Y1742" s="133"/>
      <c r="Z1742" s="133"/>
      <c r="AA1742" s="133"/>
      <c r="AB1742" s="133"/>
      <c r="AC1742" s="133"/>
      <c r="AD1742" s="133"/>
      <c r="AE1742" s="133"/>
      <c r="AF1742" s="133"/>
      <c r="AG1742" s="133" t="s">
        <v>251</v>
      </c>
      <c r="AH1742" s="133"/>
      <c r="AI1742" s="133"/>
      <c r="AJ1742" s="133"/>
      <c r="AK1742" s="133"/>
      <c r="AL1742" s="133"/>
      <c r="AM1742" s="133"/>
      <c r="AN1742" s="133"/>
      <c r="AO1742" s="133"/>
      <c r="AP1742" s="133"/>
      <c r="AQ1742" s="133"/>
      <c r="AR1742" s="133"/>
      <c r="AS1742" s="133"/>
      <c r="AT1742" s="133"/>
      <c r="AU1742" s="133"/>
      <c r="AV1742" s="133"/>
      <c r="AW1742" s="133"/>
      <c r="AX1742" s="133"/>
      <c r="AY1742" s="133"/>
      <c r="AZ1742" s="133"/>
      <c r="BA1742" s="133"/>
      <c r="BB1742" s="133"/>
      <c r="BC1742" s="133"/>
      <c r="BD1742" s="133"/>
      <c r="BE1742" s="133"/>
      <c r="BF1742" s="133"/>
      <c r="BG1742" s="133"/>
      <c r="BH1742" s="133"/>
    </row>
    <row r="1743" spans="1:60" outlineLevel="1" x14ac:dyDescent="0.2">
      <c r="A1743" s="142"/>
      <c r="B1743" s="143"/>
      <c r="C1743" s="189" t="s">
        <v>1769</v>
      </c>
      <c r="D1743" s="175"/>
      <c r="E1743" s="176">
        <v>110</v>
      </c>
      <c r="F1743" s="144"/>
      <c r="G1743" s="144"/>
      <c r="H1743" s="144"/>
      <c r="I1743" s="144"/>
      <c r="J1743" s="144"/>
      <c r="K1743" s="144"/>
      <c r="L1743" s="144"/>
      <c r="M1743" s="144"/>
      <c r="N1743" s="144"/>
      <c r="O1743" s="144"/>
      <c r="P1743" s="144"/>
      <c r="Q1743" s="144"/>
      <c r="R1743" s="144"/>
      <c r="S1743" s="144"/>
      <c r="T1743" s="144"/>
      <c r="U1743" s="144"/>
      <c r="V1743" s="144"/>
      <c r="W1743" s="144"/>
      <c r="X1743" s="133"/>
      <c r="Y1743" s="133"/>
      <c r="Z1743" s="133"/>
      <c r="AA1743" s="133"/>
      <c r="AB1743" s="133"/>
      <c r="AC1743" s="133"/>
      <c r="AD1743" s="133"/>
      <c r="AE1743" s="133"/>
      <c r="AF1743" s="133"/>
      <c r="AG1743" s="133" t="s">
        <v>282</v>
      </c>
      <c r="AH1743" s="133">
        <v>5</v>
      </c>
      <c r="AI1743" s="133"/>
      <c r="AJ1743" s="133"/>
      <c r="AK1743" s="133"/>
      <c r="AL1743" s="133"/>
      <c r="AM1743" s="133"/>
      <c r="AN1743" s="133"/>
      <c r="AO1743" s="133"/>
      <c r="AP1743" s="133"/>
      <c r="AQ1743" s="133"/>
      <c r="AR1743" s="133"/>
      <c r="AS1743" s="133"/>
      <c r="AT1743" s="133"/>
      <c r="AU1743" s="133"/>
      <c r="AV1743" s="133"/>
      <c r="AW1743" s="133"/>
      <c r="AX1743" s="133"/>
      <c r="AY1743" s="133"/>
      <c r="AZ1743" s="133"/>
      <c r="BA1743" s="133"/>
      <c r="BB1743" s="133"/>
      <c r="BC1743" s="133"/>
      <c r="BD1743" s="133"/>
      <c r="BE1743" s="133"/>
      <c r="BF1743" s="133"/>
      <c r="BG1743" s="133"/>
      <c r="BH1743" s="133"/>
    </row>
    <row r="1744" spans="1:60" x14ac:dyDescent="0.2">
      <c r="A1744" s="148" t="s">
        <v>228</v>
      </c>
      <c r="B1744" s="149" t="s">
        <v>139</v>
      </c>
      <c r="C1744" s="169" t="s">
        <v>140</v>
      </c>
      <c r="D1744" s="150"/>
      <c r="E1744" s="151"/>
      <c r="F1744" s="152"/>
      <c r="G1744" s="152">
        <f>SUMIF(AG1745:AG1747,"&lt;&gt;NOR",G1745:G1747)</f>
        <v>16460.080000000002</v>
      </c>
      <c r="H1744" s="152"/>
      <c r="I1744" s="152">
        <f>SUM(I1745:I1747)</f>
        <v>318.14</v>
      </c>
      <c r="J1744" s="152"/>
      <c r="K1744" s="152">
        <f>SUM(K1745:K1747)</f>
        <v>16141.94</v>
      </c>
      <c r="L1744" s="152"/>
      <c r="M1744" s="152">
        <f>SUM(M1745:M1747)</f>
        <v>19916.696800000002</v>
      </c>
      <c r="N1744" s="152"/>
      <c r="O1744" s="152">
        <f>SUM(O1745:O1747)</f>
        <v>0.04</v>
      </c>
      <c r="P1744" s="152"/>
      <c r="Q1744" s="152">
        <f>SUM(Q1745:Q1747)</f>
        <v>21.74</v>
      </c>
      <c r="R1744" s="152"/>
      <c r="S1744" s="152"/>
      <c r="T1744" s="153"/>
      <c r="U1744" s="147"/>
      <c r="V1744" s="147">
        <f>SUM(V1745:V1747)</f>
        <v>38.33</v>
      </c>
      <c r="W1744" s="147"/>
      <c r="AG1744" t="s">
        <v>229</v>
      </c>
    </row>
    <row r="1745" spans="1:60" ht="33.75" outlineLevel="1" x14ac:dyDescent="0.2">
      <c r="A1745" s="154">
        <v>247</v>
      </c>
      <c r="B1745" s="155" t="s">
        <v>1770</v>
      </c>
      <c r="C1745" s="171" t="s">
        <v>1771</v>
      </c>
      <c r="D1745" s="156" t="s">
        <v>297</v>
      </c>
      <c r="E1745" s="157">
        <v>39.520000000000003</v>
      </c>
      <c r="F1745" s="158">
        <v>416.5</v>
      </c>
      <c r="G1745" s="159">
        <f>ROUND(E1745*F1745,2)</f>
        <v>16460.080000000002</v>
      </c>
      <c r="H1745" s="158">
        <v>8.0500000000000007</v>
      </c>
      <c r="I1745" s="159">
        <f>ROUND(E1745*H1745,2)</f>
        <v>318.14</v>
      </c>
      <c r="J1745" s="158">
        <v>408.45000000000005</v>
      </c>
      <c r="K1745" s="159">
        <f>ROUND(E1745*J1745,2)</f>
        <v>16141.94</v>
      </c>
      <c r="L1745" s="159">
        <v>21</v>
      </c>
      <c r="M1745" s="159">
        <f>G1745*(1+L1745/100)</f>
        <v>19916.696800000002</v>
      </c>
      <c r="N1745" s="159">
        <v>9.7000000000000005E-4</v>
      </c>
      <c r="O1745" s="159">
        <f>ROUND(E1745*N1745,2)</f>
        <v>0.04</v>
      </c>
      <c r="P1745" s="159">
        <v>0.55000000000000004</v>
      </c>
      <c r="Q1745" s="159">
        <f>ROUND(E1745*P1745,2)</f>
        <v>21.74</v>
      </c>
      <c r="R1745" s="159" t="s">
        <v>1772</v>
      </c>
      <c r="S1745" s="159" t="s">
        <v>233</v>
      </c>
      <c r="T1745" s="160" t="s">
        <v>233</v>
      </c>
      <c r="U1745" s="144">
        <v>0.97000000000000008</v>
      </c>
      <c r="V1745" s="144">
        <f>ROUND(E1745*U1745,2)</f>
        <v>38.33</v>
      </c>
      <c r="W1745" s="144"/>
      <c r="X1745" s="133"/>
      <c r="Y1745" s="133"/>
      <c r="Z1745" s="133"/>
      <c r="AA1745" s="133"/>
      <c r="AB1745" s="133"/>
      <c r="AC1745" s="133"/>
      <c r="AD1745" s="133"/>
      <c r="AE1745" s="133"/>
      <c r="AF1745" s="133"/>
      <c r="AG1745" s="133" t="s">
        <v>251</v>
      </c>
      <c r="AH1745" s="133"/>
      <c r="AI1745" s="133"/>
      <c r="AJ1745" s="133"/>
      <c r="AK1745" s="133"/>
      <c r="AL1745" s="133"/>
      <c r="AM1745" s="133"/>
      <c r="AN1745" s="133"/>
      <c r="AO1745" s="133"/>
      <c r="AP1745" s="133"/>
      <c r="AQ1745" s="133"/>
      <c r="AR1745" s="133"/>
      <c r="AS1745" s="133"/>
      <c r="AT1745" s="133"/>
      <c r="AU1745" s="133"/>
      <c r="AV1745" s="133"/>
      <c r="AW1745" s="133"/>
      <c r="AX1745" s="133"/>
      <c r="AY1745" s="133"/>
      <c r="AZ1745" s="133"/>
      <c r="BA1745" s="133"/>
      <c r="BB1745" s="133"/>
      <c r="BC1745" s="133"/>
      <c r="BD1745" s="133"/>
      <c r="BE1745" s="133"/>
      <c r="BF1745" s="133"/>
      <c r="BG1745" s="133"/>
      <c r="BH1745" s="133"/>
    </row>
    <row r="1746" spans="1:60" outlineLevel="1" x14ac:dyDescent="0.2">
      <c r="A1746" s="142"/>
      <c r="B1746" s="143"/>
      <c r="C1746" s="189" t="s">
        <v>1773</v>
      </c>
      <c r="D1746" s="175"/>
      <c r="E1746" s="176"/>
      <c r="F1746" s="144"/>
      <c r="G1746" s="144"/>
      <c r="H1746" s="144"/>
      <c r="I1746" s="144"/>
      <c r="J1746" s="144"/>
      <c r="K1746" s="144"/>
      <c r="L1746" s="144"/>
      <c r="M1746" s="144"/>
      <c r="N1746" s="144"/>
      <c r="O1746" s="144"/>
      <c r="P1746" s="144"/>
      <c r="Q1746" s="144"/>
      <c r="R1746" s="144"/>
      <c r="S1746" s="144"/>
      <c r="T1746" s="144"/>
      <c r="U1746" s="144"/>
      <c r="V1746" s="144"/>
      <c r="W1746" s="144"/>
      <c r="X1746" s="133"/>
      <c r="Y1746" s="133"/>
      <c r="Z1746" s="133"/>
      <c r="AA1746" s="133"/>
      <c r="AB1746" s="133"/>
      <c r="AC1746" s="133"/>
      <c r="AD1746" s="133"/>
      <c r="AE1746" s="133"/>
      <c r="AF1746" s="133"/>
      <c r="AG1746" s="133" t="s">
        <v>282</v>
      </c>
      <c r="AH1746" s="133">
        <v>0</v>
      </c>
      <c r="AI1746" s="133"/>
      <c r="AJ1746" s="133"/>
      <c r="AK1746" s="133"/>
      <c r="AL1746" s="133"/>
      <c r="AM1746" s="133"/>
      <c r="AN1746" s="133"/>
      <c r="AO1746" s="133"/>
      <c r="AP1746" s="133"/>
      <c r="AQ1746" s="133"/>
      <c r="AR1746" s="133"/>
      <c r="AS1746" s="133"/>
      <c r="AT1746" s="133"/>
      <c r="AU1746" s="133"/>
      <c r="AV1746" s="133"/>
      <c r="AW1746" s="133"/>
      <c r="AX1746" s="133"/>
      <c r="AY1746" s="133"/>
      <c r="AZ1746" s="133"/>
      <c r="BA1746" s="133"/>
      <c r="BB1746" s="133"/>
      <c r="BC1746" s="133"/>
      <c r="BD1746" s="133"/>
      <c r="BE1746" s="133"/>
      <c r="BF1746" s="133"/>
      <c r="BG1746" s="133"/>
      <c r="BH1746" s="133"/>
    </row>
    <row r="1747" spans="1:60" outlineLevel="1" x14ac:dyDescent="0.2">
      <c r="A1747" s="142"/>
      <c r="B1747" s="143"/>
      <c r="C1747" s="189" t="s">
        <v>1774</v>
      </c>
      <c r="D1747" s="175"/>
      <c r="E1747" s="176">
        <v>39.520000000000003</v>
      </c>
      <c r="F1747" s="144"/>
      <c r="G1747" s="144"/>
      <c r="H1747" s="144"/>
      <c r="I1747" s="144"/>
      <c r="J1747" s="144"/>
      <c r="K1747" s="144"/>
      <c r="L1747" s="144"/>
      <c r="M1747" s="144"/>
      <c r="N1747" s="144"/>
      <c r="O1747" s="144"/>
      <c r="P1747" s="144"/>
      <c r="Q1747" s="144"/>
      <c r="R1747" s="144"/>
      <c r="S1747" s="144"/>
      <c r="T1747" s="144"/>
      <c r="U1747" s="144"/>
      <c r="V1747" s="144"/>
      <c r="W1747" s="144"/>
      <c r="X1747" s="133"/>
      <c r="Y1747" s="133"/>
      <c r="Z1747" s="133"/>
      <c r="AA1747" s="133"/>
      <c r="AB1747" s="133"/>
      <c r="AC1747" s="133"/>
      <c r="AD1747" s="133"/>
      <c r="AE1747" s="133"/>
      <c r="AF1747" s="133"/>
      <c r="AG1747" s="133" t="s">
        <v>282</v>
      </c>
      <c r="AH1747" s="133">
        <v>0</v>
      </c>
      <c r="AI1747" s="133"/>
      <c r="AJ1747" s="133"/>
      <c r="AK1747" s="133"/>
      <c r="AL1747" s="133"/>
      <c r="AM1747" s="133"/>
      <c r="AN1747" s="133"/>
      <c r="AO1747" s="133"/>
      <c r="AP1747" s="133"/>
      <c r="AQ1747" s="133"/>
      <c r="AR1747" s="133"/>
      <c r="AS1747" s="133"/>
      <c r="AT1747" s="133"/>
      <c r="AU1747" s="133"/>
      <c r="AV1747" s="133"/>
      <c r="AW1747" s="133"/>
      <c r="AX1747" s="133"/>
      <c r="AY1747" s="133"/>
      <c r="AZ1747" s="133"/>
      <c r="BA1747" s="133"/>
      <c r="BB1747" s="133"/>
      <c r="BC1747" s="133"/>
      <c r="BD1747" s="133"/>
      <c r="BE1747" s="133"/>
      <c r="BF1747" s="133"/>
      <c r="BG1747" s="133"/>
      <c r="BH1747" s="133"/>
    </row>
    <row r="1748" spans="1:60" x14ac:dyDescent="0.2">
      <c r="A1748" s="148" t="s">
        <v>228</v>
      </c>
      <c r="B1748" s="149" t="s">
        <v>141</v>
      </c>
      <c r="C1748" s="169" t="s">
        <v>142</v>
      </c>
      <c r="D1748" s="150"/>
      <c r="E1748" s="151"/>
      <c r="F1748" s="152"/>
      <c r="G1748" s="152">
        <f>SUMIF(AG1749:AG1760,"&lt;&gt;NOR",G1749:G1760)</f>
        <v>1744271.02</v>
      </c>
      <c r="H1748" s="152"/>
      <c r="I1748" s="152">
        <f>SUM(I1749:I1760)</f>
        <v>0</v>
      </c>
      <c r="J1748" s="152"/>
      <c r="K1748" s="152">
        <f>SUM(K1749:K1760)</f>
        <v>1744271.02</v>
      </c>
      <c r="L1748" s="152"/>
      <c r="M1748" s="152">
        <f>SUM(M1749:M1760)</f>
        <v>2110567.9342</v>
      </c>
      <c r="N1748" s="152"/>
      <c r="O1748" s="152">
        <f>SUM(O1749:O1760)</f>
        <v>0</v>
      </c>
      <c r="P1748" s="152"/>
      <c r="Q1748" s="152">
        <f>SUM(Q1749:Q1760)</f>
        <v>0</v>
      </c>
      <c r="R1748" s="152"/>
      <c r="S1748" s="152"/>
      <c r="T1748" s="153"/>
      <c r="U1748" s="147"/>
      <c r="V1748" s="147">
        <f>SUM(V1749:V1760)</f>
        <v>2347.7399999999998</v>
      </c>
      <c r="W1748" s="147"/>
      <c r="AG1748" t="s">
        <v>229</v>
      </c>
    </row>
    <row r="1749" spans="1:60" outlineLevel="1" x14ac:dyDescent="0.2">
      <c r="A1749" s="154">
        <v>248</v>
      </c>
      <c r="B1749" s="155" t="s">
        <v>1775</v>
      </c>
      <c r="C1749" s="171" t="s">
        <v>1776</v>
      </c>
      <c r="D1749" s="156" t="s">
        <v>393</v>
      </c>
      <c r="E1749" s="157">
        <v>4133.3436400000001</v>
      </c>
      <c r="F1749" s="158">
        <v>422</v>
      </c>
      <c r="G1749" s="159">
        <f>ROUND(E1749*F1749,2)</f>
        <v>1744271.02</v>
      </c>
      <c r="H1749" s="158">
        <v>0</v>
      </c>
      <c r="I1749" s="159">
        <f>ROUND(E1749*H1749,2)</f>
        <v>0</v>
      </c>
      <c r="J1749" s="158">
        <v>422</v>
      </c>
      <c r="K1749" s="159">
        <f>ROUND(E1749*J1749,2)</f>
        <v>1744271.02</v>
      </c>
      <c r="L1749" s="159">
        <v>21</v>
      </c>
      <c r="M1749" s="159">
        <f>G1749*(1+L1749/100)</f>
        <v>2110567.9342</v>
      </c>
      <c r="N1749" s="159">
        <v>0</v>
      </c>
      <c r="O1749" s="159">
        <f>ROUND(E1749*N1749,2)</f>
        <v>0</v>
      </c>
      <c r="P1749" s="159">
        <v>0</v>
      </c>
      <c r="Q1749" s="159">
        <f>ROUND(E1749*P1749,2)</f>
        <v>0</v>
      </c>
      <c r="R1749" s="159" t="s">
        <v>373</v>
      </c>
      <c r="S1749" s="159" t="s">
        <v>233</v>
      </c>
      <c r="T1749" s="160" t="s">
        <v>233</v>
      </c>
      <c r="U1749" s="144">
        <v>0.56800000000000006</v>
      </c>
      <c r="V1749" s="144">
        <f>ROUND(E1749*U1749,2)</f>
        <v>2347.7399999999998</v>
      </c>
      <c r="W1749" s="144"/>
      <c r="X1749" s="133"/>
      <c r="Y1749" s="133"/>
      <c r="Z1749" s="133"/>
      <c r="AA1749" s="133"/>
      <c r="AB1749" s="133"/>
      <c r="AC1749" s="133"/>
      <c r="AD1749" s="133"/>
      <c r="AE1749" s="133"/>
      <c r="AF1749" s="133"/>
      <c r="AG1749" s="133" t="s">
        <v>1777</v>
      </c>
      <c r="AH1749" s="133"/>
      <c r="AI1749" s="133"/>
      <c r="AJ1749" s="133"/>
      <c r="AK1749" s="133"/>
      <c r="AL1749" s="133"/>
      <c r="AM1749" s="133"/>
      <c r="AN1749" s="133"/>
      <c r="AO1749" s="133"/>
      <c r="AP1749" s="133"/>
      <c r="AQ1749" s="133"/>
      <c r="AR1749" s="133"/>
      <c r="AS1749" s="133"/>
      <c r="AT1749" s="133"/>
      <c r="AU1749" s="133"/>
      <c r="AV1749" s="133"/>
      <c r="AW1749" s="133"/>
      <c r="AX1749" s="133"/>
      <c r="AY1749" s="133"/>
      <c r="AZ1749" s="133"/>
      <c r="BA1749" s="133"/>
      <c r="BB1749" s="133"/>
      <c r="BC1749" s="133"/>
      <c r="BD1749" s="133"/>
      <c r="BE1749" s="133"/>
      <c r="BF1749" s="133"/>
      <c r="BG1749" s="133"/>
      <c r="BH1749" s="133"/>
    </row>
    <row r="1750" spans="1:60" ht="22.5" outlineLevel="1" x14ac:dyDescent="0.2">
      <c r="A1750" s="142"/>
      <c r="B1750" s="143"/>
      <c r="C1750" s="292" t="s">
        <v>1778</v>
      </c>
      <c r="D1750" s="293"/>
      <c r="E1750" s="293"/>
      <c r="F1750" s="293"/>
      <c r="G1750" s="293"/>
      <c r="H1750" s="144"/>
      <c r="I1750" s="144"/>
      <c r="J1750" s="144"/>
      <c r="K1750" s="144"/>
      <c r="L1750" s="144"/>
      <c r="M1750" s="144"/>
      <c r="N1750" s="144"/>
      <c r="O1750" s="144"/>
      <c r="P1750" s="144"/>
      <c r="Q1750" s="144"/>
      <c r="R1750" s="144"/>
      <c r="S1750" s="144"/>
      <c r="T1750" s="144"/>
      <c r="U1750" s="144"/>
      <c r="V1750" s="144"/>
      <c r="W1750" s="144"/>
      <c r="X1750" s="133"/>
      <c r="Y1750" s="133"/>
      <c r="Z1750" s="133"/>
      <c r="AA1750" s="133"/>
      <c r="AB1750" s="133"/>
      <c r="AC1750" s="133"/>
      <c r="AD1750" s="133"/>
      <c r="AE1750" s="133"/>
      <c r="AF1750" s="133"/>
      <c r="AG1750" s="133" t="s">
        <v>293</v>
      </c>
      <c r="AH1750" s="133"/>
      <c r="AI1750" s="133"/>
      <c r="AJ1750" s="133"/>
      <c r="AK1750" s="133"/>
      <c r="AL1750" s="133"/>
      <c r="AM1750" s="133"/>
      <c r="AN1750" s="133"/>
      <c r="AO1750" s="133"/>
      <c r="AP1750" s="133"/>
      <c r="AQ1750" s="133"/>
      <c r="AR1750" s="133"/>
      <c r="AS1750" s="133"/>
      <c r="AT1750" s="133"/>
      <c r="AU1750" s="133"/>
      <c r="AV1750" s="133"/>
      <c r="AW1750" s="133"/>
      <c r="AX1750" s="133"/>
      <c r="AY1750" s="133"/>
      <c r="AZ1750" s="133"/>
      <c r="BA1750" s="187" t="str">
        <f>C1750</f>
        <v>přesun hmot pro budovy občanské výstavby (JKSO 801), budovy pro bydlení (JKSO 803) budovy pro výrobu a služby (JKSO 812) s nosnou svislou konstrukcí monolitickou betonovou tyčovou nebo plošnou</v>
      </c>
      <c r="BB1750" s="133"/>
      <c r="BC1750" s="133"/>
      <c r="BD1750" s="133"/>
      <c r="BE1750" s="133"/>
      <c r="BF1750" s="133"/>
      <c r="BG1750" s="133"/>
      <c r="BH1750" s="133"/>
    </row>
    <row r="1751" spans="1:60" outlineLevel="1" x14ac:dyDescent="0.2">
      <c r="A1751" s="142"/>
      <c r="B1751" s="143"/>
      <c r="C1751" s="189" t="s">
        <v>1779</v>
      </c>
      <c r="D1751" s="175"/>
      <c r="E1751" s="176"/>
      <c r="F1751" s="144"/>
      <c r="G1751" s="144"/>
      <c r="H1751" s="144"/>
      <c r="I1751" s="144"/>
      <c r="J1751" s="144"/>
      <c r="K1751" s="144"/>
      <c r="L1751" s="144"/>
      <c r="M1751" s="144"/>
      <c r="N1751" s="144"/>
      <c r="O1751" s="144"/>
      <c r="P1751" s="144"/>
      <c r="Q1751" s="144"/>
      <c r="R1751" s="144"/>
      <c r="S1751" s="144"/>
      <c r="T1751" s="144"/>
      <c r="U1751" s="144"/>
      <c r="V1751" s="144"/>
      <c r="W1751" s="144"/>
      <c r="X1751" s="133"/>
      <c r="Y1751" s="133"/>
      <c r="Z1751" s="133"/>
      <c r="AA1751" s="133"/>
      <c r="AB1751" s="133"/>
      <c r="AC1751" s="133"/>
      <c r="AD1751" s="133"/>
      <c r="AE1751" s="133"/>
      <c r="AF1751" s="133"/>
      <c r="AG1751" s="133" t="s">
        <v>282</v>
      </c>
      <c r="AH1751" s="133">
        <v>0</v>
      </c>
      <c r="AI1751" s="133"/>
      <c r="AJ1751" s="133"/>
      <c r="AK1751" s="133"/>
      <c r="AL1751" s="133"/>
      <c r="AM1751" s="133"/>
      <c r="AN1751" s="133"/>
      <c r="AO1751" s="133"/>
      <c r="AP1751" s="133"/>
      <c r="AQ1751" s="133"/>
      <c r="AR1751" s="133"/>
      <c r="AS1751" s="133"/>
      <c r="AT1751" s="133"/>
      <c r="AU1751" s="133"/>
      <c r="AV1751" s="133"/>
      <c r="AW1751" s="133"/>
      <c r="AX1751" s="133"/>
      <c r="AY1751" s="133"/>
      <c r="AZ1751" s="133"/>
      <c r="BA1751" s="133"/>
      <c r="BB1751" s="133"/>
      <c r="BC1751" s="133"/>
      <c r="BD1751" s="133"/>
      <c r="BE1751" s="133"/>
      <c r="BF1751" s="133"/>
      <c r="BG1751" s="133"/>
      <c r="BH1751" s="133"/>
    </row>
    <row r="1752" spans="1:60" ht="22.5" outlineLevel="1" x14ac:dyDescent="0.2">
      <c r="A1752" s="142"/>
      <c r="B1752" s="143"/>
      <c r="C1752" s="189" t="s">
        <v>1780</v>
      </c>
      <c r="D1752" s="175"/>
      <c r="E1752" s="176"/>
      <c r="F1752" s="144"/>
      <c r="G1752" s="144"/>
      <c r="H1752" s="144"/>
      <c r="I1752" s="144"/>
      <c r="J1752" s="144"/>
      <c r="K1752" s="144"/>
      <c r="L1752" s="144"/>
      <c r="M1752" s="144"/>
      <c r="N1752" s="144"/>
      <c r="O1752" s="144"/>
      <c r="P1752" s="144"/>
      <c r="Q1752" s="144"/>
      <c r="R1752" s="144"/>
      <c r="S1752" s="144"/>
      <c r="T1752" s="144"/>
      <c r="U1752" s="144"/>
      <c r="V1752" s="144"/>
      <c r="W1752" s="144"/>
      <c r="X1752" s="133"/>
      <c r="Y1752" s="133"/>
      <c r="Z1752" s="133"/>
      <c r="AA1752" s="133"/>
      <c r="AB1752" s="133"/>
      <c r="AC1752" s="133"/>
      <c r="AD1752" s="133"/>
      <c r="AE1752" s="133"/>
      <c r="AF1752" s="133"/>
      <c r="AG1752" s="133" t="s">
        <v>282</v>
      </c>
      <c r="AH1752" s="133">
        <v>0</v>
      </c>
      <c r="AI1752" s="133"/>
      <c r="AJ1752" s="133"/>
      <c r="AK1752" s="133"/>
      <c r="AL1752" s="133"/>
      <c r="AM1752" s="133"/>
      <c r="AN1752" s="133"/>
      <c r="AO1752" s="133"/>
      <c r="AP1752" s="133"/>
      <c r="AQ1752" s="133"/>
      <c r="AR1752" s="133"/>
      <c r="AS1752" s="133"/>
      <c r="AT1752" s="133"/>
      <c r="AU1752" s="133"/>
      <c r="AV1752" s="133"/>
      <c r="AW1752" s="133"/>
      <c r="AX1752" s="133"/>
      <c r="AY1752" s="133"/>
      <c r="AZ1752" s="133"/>
      <c r="BA1752" s="133"/>
      <c r="BB1752" s="133"/>
      <c r="BC1752" s="133"/>
      <c r="BD1752" s="133"/>
      <c r="BE1752" s="133"/>
      <c r="BF1752" s="133"/>
      <c r="BG1752" s="133"/>
      <c r="BH1752" s="133"/>
    </row>
    <row r="1753" spans="1:60" ht="22.5" outlineLevel="1" x14ac:dyDescent="0.2">
      <c r="A1753" s="142"/>
      <c r="B1753" s="143"/>
      <c r="C1753" s="189" t="s">
        <v>1781</v>
      </c>
      <c r="D1753" s="175"/>
      <c r="E1753" s="176"/>
      <c r="F1753" s="144"/>
      <c r="G1753" s="144"/>
      <c r="H1753" s="144"/>
      <c r="I1753" s="144"/>
      <c r="J1753" s="144"/>
      <c r="K1753" s="144"/>
      <c r="L1753" s="144"/>
      <c r="M1753" s="144"/>
      <c r="N1753" s="144"/>
      <c r="O1753" s="144"/>
      <c r="P1753" s="144"/>
      <c r="Q1753" s="144"/>
      <c r="R1753" s="144"/>
      <c r="S1753" s="144"/>
      <c r="T1753" s="144"/>
      <c r="U1753" s="144"/>
      <c r="V1753" s="144"/>
      <c r="W1753" s="144"/>
      <c r="X1753" s="133"/>
      <c r="Y1753" s="133"/>
      <c r="Z1753" s="133"/>
      <c r="AA1753" s="133"/>
      <c r="AB1753" s="133"/>
      <c r="AC1753" s="133"/>
      <c r="AD1753" s="133"/>
      <c r="AE1753" s="133"/>
      <c r="AF1753" s="133"/>
      <c r="AG1753" s="133" t="s">
        <v>282</v>
      </c>
      <c r="AH1753" s="133">
        <v>0</v>
      </c>
      <c r="AI1753" s="133"/>
      <c r="AJ1753" s="133"/>
      <c r="AK1753" s="133"/>
      <c r="AL1753" s="133"/>
      <c r="AM1753" s="133"/>
      <c r="AN1753" s="133"/>
      <c r="AO1753" s="133"/>
      <c r="AP1753" s="133"/>
      <c r="AQ1753" s="133"/>
      <c r="AR1753" s="133"/>
      <c r="AS1753" s="133"/>
      <c r="AT1753" s="133"/>
      <c r="AU1753" s="133"/>
      <c r="AV1753" s="133"/>
      <c r="AW1753" s="133"/>
      <c r="AX1753" s="133"/>
      <c r="AY1753" s="133"/>
      <c r="AZ1753" s="133"/>
      <c r="BA1753" s="133"/>
      <c r="BB1753" s="133"/>
      <c r="BC1753" s="133"/>
      <c r="BD1753" s="133"/>
      <c r="BE1753" s="133"/>
      <c r="BF1753" s="133"/>
      <c r="BG1753" s="133"/>
      <c r="BH1753" s="133"/>
    </row>
    <row r="1754" spans="1:60" ht="22.5" outlineLevel="1" x14ac:dyDescent="0.2">
      <c r="A1754" s="142"/>
      <c r="B1754" s="143"/>
      <c r="C1754" s="189" t="s">
        <v>1782</v>
      </c>
      <c r="D1754" s="175"/>
      <c r="E1754" s="176"/>
      <c r="F1754" s="144"/>
      <c r="G1754" s="144"/>
      <c r="H1754" s="144"/>
      <c r="I1754" s="144"/>
      <c r="J1754" s="144"/>
      <c r="K1754" s="144"/>
      <c r="L1754" s="144"/>
      <c r="M1754" s="144"/>
      <c r="N1754" s="144"/>
      <c r="O1754" s="144"/>
      <c r="P1754" s="144"/>
      <c r="Q1754" s="144"/>
      <c r="R1754" s="144"/>
      <c r="S1754" s="144"/>
      <c r="T1754" s="144"/>
      <c r="U1754" s="144"/>
      <c r="V1754" s="144"/>
      <c r="W1754" s="144"/>
      <c r="X1754" s="133"/>
      <c r="Y1754" s="133"/>
      <c r="Z1754" s="133"/>
      <c r="AA1754" s="133"/>
      <c r="AB1754" s="133"/>
      <c r="AC1754" s="133"/>
      <c r="AD1754" s="133"/>
      <c r="AE1754" s="133"/>
      <c r="AF1754" s="133"/>
      <c r="AG1754" s="133" t="s">
        <v>282</v>
      </c>
      <c r="AH1754" s="133">
        <v>0</v>
      </c>
      <c r="AI1754" s="133"/>
      <c r="AJ1754" s="133"/>
      <c r="AK1754" s="133"/>
      <c r="AL1754" s="133"/>
      <c r="AM1754" s="133"/>
      <c r="AN1754" s="133"/>
      <c r="AO1754" s="133"/>
      <c r="AP1754" s="133"/>
      <c r="AQ1754" s="133"/>
      <c r="AR1754" s="133"/>
      <c r="AS1754" s="133"/>
      <c r="AT1754" s="133"/>
      <c r="AU1754" s="133"/>
      <c r="AV1754" s="133"/>
      <c r="AW1754" s="133"/>
      <c r="AX1754" s="133"/>
      <c r="AY1754" s="133"/>
      <c r="AZ1754" s="133"/>
      <c r="BA1754" s="133"/>
      <c r="BB1754" s="133"/>
      <c r="BC1754" s="133"/>
      <c r="BD1754" s="133"/>
      <c r="BE1754" s="133"/>
      <c r="BF1754" s="133"/>
      <c r="BG1754" s="133"/>
      <c r="BH1754" s="133"/>
    </row>
    <row r="1755" spans="1:60" ht="22.5" outlineLevel="1" x14ac:dyDescent="0.2">
      <c r="A1755" s="142"/>
      <c r="B1755" s="143"/>
      <c r="C1755" s="189" t="s">
        <v>1783</v>
      </c>
      <c r="D1755" s="175"/>
      <c r="E1755" s="176"/>
      <c r="F1755" s="144"/>
      <c r="G1755" s="144"/>
      <c r="H1755" s="144"/>
      <c r="I1755" s="144"/>
      <c r="J1755" s="144"/>
      <c r="K1755" s="144"/>
      <c r="L1755" s="144"/>
      <c r="M1755" s="144"/>
      <c r="N1755" s="144"/>
      <c r="O1755" s="144"/>
      <c r="P1755" s="144"/>
      <c r="Q1755" s="144"/>
      <c r="R1755" s="144"/>
      <c r="S1755" s="144"/>
      <c r="T1755" s="144"/>
      <c r="U1755" s="144"/>
      <c r="V1755" s="144"/>
      <c r="W1755" s="144"/>
      <c r="X1755" s="133"/>
      <c r="Y1755" s="133"/>
      <c r="Z1755" s="133"/>
      <c r="AA1755" s="133"/>
      <c r="AB1755" s="133"/>
      <c r="AC1755" s="133"/>
      <c r="AD1755" s="133"/>
      <c r="AE1755" s="133"/>
      <c r="AF1755" s="133"/>
      <c r="AG1755" s="133" t="s">
        <v>282</v>
      </c>
      <c r="AH1755" s="133">
        <v>0</v>
      </c>
      <c r="AI1755" s="133"/>
      <c r="AJ1755" s="133"/>
      <c r="AK1755" s="133"/>
      <c r="AL1755" s="133"/>
      <c r="AM1755" s="133"/>
      <c r="AN1755" s="133"/>
      <c r="AO1755" s="133"/>
      <c r="AP1755" s="133"/>
      <c r="AQ1755" s="133"/>
      <c r="AR1755" s="133"/>
      <c r="AS1755" s="133"/>
      <c r="AT1755" s="133"/>
      <c r="AU1755" s="133"/>
      <c r="AV1755" s="133"/>
      <c r="AW1755" s="133"/>
      <c r="AX1755" s="133"/>
      <c r="AY1755" s="133"/>
      <c r="AZ1755" s="133"/>
      <c r="BA1755" s="133"/>
      <c r="BB1755" s="133"/>
      <c r="BC1755" s="133"/>
      <c r="BD1755" s="133"/>
      <c r="BE1755" s="133"/>
      <c r="BF1755" s="133"/>
      <c r="BG1755" s="133"/>
      <c r="BH1755" s="133"/>
    </row>
    <row r="1756" spans="1:60" ht="22.5" outlineLevel="1" x14ac:dyDescent="0.2">
      <c r="A1756" s="142"/>
      <c r="B1756" s="143"/>
      <c r="C1756" s="189" t="s">
        <v>1784</v>
      </c>
      <c r="D1756" s="175"/>
      <c r="E1756" s="176"/>
      <c r="F1756" s="144"/>
      <c r="G1756" s="144"/>
      <c r="H1756" s="144"/>
      <c r="I1756" s="144"/>
      <c r="J1756" s="144"/>
      <c r="K1756" s="144"/>
      <c r="L1756" s="144"/>
      <c r="M1756" s="144"/>
      <c r="N1756" s="144"/>
      <c r="O1756" s="144"/>
      <c r="P1756" s="144"/>
      <c r="Q1756" s="144"/>
      <c r="R1756" s="144"/>
      <c r="S1756" s="144"/>
      <c r="T1756" s="144"/>
      <c r="U1756" s="144"/>
      <c r="V1756" s="144"/>
      <c r="W1756" s="144"/>
      <c r="X1756" s="133"/>
      <c r="Y1756" s="133"/>
      <c r="Z1756" s="133"/>
      <c r="AA1756" s="133"/>
      <c r="AB1756" s="133"/>
      <c r="AC1756" s="133"/>
      <c r="AD1756" s="133"/>
      <c r="AE1756" s="133"/>
      <c r="AF1756" s="133"/>
      <c r="AG1756" s="133" t="s">
        <v>282</v>
      </c>
      <c r="AH1756" s="133">
        <v>0</v>
      </c>
      <c r="AI1756" s="133"/>
      <c r="AJ1756" s="133"/>
      <c r="AK1756" s="133"/>
      <c r="AL1756" s="133"/>
      <c r="AM1756" s="133"/>
      <c r="AN1756" s="133"/>
      <c r="AO1756" s="133"/>
      <c r="AP1756" s="133"/>
      <c r="AQ1756" s="133"/>
      <c r="AR1756" s="133"/>
      <c r="AS1756" s="133"/>
      <c r="AT1756" s="133"/>
      <c r="AU1756" s="133"/>
      <c r="AV1756" s="133"/>
      <c r="AW1756" s="133"/>
      <c r="AX1756" s="133"/>
      <c r="AY1756" s="133"/>
      <c r="AZ1756" s="133"/>
      <c r="BA1756" s="133"/>
      <c r="BB1756" s="133"/>
      <c r="BC1756" s="133"/>
      <c r="BD1756" s="133"/>
      <c r="BE1756" s="133"/>
      <c r="BF1756" s="133"/>
      <c r="BG1756" s="133"/>
      <c r="BH1756" s="133"/>
    </row>
    <row r="1757" spans="1:60" ht="22.5" outlineLevel="1" x14ac:dyDescent="0.2">
      <c r="A1757" s="142"/>
      <c r="B1757" s="143"/>
      <c r="C1757" s="189" t="s">
        <v>1785</v>
      </c>
      <c r="D1757" s="175"/>
      <c r="E1757" s="176"/>
      <c r="F1757" s="144"/>
      <c r="G1757" s="144"/>
      <c r="H1757" s="144"/>
      <c r="I1757" s="144"/>
      <c r="J1757" s="144"/>
      <c r="K1757" s="144"/>
      <c r="L1757" s="144"/>
      <c r="M1757" s="144"/>
      <c r="N1757" s="144"/>
      <c r="O1757" s="144"/>
      <c r="P1757" s="144"/>
      <c r="Q1757" s="144"/>
      <c r="R1757" s="144"/>
      <c r="S1757" s="144"/>
      <c r="T1757" s="144"/>
      <c r="U1757" s="144"/>
      <c r="V1757" s="144"/>
      <c r="W1757" s="144"/>
      <c r="X1757" s="133"/>
      <c r="Y1757" s="133"/>
      <c r="Z1757" s="133"/>
      <c r="AA1757" s="133"/>
      <c r="AB1757" s="133"/>
      <c r="AC1757" s="133"/>
      <c r="AD1757" s="133"/>
      <c r="AE1757" s="133"/>
      <c r="AF1757" s="133"/>
      <c r="AG1757" s="133" t="s">
        <v>282</v>
      </c>
      <c r="AH1757" s="133">
        <v>0</v>
      </c>
      <c r="AI1757" s="133"/>
      <c r="AJ1757" s="133"/>
      <c r="AK1757" s="133"/>
      <c r="AL1757" s="133"/>
      <c r="AM1757" s="133"/>
      <c r="AN1757" s="133"/>
      <c r="AO1757" s="133"/>
      <c r="AP1757" s="133"/>
      <c r="AQ1757" s="133"/>
      <c r="AR1757" s="133"/>
      <c r="AS1757" s="133"/>
      <c r="AT1757" s="133"/>
      <c r="AU1757" s="133"/>
      <c r="AV1757" s="133"/>
      <c r="AW1757" s="133"/>
      <c r="AX1757" s="133"/>
      <c r="AY1757" s="133"/>
      <c r="AZ1757" s="133"/>
      <c r="BA1757" s="133"/>
      <c r="BB1757" s="133"/>
      <c r="BC1757" s="133"/>
      <c r="BD1757" s="133"/>
      <c r="BE1757" s="133"/>
      <c r="BF1757" s="133"/>
      <c r="BG1757" s="133"/>
      <c r="BH1757" s="133"/>
    </row>
    <row r="1758" spans="1:60" ht="22.5" outlineLevel="1" x14ac:dyDescent="0.2">
      <c r="A1758" s="142"/>
      <c r="B1758" s="143"/>
      <c r="C1758" s="189" t="s">
        <v>1786</v>
      </c>
      <c r="D1758" s="175"/>
      <c r="E1758" s="176"/>
      <c r="F1758" s="144"/>
      <c r="G1758" s="144"/>
      <c r="H1758" s="144"/>
      <c r="I1758" s="144"/>
      <c r="J1758" s="144"/>
      <c r="K1758" s="144"/>
      <c r="L1758" s="144"/>
      <c r="M1758" s="144"/>
      <c r="N1758" s="144"/>
      <c r="O1758" s="144"/>
      <c r="P1758" s="144"/>
      <c r="Q1758" s="144"/>
      <c r="R1758" s="144"/>
      <c r="S1758" s="144"/>
      <c r="T1758" s="144"/>
      <c r="U1758" s="144"/>
      <c r="V1758" s="144"/>
      <c r="W1758" s="144"/>
      <c r="X1758" s="133"/>
      <c r="Y1758" s="133"/>
      <c r="Z1758" s="133"/>
      <c r="AA1758" s="133"/>
      <c r="AB1758" s="133"/>
      <c r="AC1758" s="133"/>
      <c r="AD1758" s="133"/>
      <c r="AE1758" s="133"/>
      <c r="AF1758" s="133"/>
      <c r="AG1758" s="133" t="s">
        <v>282</v>
      </c>
      <c r="AH1758" s="133">
        <v>0</v>
      </c>
      <c r="AI1758" s="133"/>
      <c r="AJ1758" s="133"/>
      <c r="AK1758" s="133"/>
      <c r="AL1758" s="133"/>
      <c r="AM1758" s="133"/>
      <c r="AN1758" s="133"/>
      <c r="AO1758" s="133"/>
      <c r="AP1758" s="133"/>
      <c r="AQ1758" s="133"/>
      <c r="AR1758" s="133"/>
      <c r="AS1758" s="133"/>
      <c r="AT1758" s="133"/>
      <c r="AU1758" s="133"/>
      <c r="AV1758" s="133"/>
      <c r="AW1758" s="133"/>
      <c r="AX1758" s="133"/>
      <c r="AY1758" s="133"/>
      <c r="AZ1758" s="133"/>
      <c r="BA1758" s="133"/>
      <c r="BB1758" s="133"/>
      <c r="BC1758" s="133"/>
      <c r="BD1758" s="133"/>
      <c r="BE1758" s="133"/>
      <c r="BF1758" s="133"/>
      <c r="BG1758" s="133"/>
      <c r="BH1758" s="133"/>
    </row>
    <row r="1759" spans="1:60" outlineLevel="1" x14ac:dyDescent="0.2">
      <c r="A1759" s="142"/>
      <c r="B1759" s="143"/>
      <c r="C1759" s="189" t="s">
        <v>1787</v>
      </c>
      <c r="D1759" s="175"/>
      <c r="E1759" s="176"/>
      <c r="F1759" s="144"/>
      <c r="G1759" s="144"/>
      <c r="H1759" s="144"/>
      <c r="I1759" s="144"/>
      <c r="J1759" s="144"/>
      <c r="K1759" s="144"/>
      <c r="L1759" s="144"/>
      <c r="M1759" s="144"/>
      <c r="N1759" s="144"/>
      <c r="O1759" s="144"/>
      <c r="P1759" s="144"/>
      <c r="Q1759" s="144"/>
      <c r="R1759" s="144"/>
      <c r="S1759" s="144"/>
      <c r="T1759" s="144"/>
      <c r="U1759" s="144"/>
      <c r="V1759" s="144"/>
      <c r="W1759" s="144"/>
      <c r="X1759" s="133"/>
      <c r="Y1759" s="133"/>
      <c r="Z1759" s="133"/>
      <c r="AA1759" s="133"/>
      <c r="AB1759" s="133"/>
      <c r="AC1759" s="133"/>
      <c r="AD1759" s="133"/>
      <c r="AE1759" s="133"/>
      <c r="AF1759" s="133"/>
      <c r="AG1759" s="133" t="s">
        <v>282</v>
      </c>
      <c r="AH1759" s="133">
        <v>0</v>
      </c>
      <c r="AI1759" s="133"/>
      <c r="AJ1759" s="133"/>
      <c r="AK1759" s="133"/>
      <c r="AL1759" s="133"/>
      <c r="AM1759" s="133"/>
      <c r="AN1759" s="133"/>
      <c r="AO1759" s="133"/>
      <c r="AP1759" s="133"/>
      <c r="AQ1759" s="133"/>
      <c r="AR1759" s="133"/>
      <c r="AS1759" s="133"/>
      <c r="AT1759" s="133"/>
      <c r="AU1759" s="133"/>
      <c r="AV1759" s="133"/>
      <c r="AW1759" s="133"/>
      <c r="AX1759" s="133"/>
      <c r="AY1759" s="133"/>
      <c r="AZ1759" s="133"/>
      <c r="BA1759" s="133"/>
      <c r="BB1759" s="133"/>
      <c r="BC1759" s="133"/>
      <c r="BD1759" s="133"/>
      <c r="BE1759" s="133"/>
      <c r="BF1759" s="133"/>
      <c r="BG1759" s="133"/>
      <c r="BH1759" s="133"/>
    </row>
    <row r="1760" spans="1:60" outlineLevel="1" x14ac:dyDescent="0.2">
      <c r="A1760" s="142"/>
      <c r="B1760" s="143"/>
      <c r="C1760" s="189" t="s">
        <v>1788</v>
      </c>
      <c r="D1760" s="175"/>
      <c r="E1760" s="176">
        <v>4133.3436400000001</v>
      </c>
      <c r="F1760" s="144"/>
      <c r="G1760" s="144"/>
      <c r="H1760" s="144"/>
      <c r="I1760" s="144"/>
      <c r="J1760" s="144"/>
      <c r="K1760" s="144"/>
      <c r="L1760" s="144"/>
      <c r="M1760" s="144"/>
      <c r="N1760" s="144"/>
      <c r="O1760" s="144"/>
      <c r="P1760" s="144"/>
      <c r="Q1760" s="144"/>
      <c r="R1760" s="144"/>
      <c r="S1760" s="144"/>
      <c r="T1760" s="144"/>
      <c r="U1760" s="144"/>
      <c r="V1760" s="144"/>
      <c r="W1760" s="144"/>
      <c r="X1760" s="133"/>
      <c r="Y1760" s="133"/>
      <c r="Z1760" s="133"/>
      <c r="AA1760" s="133"/>
      <c r="AB1760" s="133"/>
      <c r="AC1760" s="133"/>
      <c r="AD1760" s="133"/>
      <c r="AE1760" s="133"/>
      <c r="AF1760" s="133"/>
      <c r="AG1760" s="133" t="s">
        <v>282</v>
      </c>
      <c r="AH1760" s="133">
        <v>0</v>
      </c>
      <c r="AI1760" s="133"/>
      <c r="AJ1760" s="133"/>
      <c r="AK1760" s="133"/>
      <c r="AL1760" s="133"/>
      <c r="AM1760" s="133"/>
      <c r="AN1760" s="133"/>
      <c r="AO1760" s="133"/>
      <c r="AP1760" s="133"/>
      <c r="AQ1760" s="133"/>
      <c r="AR1760" s="133"/>
      <c r="AS1760" s="133"/>
      <c r="AT1760" s="133"/>
      <c r="AU1760" s="133"/>
      <c r="AV1760" s="133"/>
      <c r="AW1760" s="133"/>
      <c r="AX1760" s="133"/>
      <c r="AY1760" s="133"/>
      <c r="AZ1760" s="133"/>
      <c r="BA1760" s="133"/>
      <c r="BB1760" s="133"/>
      <c r="BC1760" s="133"/>
      <c r="BD1760" s="133"/>
      <c r="BE1760" s="133"/>
      <c r="BF1760" s="133"/>
      <c r="BG1760" s="133"/>
      <c r="BH1760" s="133"/>
    </row>
    <row r="1761" spans="1:60" x14ac:dyDescent="0.2">
      <c r="A1761" s="148" t="s">
        <v>228</v>
      </c>
      <c r="B1761" s="149" t="s">
        <v>143</v>
      </c>
      <c r="C1761" s="169" t="s">
        <v>144</v>
      </c>
      <c r="D1761" s="150"/>
      <c r="E1761" s="151"/>
      <c r="F1761" s="152"/>
      <c r="G1761" s="152">
        <f>SUMIF(AG1762:AG1973,"&lt;&gt;NOR",G1762:G1973)</f>
        <v>624425.74999999988</v>
      </c>
      <c r="H1761" s="152"/>
      <c r="I1761" s="152">
        <f>SUM(I1762:I1973)</f>
        <v>380679.8</v>
      </c>
      <c r="J1761" s="152"/>
      <c r="K1761" s="152">
        <f>SUM(K1762:K1973)</f>
        <v>243745.92000000001</v>
      </c>
      <c r="L1761" s="152"/>
      <c r="M1761" s="152">
        <f>SUM(M1762:M1973)</f>
        <v>755555.15749999997</v>
      </c>
      <c r="N1761" s="152"/>
      <c r="O1761" s="152">
        <f>SUM(O1762:O1973)</f>
        <v>7.12</v>
      </c>
      <c r="P1761" s="152"/>
      <c r="Q1761" s="152">
        <f>SUM(Q1762:Q1973)</f>
        <v>0</v>
      </c>
      <c r="R1761" s="152"/>
      <c r="S1761" s="152"/>
      <c r="T1761" s="153"/>
      <c r="U1761" s="147"/>
      <c r="V1761" s="147">
        <f>SUM(V1762:V1973)</f>
        <v>596.57000000000005</v>
      </c>
      <c r="W1761" s="147"/>
      <c r="AG1761" t="s">
        <v>229</v>
      </c>
    </row>
    <row r="1762" spans="1:60" ht="22.5" outlineLevel="1" x14ac:dyDescent="0.2">
      <c r="A1762" s="154">
        <v>249</v>
      </c>
      <c r="B1762" s="155" t="s">
        <v>1789</v>
      </c>
      <c r="C1762" s="171" t="s">
        <v>1790</v>
      </c>
      <c r="D1762" s="156" t="s">
        <v>279</v>
      </c>
      <c r="E1762" s="157">
        <v>353.00675000000001</v>
      </c>
      <c r="F1762" s="158">
        <v>10.700000000000001</v>
      </c>
      <c r="G1762" s="159">
        <f>ROUND(E1762*F1762,2)</f>
        <v>3777.17</v>
      </c>
      <c r="H1762" s="158">
        <v>0</v>
      </c>
      <c r="I1762" s="159">
        <f>ROUND(E1762*H1762,2)</f>
        <v>0</v>
      </c>
      <c r="J1762" s="158">
        <v>10.700000000000001</v>
      </c>
      <c r="K1762" s="159">
        <f>ROUND(E1762*J1762,2)</f>
        <v>3777.17</v>
      </c>
      <c r="L1762" s="159">
        <v>21</v>
      </c>
      <c r="M1762" s="159">
        <f>G1762*(1+L1762/100)</f>
        <v>4570.3756999999996</v>
      </c>
      <c r="N1762" s="159">
        <v>0</v>
      </c>
      <c r="O1762" s="159">
        <f>ROUND(E1762*N1762,2)</f>
        <v>0</v>
      </c>
      <c r="P1762" s="159">
        <v>0</v>
      </c>
      <c r="Q1762" s="159">
        <f>ROUND(E1762*P1762,2)</f>
        <v>0</v>
      </c>
      <c r="R1762" s="159" t="s">
        <v>1791</v>
      </c>
      <c r="S1762" s="159" t="s">
        <v>233</v>
      </c>
      <c r="T1762" s="160" t="s">
        <v>233</v>
      </c>
      <c r="U1762" s="144">
        <v>2.75E-2</v>
      </c>
      <c r="V1762" s="144">
        <f>ROUND(E1762*U1762,2)</f>
        <v>9.7100000000000009</v>
      </c>
      <c r="W1762" s="144"/>
      <c r="X1762" s="133"/>
      <c r="Y1762" s="133"/>
      <c r="Z1762" s="133"/>
      <c r="AA1762" s="133"/>
      <c r="AB1762" s="133"/>
      <c r="AC1762" s="133"/>
      <c r="AD1762" s="133"/>
      <c r="AE1762" s="133"/>
      <c r="AF1762" s="133"/>
      <c r="AG1762" s="133" t="s">
        <v>1792</v>
      </c>
      <c r="AH1762" s="133"/>
      <c r="AI1762" s="133"/>
      <c r="AJ1762" s="133"/>
      <c r="AK1762" s="133"/>
      <c r="AL1762" s="133"/>
      <c r="AM1762" s="133"/>
      <c r="AN1762" s="133"/>
      <c r="AO1762" s="133"/>
      <c r="AP1762" s="133"/>
      <c r="AQ1762" s="133"/>
      <c r="AR1762" s="133"/>
      <c r="AS1762" s="133"/>
      <c r="AT1762" s="133"/>
      <c r="AU1762" s="133"/>
      <c r="AV1762" s="133"/>
      <c r="AW1762" s="133"/>
      <c r="AX1762" s="133"/>
      <c r="AY1762" s="133"/>
      <c r="AZ1762" s="133"/>
      <c r="BA1762" s="133"/>
      <c r="BB1762" s="133"/>
      <c r="BC1762" s="133"/>
      <c r="BD1762" s="133"/>
      <c r="BE1762" s="133"/>
      <c r="BF1762" s="133"/>
      <c r="BG1762" s="133"/>
      <c r="BH1762" s="133"/>
    </row>
    <row r="1763" spans="1:60" outlineLevel="1" x14ac:dyDescent="0.2">
      <c r="A1763" s="142"/>
      <c r="B1763" s="143"/>
      <c r="C1763" s="189" t="s">
        <v>362</v>
      </c>
      <c r="D1763" s="175"/>
      <c r="E1763" s="176"/>
      <c r="F1763" s="144"/>
      <c r="G1763" s="144"/>
      <c r="H1763" s="144"/>
      <c r="I1763" s="144"/>
      <c r="J1763" s="144"/>
      <c r="K1763" s="144"/>
      <c r="L1763" s="144"/>
      <c r="M1763" s="144"/>
      <c r="N1763" s="144"/>
      <c r="O1763" s="144"/>
      <c r="P1763" s="144"/>
      <c r="Q1763" s="144"/>
      <c r="R1763" s="144"/>
      <c r="S1763" s="144"/>
      <c r="T1763" s="144"/>
      <c r="U1763" s="144"/>
      <c r="V1763" s="144"/>
      <c r="W1763" s="144"/>
      <c r="X1763" s="133"/>
      <c r="Y1763" s="133"/>
      <c r="Z1763" s="133"/>
      <c r="AA1763" s="133"/>
      <c r="AB1763" s="133"/>
      <c r="AC1763" s="133"/>
      <c r="AD1763" s="133"/>
      <c r="AE1763" s="133"/>
      <c r="AF1763" s="133"/>
      <c r="AG1763" s="133" t="s">
        <v>282</v>
      </c>
      <c r="AH1763" s="133">
        <v>0</v>
      </c>
      <c r="AI1763" s="133"/>
      <c r="AJ1763" s="133"/>
      <c r="AK1763" s="133"/>
      <c r="AL1763" s="133"/>
      <c r="AM1763" s="133"/>
      <c r="AN1763" s="133"/>
      <c r="AO1763" s="133"/>
      <c r="AP1763" s="133"/>
      <c r="AQ1763" s="133"/>
      <c r="AR1763" s="133"/>
      <c r="AS1763" s="133"/>
      <c r="AT1763" s="133"/>
      <c r="AU1763" s="133"/>
      <c r="AV1763" s="133"/>
      <c r="AW1763" s="133"/>
      <c r="AX1763" s="133"/>
      <c r="AY1763" s="133"/>
      <c r="AZ1763" s="133"/>
      <c r="BA1763" s="133"/>
      <c r="BB1763" s="133"/>
      <c r="BC1763" s="133"/>
      <c r="BD1763" s="133"/>
      <c r="BE1763" s="133"/>
      <c r="BF1763" s="133"/>
      <c r="BG1763" s="133"/>
      <c r="BH1763" s="133"/>
    </row>
    <row r="1764" spans="1:60" outlineLevel="1" x14ac:dyDescent="0.2">
      <c r="A1764" s="142"/>
      <c r="B1764" s="143"/>
      <c r="C1764" s="189" t="s">
        <v>1793</v>
      </c>
      <c r="D1764" s="175"/>
      <c r="E1764" s="176">
        <v>65.041000000000011</v>
      </c>
      <c r="F1764" s="144"/>
      <c r="G1764" s="144"/>
      <c r="H1764" s="144"/>
      <c r="I1764" s="144"/>
      <c r="J1764" s="144"/>
      <c r="K1764" s="144"/>
      <c r="L1764" s="144"/>
      <c r="M1764" s="144"/>
      <c r="N1764" s="144"/>
      <c r="O1764" s="144"/>
      <c r="P1764" s="144"/>
      <c r="Q1764" s="144"/>
      <c r="R1764" s="144"/>
      <c r="S1764" s="144"/>
      <c r="T1764" s="144"/>
      <c r="U1764" s="144"/>
      <c r="V1764" s="144"/>
      <c r="W1764" s="144"/>
      <c r="X1764" s="133"/>
      <c r="Y1764" s="133"/>
      <c r="Z1764" s="133"/>
      <c r="AA1764" s="133"/>
      <c r="AB1764" s="133"/>
      <c r="AC1764" s="133"/>
      <c r="AD1764" s="133"/>
      <c r="AE1764" s="133"/>
      <c r="AF1764" s="133"/>
      <c r="AG1764" s="133" t="s">
        <v>282</v>
      </c>
      <c r="AH1764" s="133">
        <v>0</v>
      </c>
      <c r="AI1764" s="133"/>
      <c r="AJ1764" s="133"/>
      <c r="AK1764" s="133"/>
      <c r="AL1764" s="133"/>
      <c r="AM1764" s="133"/>
      <c r="AN1764" s="133"/>
      <c r="AO1764" s="133"/>
      <c r="AP1764" s="133"/>
      <c r="AQ1764" s="133"/>
      <c r="AR1764" s="133"/>
      <c r="AS1764" s="133"/>
      <c r="AT1764" s="133"/>
      <c r="AU1764" s="133"/>
      <c r="AV1764" s="133"/>
      <c r="AW1764" s="133"/>
      <c r="AX1764" s="133"/>
      <c r="AY1764" s="133"/>
      <c r="AZ1764" s="133"/>
      <c r="BA1764" s="133"/>
      <c r="BB1764" s="133"/>
      <c r="BC1764" s="133"/>
      <c r="BD1764" s="133"/>
      <c r="BE1764" s="133"/>
      <c r="BF1764" s="133"/>
      <c r="BG1764" s="133"/>
      <c r="BH1764" s="133"/>
    </row>
    <row r="1765" spans="1:60" outlineLevel="1" x14ac:dyDescent="0.2">
      <c r="A1765" s="142"/>
      <c r="B1765" s="143"/>
      <c r="C1765" s="189" t="s">
        <v>364</v>
      </c>
      <c r="D1765" s="175"/>
      <c r="E1765" s="176"/>
      <c r="F1765" s="144"/>
      <c r="G1765" s="144"/>
      <c r="H1765" s="144"/>
      <c r="I1765" s="144"/>
      <c r="J1765" s="144"/>
      <c r="K1765" s="144"/>
      <c r="L1765" s="144"/>
      <c r="M1765" s="144"/>
      <c r="N1765" s="144"/>
      <c r="O1765" s="144"/>
      <c r="P1765" s="144"/>
      <c r="Q1765" s="144"/>
      <c r="R1765" s="144"/>
      <c r="S1765" s="144"/>
      <c r="T1765" s="144"/>
      <c r="U1765" s="144"/>
      <c r="V1765" s="144"/>
      <c r="W1765" s="144"/>
      <c r="X1765" s="133"/>
      <c r="Y1765" s="133"/>
      <c r="Z1765" s="133"/>
      <c r="AA1765" s="133"/>
      <c r="AB1765" s="133"/>
      <c r="AC1765" s="133"/>
      <c r="AD1765" s="133"/>
      <c r="AE1765" s="133"/>
      <c r="AF1765" s="133"/>
      <c r="AG1765" s="133" t="s">
        <v>282</v>
      </c>
      <c r="AH1765" s="133">
        <v>0</v>
      </c>
      <c r="AI1765" s="133"/>
      <c r="AJ1765" s="133"/>
      <c r="AK1765" s="133"/>
      <c r="AL1765" s="133"/>
      <c r="AM1765" s="133"/>
      <c r="AN1765" s="133"/>
      <c r="AO1765" s="133"/>
      <c r="AP1765" s="133"/>
      <c r="AQ1765" s="133"/>
      <c r="AR1765" s="133"/>
      <c r="AS1765" s="133"/>
      <c r="AT1765" s="133"/>
      <c r="AU1765" s="133"/>
      <c r="AV1765" s="133"/>
      <c r="AW1765" s="133"/>
      <c r="AX1765" s="133"/>
      <c r="AY1765" s="133"/>
      <c r="AZ1765" s="133"/>
      <c r="BA1765" s="133"/>
      <c r="BB1765" s="133"/>
      <c r="BC1765" s="133"/>
      <c r="BD1765" s="133"/>
      <c r="BE1765" s="133"/>
      <c r="BF1765" s="133"/>
      <c r="BG1765" s="133"/>
      <c r="BH1765" s="133"/>
    </row>
    <row r="1766" spans="1:60" outlineLevel="1" x14ac:dyDescent="0.2">
      <c r="A1766" s="142"/>
      <c r="B1766" s="143"/>
      <c r="C1766" s="189" t="s">
        <v>1794</v>
      </c>
      <c r="D1766" s="175"/>
      <c r="E1766" s="176">
        <v>78.253</v>
      </c>
      <c r="F1766" s="144"/>
      <c r="G1766" s="144"/>
      <c r="H1766" s="144"/>
      <c r="I1766" s="144"/>
      <c r="J1766" s="144"/>
      <c r="K1766" s="144"/>
      <c r="L1766" s="144"/>
      <c r="M1766" s="144"/>
      <c r="N1766" s="144"/>
      <c r="O1766" s="144"/>
      <c r="P1766" s="144"/>
      <c r="Q1766" s="144"/>
      <c r="R1766" s="144"/>
      <c r="S1766" s="144"/>
      <c r="T1766" s="144"/>
      <c r="U1766" s="144"/>
      <c r="V1766" s="144"/>
      <c r="W1766" s="144"/>
      <c r="X1766" s="133"/>
      <c r="Y1766" s="133"/>
      <c r="Z1766" s="133"/>
      <c r="AA1766" s="133"/>
      <c r="AB1766" s="133"/>
      <c r="AC1766" s="133"/>
      <c r="AD1766" s="133"/>
      <c r="AE1766" s="133"/>
      <c r="AF1766" s="133"/>
      <c r="AG1766" s="133" t="s">
        <v>282</v>
      </c>
      <c r="AH1766" s="133">
        <v>0</v>
      </c>
      <c r="AI1766" s="133"/>
      <c r="AJ1766" s="133"/>
      <c r="AK1766" s="133"/>
      <c r="AL1766" s="133"/>
      <c r="AM1766" s="133"/>
      <c r="AN1766" s="133"/>
      <c r="AO1766" s="133"/>
      <c r="AP1766" s="133"/>
      <c r="AQ1766" s="133"/>
      <c r="AR1766" s="133"/>
      <c r="AS1766" s="133"/>
      <c r="AT1766" s="133"/>
      <c r="AU1766" s="133"/>
      <c r="AV1766" s="133"/>
      <c r="AW1766" s="133"/>
      <c r="AX1766" s="133"/>
      <c r="AY1766" s="133"/>
      <c r="AZ1766" s="133"/>
      <c r="BA1766" s="133"/>
      <c r="BB1766" s="133"/>
      <c r="BC1766" s="133"/>
      <c r="BD1766" s="133"/>
      <c r="BE1766" s="133"/>
      <c r="BF1766" s="133"/>
      <c r="BG1766" s="133"/>
      <c r="BH1766" s="133"/>
    </row>
    <row r="1767" spans="1:60" outlineLevel="1" x14ac:dyDescent="0.2">
      <c r="A1767" s="142"/>
      <c r="B1767" s="143"/>
      <c r="C1767" s="189" t="s">
        <v>1795</v>
      </c>
      <c r="D1767" s="175"/>
      <c r="E1767" s="176">
        <v>-12.070749999999999</v>
      </c>
      <c r="F1767" s="144"/>
      <c r="G1767" s="144"/>
      <c r="H1767" s="144"/>
      <c r="I1767" s="144"/>
      <c r="J1767" s="144"/>
      <c r="K1767" s="144"/>
      <c r="L1767" s="144"/>
      <c r="M1767" s="144"/>
      <c r="N1767" s="144"/>
      <c r="O1767" s="144"/>
      <c r="P1767" s="144"/>
      <c r="Q1767" s="144"/>
      <c r="R1767" s="144"/>
      <c r="S1767" s="144"/>
      <c r="T1767" s="144"/>
      <c r="U1767" s="144"/>
      <c r="V1767" s="144"/>
      <c r="W1767" s="144"/>
      <c r="X1767" s="133"/>
      <c r="Y1767" s="133"/>
      <c r="Z1767" s="133"/>
      <c r="AA1767" s="133"/>
      <c r="AB1767" s="133"/>
      <c r="AC1767" s="133"/>
      <c r="AD1767" s="133"/>
      <c r="AE1767" s="133"/>
      <c r="AF1767" s="133"/>
      <c r="AG1767" s="133" t="s">
        <v>282</v>
      </c>
      <c r="AH1767" s="133">
        <v>0</v>
      </c>
      <c r="AI1767" s="133"/>
      <c r="AJ1767" s="133"/>
      <c r="AK1767" s="133"/>
      <c r="AL1767" s="133"/>
      <c r="AM1767" s="133"/>
      <c r="AN1767" s="133"/>
      <c r="AO1767" s="133"/>
      <c r="AP1767" s="133"/>
      <c r="AQ1767" s="133"/>
      <c r="AR1767" s="133"/>
      <c r="AS1767" s="133"/>
      <c r="AT1767" s="133"/>
      <c r="AU1767" s="133"/>
      <c r="AV1767" s="133"/>
      <c r="AW1767" s="133"/>
      <c r="AX1767" s="133"/>
      <c r="AY1767" s="133"/>
      <c r="AZ1767" s="133"/>
      <c r="BA1767" s="133"/>
      <c r="BB1767" s="133"/>
      <c r="BC1767" s="133"/>
      <c r="BD1767" s="133"/>
      <c r="BE1767" s="133"/>
      <c r="BF1767" s="133"/>
      <c r="BG1767" s="133"/>
      <c r="BH1767" s="133"/>
    </row>
    <row r="1768" spans="1:60" outlineLevel="1" x14ac:dyDescent="0.2">
      <c r="A1768" s="142"/>
      <c r="B1768" s="143"/>
      <c r="C1768" s="189" t="s">
        <v>367</v>
      </c>
      <c r="D1768" s="175"/>
      <c r="E1768" s="176"/>
      <c r="F1768" s="144"/>
      <c r="G1768" s="144"/>
      <c r="H1768" s="144"/>
      <c r="I1768" s="144"/>
      <c r="J1768" s="144"/>
      <c r="K1768" s="144"/>
      <c r="L1768" s="144"/>
      <c r="M1768" s="144"/>
      <c r="N1768" s="144"/>
      <c r="O1768" s="144"/>
      <c r="P1768" s="144"/>
      <c r="Q1768" s="144"/>
      <c r="R1768" s="144"/>
      <c r="S1768" s="144"/>
      <c r="T1768" s="144"/>
      <c r="U1768" s="144"/>
      <c r="V1768" s="144"/>
      <c r="W1768" s="144"/>
      <c r="X1768" s="133"/>
      <c r="Y1768" s="133"/>
      <c r="Z1768" s="133"/>
      <c r="AA1768" s="133"/>
      <c r="AB1768" s="133"/>
      <c r="AC1768" s="133"/>
      <c r="AD1768" s="133"/>
      <c r="AE1768" s="133"/>
      <c r="AF1768" s="133"/>
      <c r="AG1768" s="133" t="s">
        <v>282</v>
      </c>
      <c r="AH1768" s="133">
        <v>0</v>
      </c>
      <c r="AI1768" s="133"/>
      <c r="AJ1768" s="133"/>
      <c r="AK1768" s="133"/>
      <c r="AL1768" s="133"/>
      <c r="AM1768" s="133"/>
      <c r="AN1768" s="133"/>
      <c r="AO1768" s="133"/>
      <c r="AP1768" s="133"/>
      <c r="AQ1768" s="133"/>
      <c r="AR1768" s="133"/>
      <c r="AS1768" s="133"/>
      <c r="AT1768" s="133"/>
      <c r="AU1768" s="133"/>
      <c r="AV1768" s="133"/>
      <c r="AW1768" s="133"/>
      <c r="AX1768" s="133"/>
      <c r="AY1768" s="133"/>
      <c r="AZ1768" s="133"/>
      <c r="BA1768" s="133"/>
      <c r="BB1768" s="133"/>
      <c r="BC1768" s="133"/>
      <c r="BD1768" s="133"/>
      <c r="BE1768" s="133"/>
      <c r="BF1768" s="133"/>
      <c r="BG1768" s="133"/>
      <c r="BH1768" s="133"/>
    </row>
    <row r="1769" spans="1:60" outlineLevel="1" x14ac:dyDescent="0.2">
      <c r="A1769" s="142"/>
      <c r="B1769" s="143"/>
      <c r="C1769" s="189" t="s">
        <v>1796</v>
      </c>
      <c r="D1769" s="175"/>
      <c r="E1769" s="176">
        <v>14.32225</v>
      </c>
      <c r="F1769" s="144"/>
      <c r="G1769" s="144"/>
      <c r="H1769" s="144"/>
      <c r="I1769" s="144"/>
      <c r="J1769" s="144"/>
      <c r="K1769" s="144"/>
      <c r="L1769" s="144"/>
      <c r="M1769" s="144"/>
      <c r="N1769" s="144"/>
      <c r="O1769" s="144"/>
      <c r="P1769" s="144"/>
      <c r="Q1769" s="144"/>
      <c r="R1769" s="144"/>
      <c r="S1769" s="144"/>
      <c r="T1769" s="144"/>
      <c r="U1769" s="144"/>
      <c r="V1769" s="144"/>
      <c r="W1769" s="144"/>
      <c r="X1769" s="133"/>
      <c r="Y1769" s="133"/>
      <c r="Z1769" s="133"/>
      <c r="AA1769" s="133"/>
      <c r="AB1769" s="133"/>
      <c r="AC1769" s="133"/>
      <c r="AD1769" s="133"/>
      <c r="AE1769" s="133"/>
      <c r="AF1769" s="133"/>
      <c r="AG1769" s="133" t="s">
        <v>282</v>
      </c>
      <c r="AH1769" s="133">
        <v>0</v>
      </c>
      <c r="AI1769" s="133"/>
      <c r="AJ1769" s="133"/>
      <c r="AK1769" s="133"/>
      <c r="AL1769" s="133"/>
      <c r="AM1769" s="133"/>
      <c r="AN1769" s="133"/>
      <c r="AO1769" s="133"/>
      <c r="AP1769" s="133"/>
      <c r="AQ1769" s="133"/>
      <c r="AR1769" s="133"/>
      <c r="AS1769" s="133"/>
      <c r="AT1769" s="133"/>
      <c r="AU1769" s="133"/>
      <c r="AV1769" s="133"/>
      <c r="AW1769" s="133"/>
      <c r="AX1769" s="133"/>
      <c r="AY1769" s="133"/>
      <c r="AZ1769" s="133"/>
      <c r="BA1769" s="133"/>
      <c r="BB1769" s="133"/>
      <c r="BC1769" s="133"/>
      <c r="BD1769" s="133"/>
      <c r="BE1769" s="133"/>
      <c r="BF1769" s="133"/>
      <c r="BG1769" s="133"/>
      <c r="BH1769" s="133"/>
    </row>
    <row r="1770" spans="1:60" outlineLevel="1" x14ac:dyDescent="0.2">
      <c r="A1770" s="142"/>
      <c r="B1770" s="143"/>
      <c r="C1770" s="189" t="s">
        <v>369</v>
      </c>
      <c r="D1770" s="175"/>
      <c r="E1770" s="176"/>
      <c r="F1770" s="144"/>
      <c r="G1770" s="144"/>
      <c r="H1770" s="144"/>
      <c r="I1770" s="144"/>
      <c r="J1770" s="144"/>
      <c r="K1770" s="144"/>
      <c r="L1770" s="144"/>
      <c r="M1770" s="144"/>
      <c r="N1770" s="144"/>
      <c r="O1770" s="144"/>
      <c r="P1770" s="144"/>
      <c r="Q1770" s="144"/>
      <c r="R1770" s="144"/>
      <c r="S1770" s="144"/>
      <c r="T1770" s="144"/>
      <c r="U1770" s="144"/>
      <c r="V1770" s="144"/>
      <c r="W1770" s="144"/>
      <c r="X1770" s="133"/>
      <c r="Y1770" s="133"/>
      <c r="Z1770" s="133"/>
      <c r="AA1770" s="133"/>
      <c r="AB1770" s="133"/>
      <c r="AC1770" s="133"/>
      <c r="AD1770" s="133"/>
      <c r="AE1770" s="133"/>
      <c r="AF1770" s="133"/>
      <c r="AG1770" s="133" t="s">
        <v>282</v>
      </c>
      <c r="AH1770" s="133">
        <v>0</v>
      </c>
      <c r="AI1770" s="133"/>
      <c r="AJ1770" s="133"/>
      <c r="AK1770" s="133"/>
      <c r="AL1770" s="133"/>
      <c r="AM1770" s="133"/>
      <c r="AN1770" s="133"/>
      <c r="AO1770" s="133"/>
      <c r="AP1770" s="133"/>
      <c r="AQ1770" s="133"/>
      <c r="AR1770" s="133"/>
      <c r="AS1770" s="133"/>
      <c r="AT1770" s="133"/>
      <c r="AU1770" s="133"/>
      <c r="AV1770" s="133"/>
      <c r="AW1770" s="133"/>
      <c r="AX1770" s="133"/>
      <c r="AY1770" s="133"/>
      <c r="AZ1770" s="133"/>
      <c r="BA1770" s="133"/>
      <c r="BB1770" s="133"/>
      <c r="BC1770" s="133"/>
      <c r="BD1770" s="133"/>
      <c r="BE1770" s="133"/>
      <c r="BF1770" s="133"/>
      <c r="BG1770" s="133"/>
      <c r="BH1770" s="133"/>
    </row>
    <row r="1771" spans="1:60" outlineLevel="1" x14ac:dyDescent="0.2">
      <c r="A1771" s="142"/>
      <c r="B1771" s="143"/>
      <c r="C1771" s="189" t="s">
        <v>1797</v>
      </c>
      <c r="D1771" s="175"/>
      <c r="E1771" s="176">
        <v>45.461250000000007</v>
      </c>
      <c r="F1771" s="144"/>
      <c r="G1771" s="144"/>
      <c r="H1771" s="144"/>
      <c r="I1771" s="144"/>
      <c r="J1771" s="144"/>
      <c r="K1771" s="144"/>
      <c r="L1771" s="144"/>
      <c r="M1771" s="144"/>
      <c r="N1771" s="144"/>
      <c r="O1771" s="144"/>
      <c r="P1771" s="144"/>
      <c r="Q1771" s="144"/>
      <c r="R1771" s="144"/>
      <c r="S1771" s="144"/>
      <c r="T1771" s="144"/>
      <c r="U1771" s="144"/>
      <c r="V1771" s="144"/>
      <c r="W1771" s="144"/>
      <c r="X1771" s="133"/>
      <c r="Y1771" s="133"/>
      <c r="Z1771" s="133"/>
      <c r="AA1771" s="133"/>
      <c r="AB1771" s="133"/>
      <c r="AC1771" s="133"/>
      <c r="AD1771" s="133"/>
      <c r="AE1771" s="133"/>
      <c r="AF1771" s="133"/>
      <c r="AG1771" s="133" t="s">
        <v>282</v>
      </c>
      <c r="AH1771" s="133">
        <v>0</v>
      </c>
      <c r="AI1771" s="133"/>
      <c r="AJ1771" s="133"/>
      <c r="AK1771" s="133"/>
      <c r="AL1771" s="133"/>
      <c r="AM1771" s="133"/>
      <c r="AN1771" s="133"/>
      <c r="AO1771" s="133"/>
      <c r="AP1771" s="133"/>
      <c r="AQ1771" s="133"/>
      <c r="AR1771" s="133"/>
      <c r="AS1771" s="133"/>
      <c r="AT1771" s="133"/>
      <c r="AU1771" s="133"/>
      <c r="AV1771" s="133"/>
      <c r="AW1771" s="133"/>
      <c r="AX1771" s="133"/>
      <c r="AY1771" s="133"/>
      <c r="AZ1771" s="133"/>
      <c r="BA1771" s="133"/>
      <c r="BB1771" s="133"/>
      <c r="BC1771" s="133"/>
      <c r="BD1771" s="133"/>
      <c r="BE1771" s="133"/>
      <c r="BF1771" s="133"/>
      <c r="BG1771" s="133"/>
      <c r="BH1771" s="133"/>
    </row>
    <row r="1772" spans="1:60" outlineLevel="1" x14ac:dyDescent="0.2">
      <c r="A1772" s="142"/>
      <c r="B1772" s="143"/>
      <c r="C1772" s="190" t="s">
        <v>673</v>
      </c>
      <c r="D1772" s="177"/>
      <c r="E1772" s="178">
        <v>191.00675000000001</v>
      </c>
      <c r="F1772" s="144"/>
      <c r="G1772" s="144"/>
      <c r="H1772" s="144"/>
      <c r="I1772" s="144"/>
      <c r="J1772" s="144"/>
      <c r="K1772" s="144"/>
      <c r="L1772" s="144"/>
      <c r="M1772" s="144"/>
      <c r="N1772" s="144"/>
      <c r="O1772" s="144"/>
      <c r="P1772" s="144"/>
      <c r="Q1772" s="144"/>
      <c r="R1772" s="144"/>
      <c r="S1772" s="144"/>
      <c r="T1772" s="144"/>
      <c r="U1772" s="144"/>
      <c r="V1772" s="144"/>
      <c r="W1772" s="144"/>
      <c r="X1772" s="133"/>
      <c r="Y1772" s="133"/>
      <c r="Z1772" s="133"/>
      <c r="AA1772" s="133"/>
      <c r="AB1772" s="133"/>
      <c r="AC1772" s="133"/>
      <c r="AD1772" s="133"/>
      <c r="AE1772" s="133"/>
      <c r="AF1772" s="133"/>
      <c r="AG1772" s="133" t="s">
        <v>282</v>
      </c>
      <c r="AH1772" s="133">
        <v>1</v>
      </c>
      <c r="AI1772" s="133"/>
      <c r="AJ1772" s="133"/>
      <c r="AK1772" s="133"/>
      <c r="AL1772" s="133"/>
      <c r="AM1772" s="133"/>
      <c r="AN1772" s="133"/>
      <c r="AO1772" s="133"/>
      <c r="AP1772" s="133"/>
      <c r="AQ1772" s="133"/>
      <c r="AR1772" s="133"/>
      <c r="AS1772" s="133"/>
      <c r="AT1772" s="133"/>
      <c r="AU1772" s="133"/>
      <c r="AV1772" s="133"/>
      <c r="AW1772" s="133"/>
      <c r="AX1772" s="133"/>
      <c r="AY1772" s="133"/>
      <c r="AZ1772" s="133"/>
      <c r="BA1772" s="133"/>
      <c r="BB1772" s="133"/>
      <c r="BC1772" s="133"/>
      <c r="BD1772" s="133"/>
      <c r="BE1772" s="133"/>
      <c r="BF1772" s="133"/>
      <c r="BG1772" s="133"/>
      <c r="BH1772" s="133"/>
    </row>
    <row r="1773" spans="1:60" outlineLevel="1" x14ac:dyDescent="0.2">
      <c r="A1773" s="142"/>
      <c r="B1773" s="143"/>
      <c r="C1773" s="189" t="s">
        <v>936</v>
      </c>
      <c r="D1773" s="175"/>
      <c r="E1773" s="176"/>
      <c r="F1773" s="144"/>
      <c r="G1773" s="144"/>
      <c r="H1773" s="144"/>
      <c r="I1773" s="144"/>
      <c r="J1773" s="144"/>
      <c r="K1773" s="144"/>
      <c r="L1773" s="144"/>
      <c r="M1773" s="144"/>
      <c r="N1773" s="144"/>
      <c r="O1773" s="144"/>
      <c r="P1773" s="144"/>
      <c r="Q1773" s="144"/>
      <c r="R1773" s="144"/>
      <c r="S1773" s="144"/>
      <c r="T1773" s="144"/>
      <c r="U1773" s="144"/>
      <c r="V1773" s="144"/>
      <c r="W1773" s="144"/>
      <c r="X1773" s="133"/>
      <c r="Y1773" s="133"/>
      <c r="Z1773" s="133"/>
      <c r="AA1773" s="133"/>
      <c r="AB1773" s="133"/>
      <c r="AC1773" s="133"/>
      <c r="AD1773" s="133"/>
      <c r="AE1773" s="133"/>
      <c r="AF1773" s="133"/>
      <c r="AG1773" s="133" t="s">
        <v>282</v>
      </c>
      <c r="AH1773" s="133">
        <v>0</v>
      </c>
      <c r="AI1773" s="133"/>
      <c r="AJ1773" s="133"/>
      <c r="AK1773" s="133"/>
      <c r="AL1773" s="133"/>
      <c r="AM1773" s="133"/>
      <c r="AN1773" s="133"/>
      <c r="AO1773" s="133"/>
      <c r="AP1773" s="133"/>
      <c r="AQ1773" s="133"/>
      <c r="AR1773" s="133"/>
      <c r="AS1773" s="133"/>
      <c r="AT1773" s="133"/>
      <c r="AU1773" s="133"/>
      <c r="AV1773" s="133"/>
      <c r="AW1773" s="133"/>
      <c r="AX1773" s="133"/>
      <c r="AY1773" s="133"/>
      <c r="AZ1773" s="133"/>
      <c r="BA1773" s="133"/>
      <c r="BB1773" s="133"/>
      <c r="BC1773" s="133"/>
      <c r="BD1773" s="133"/>
      <c r="BE1773" s="133"/>
      <c r="BF1773" s="133"/>
      <c r="BG1773" s="133"/>
      <c r="BH1773" s="133"/>
    </row>
    <row r="1774" spans="1:60" outlineLevel="1" x14ac:dyDescent="0.2">
      <c r="A1774" s="142"/>
      <c r="B1774" s="143"/>
      <c r="C1774" s="189" t="s">
        <v>1798</v>
      </c>
      <c r="D1774" s="175"/>
      <c r="E1774" s="176">
        <v>162</v>
      </c>
      <c r="F1774" s="144"/>
      <c r="G1774" s="144"/>
      <c r="H1774" s="144"/>
      <c r="I1774" s="144"/>
      <c r="J1774" s="144"/>
      <c r="K1774" s="144"/>
      <c r="L1774" s="144"/>
      <c r="M1774" s="144"/>
      <c r="N1774" s="144"/>
      <c r="O1774" s="144"/>
      <c r="P1774" s="144"/>
      <c r="Q1774" s="144"/>
      <c r="R1774" s="144"/>
      <c r="S1774" s="144"/>
      <c r="T1774" s="144"/>
      <c r="U1774" s="144"/>
      <c r="V1774" s="144"/>
      <c r="W1774" s="144"/>
      <c r="X1774" s="133"/>
      <c r="Y1774" s="133"/>
      <c r="Z1774" s="133"/>
      <c r="AA1774" s="133"/>
      <c r="AB1774" s="133"/>
      <c r="AC1774" s="133"/>
      <c r="AD1774" s="133"/>
      <c r="AE1774" s="133"/>
      <c r="AF1774" s="133"/>
      <c r="AG1774" s="133" t="s">
        <v>282</v>
      </c>
      <c r="AH1774" s="133">
        <v>0</v>
      </c>
      <c r="AI1774" s="133"/>
      <c r="AJ1774" s="133"/>
      <c r="AK1774" s="133"/>
      <c r="AL1774" s="133"/>
      <c r="AM1774" s="133"/>
      <c r="AN1774" s="133"/>
      <c r="AO1774" s="133"/>
      <c r="AP1774" s="133"/>
      <c r="AQ1774" s="133"/>
      <c r="AR1774" s="133"/>
      <c r="AS1774" s="133"/>
      <c r="AT1774" s="133"/>
      <c r="AU1774" s="133"/>
      <c r="AV1774" s="133"/>
      <c r="AW1774" s="133"/>
      <c r="AX1774" s="133"/>
      <c r="AY1774" s="133"/>
      <c r="AZ1774" s="133"/>
      <c r="BA1774" s="133"/>
      <c r="BB1774" s="133"/>
      <c r="BC1774" s="133"/>
      <c r="BD1774" s="133"/>
      <c r="BE1774" s="133"/>
      <c r="BF1774" s="133"/>
      <c r="BG1774" s="133"/>
      <c r="BH1774" s="133"/>
    </row>
    <row r="1775" spans="1:60" outlineLevel="1" x14ac:dyDescent="0.2">
      <c r="A1775" s="142"/>
      <c r="B1775" s="143"/>
      <c r="C1775" s="190" t="s">
        <v>673</v>
      </c>
      <c r="D1775" s="177"/>
      <c r="E1775" s="178">
        <v>162</v>
      </c>
      <c r="F1775" s="144"/>
      <c r="G1775" s="144"/>
      <c r="H1775" s="144"/>
      <c r="I1775" s="144"/>
      <c r="J1775" s="144"/>
      <c r="K1775" s="144"/>
      <c r="L1775" s="144"/>
      <c r="M1775" s="144"/>
      <c r="N1775" s="144"/>
      <c r="O1775" s="144"/>
      <c r="P1775" s="144"/>
      <c r="Q1775" s="144"/>
      <c r="R1775" s="144"/>
      <c r="S1775" s="144"/>
      <c r="T1775" s="144"/>
      <c r="U1775" s="144"/>
      <c r="V1775" s="144"/>
      <c r="W1775" s="144"/>
      <c r="X1775" s="133"/>
      <c r="Y1775" s="133"/>
      <c r="Z1775" s="133"/>
      <c r="AA1775" s="133"/>
      <c r="AB1775" s="133"/>
      <c r="AC1775" s="133"/>
      <c r="AD1775" s="133"/>
      <c r="AE1775" s="133"/>
      <c r="AF1775" s="133"/>
      <c r="AG1775" s="133" t="s">
        <v>282</v>
      </c>
      <c r="AH1775" s="133">
        <v>1</v>
      </c>
      <c r="AI1775" s="133"/>
      <c r="AJ1775" s="133"/>
      <c r="AK1775" s="133"/>
      <c r="AL1775" s="133"/>
      <c r="AM1775" s="133"/>
      <c r="AN1775" s="133"/>
      <c r="AO1775" s="133"/>
      <c r="AP1775" s="133"/>
      <c r="AQ1775" s="133"/>
      <c r="AR1775" s="133"/>
      <c r="AS1775" s="133"/>
      <c r="AT1775" s="133"/>
      <c r="AU1775" s="133"/>
      <c r="AV1775" s="133"/>
      <c r="AW1775" s="133"/>
      <c r="AX1775" s="133"/>
      <c r="AY1775" s="133"/>
      <c r="AZ1775" s="133"/>
      <c r="BA1775" s="133"/>
      <c r="BB1775" s="133"/>
      <c r="BC1775" s="133"/>
      <c r="BD1775" s="133"/>
      <c r="BE1775" s="133"/>
      <c r="BF1775" s="133"/>
      <c r="BG1775" s="133"/>
      <c r="BH1775" s="133"/>
    </row>
    <row r="1776" spans="1:60" ht="33.75" outlineLevel="1" x14ac:dyDescent="0.2">
      <c r="A1776" s="154">
        <v>250</v>
      </c>
      <c r="B1776" s="155" t="s">
        <v>1799</v>
      </c>
      <c r="C1776" s="171" t="s">
        <v>1800</v>
      </c>
      <c r="D1776" s="156" t="s">
        <v>279</v>
      </c>
      <c r="E1776" s="157">
        <v>380.70600000000002</v>
      </c>
      <c r="F1776" s="158">
        <v>22.8</v>
      </c>
      <c r="G1776" s="159">
        <f>ROUND(E1776*F1776,2)</f>
        <v>8680.1</v>
      </c>
      <c r="H1776" s="158">
        <v>4.04</v>
      </c>
      <c r="I1776" s="159">
        <f>ROUND(E1776*H1776,2)</f>
        <v>1538.05</v>
      </c>
      <c r="J1776" s="158">
        <v>18.760000000000002</v>
      </c>
      <c r="K1776" s="159">
        <f>ROUND(E1776*J1776,2)</f>
        <v>7142.04</v>
      </c>
      <c r="L1776" s="159">
        <v>21</v>
      </c>
      <c r="M1776" s="159">
        <f>G1776*(1+L1776/100)</f>
        <v>10502.921</v>
      </c>
      <c r="N1776" s="159">
        <v>1.7000000000000001E-4</v>
      </c>
      <c r="O1776" s="159">
        <f>ROUND(E1776*N1776,2)</f>
        <v>0.06</v>
      </c>
      <c r="P1776" s="159">
        <v>0</v>
      </c>
      <c r="Q1776" s="159">
        <f>ROUND(E1776*P1776,2)</f>
        <v>0</v>
      </c>
      <c r="R1776" s="159" t="s">
        <v>1791</v>
      </c>
      <c r="S1776" s="159" t="s">
        <v>233</v>
      </c>
      <c r="T1776" s="160" t="s">
        <v>233</v>
      </c>
      <c r="U1776" s="144">
        <v>4.9000000000000002E-2</v>
      </c>
      <c r="V1776" s="144">
        <f>ROUND(E1776*U1776,2)</f>
        <v>18.649999999999999</v>
      </c>
      <c r="W1776" s="144"/>
      <c r="X1776" s="133"/>
      <c r="Y1776" s="133"/>
      <c r="Z1776" s="133"/>
      <c r="AA1776" s="133"/>
      <c r="AB1776" s="133"/>
      <c r="AC1776" s="133"/>
      <c r="AD1776" s="133"/>
      <c r="AE1776" s="133"/>
      <c r="AF1776" s="133"/>
      <c r="AG1776" s="133" t="s">
        <v>1792</v>
      </c>
      <c r="AH1776" s="133"/>
      <c r="AI1776" s="133"/>
      <c r="AJ1776" s="133"/>
      <c r="AK1776" s="133"/>
      <c r="AL1776" s="133"/>
      <c r="AM1776" s="133"/>
      <c r="AN1776" s="133"/>
      <c r="AO1776" s="133"/>
      <c r="AP1776" s="133"/>
      <c r="AQ1776" s="133"/>
      <c r="AR1776" s="133"/>
      <c r="AS1776" s="133"/>
      <c r="AT1776" s="133"/>
      <c r="AU1776" s="133"/>
      <c r="AV1776" s="133"/>
      <c r="AW1776" s="133"/>
      <c r="AX1776" s="133"/>
      <c r="AY1776" s="133"/>
      <c r="AZ1776" s="133"/>
      <c r="BA1776" s="133"/>
      <c r="BB1776" s="133"/>
      <c r="BC1776" s="133"/>
      <c r="BD1776" s="133"/>
      <c r="BE1776" s="133"/>
      <c r="BF1776" s="133"/>
      <c r="BG1776" s="133"/>
      <c r="BH1776" s="133"/>
    </row>
    <row r="1777" spans="1:60" outlineLevel="1" x14ac:dyDescent="0.2">
      <c r="A1777" s="142"/>
      <c r="B1777" s="143"/>
      <c r="C1777" s="189" t="s">
        <v>1801</v>
      </c>
      <c r="D1777" s="175"/>
      <c r="E1777" s="176"/>
      <c r="F1777" s="144"/>
      <c r="G1777" s="144"/>
      <c r="H1777" s="144"/>
      <c r="I1777" s="144"/>
      <c r="J1777" s="144"/>
      <c r="K1777" s="144"/>
      <c r="L1777" s="144"/>
      <c r="M1777" s="144"/>
      <c r="N1777" s="144"/>
      <c r="O1777" s="144"/>
      <c r="P1777" s="144"/>
      <c r="Q1777" s="144"/>
      <c r="R1777" s="144"/>
      <c r="S1777" s="144"/>
      <c r="T1777" s="144"/>
      <c r="U1777" s="144"/>
      <c r="V1777" s="144"/>
      <c r="W1777" s="144"/>
      <c r="X1777" s="133"/>
      <c r="Y1777" s="133"/>
      <c r="Z1777" s="133"/>
      <c r="AA1777" s="133"/>
      <c r="AB1777" s="133"/>
      <c r="AC1777" s="133"/>
      <c r="AD1777" s="133"/>
      <c r="AE1777" s="133"/>
      <c r="AF1777" s="133"/>
      <c r="AG1777" s="133" t="s">
        <v>282</v>
      </c>
      <c r="AH1777" s="133">
        <v>0</v>
      </c>
      <c r="AI1777" s="133"/>
      <c r="AJ1777" s="133"/>
      <c r="AK1777" s="133"/>
      <c r="AL1777" s="133"/>
      <c r="AM1777" s="133"/>
      <c r="AN1777" s="133"/>
      <c r="AO1777" s="133"/>
      <c r="AP1777" s="133"/>
      <c r="AQ1777" s="133"/>
      <c r="AR1777" s="133"/>
      <c r="AS1777" s="133"/>
      <c r="AT1777" s="133"/>
      <c r="AU1777" s="133"/>
      <c r="AV1777" s="133"/>
      <c r="AW1777" s="133"/>
      <c r="AX1777" s="133"/>
      <c r="AY1777" s="133"/>
      <c r="AZ1777" s="133"/>
      <c r="BA1777" s="133"/>
      <c r="BB1777" s="133"/>
      <c r="BC1777" s="133"/>
      <c r="BD1777" s="133"/>
      <c r="BE1777" s="133"/>
      <c r="BF1777" s="133"/>
      <c r="BG1777" s="133"/>
      <c r="BH1777" s="133"/>
    </row>
    <row r="1778" spans="1:60" outlineLevel="1" x14ac:dyDescent="0.2">
      <c r="A1778" s="142"/>
      <c r="B1778" s="143"/>
      <c r="C1778" s="189" t="s">
        <v>1492</v>
      </c>
      <c r="D1778" s="175"/>
      <c r="E1778" s="176"/>
      <c r="F1778" s="144"/>
      <c r="G1778" s="144"/>
      <c r="H1778" s="144"/>
      <c r="I1778" s="144"/>
      <c r="J1778" s="144"/>
      <c r="K1778" s="144"/>
      <c r="L1778" s="144"/>
      <c r="M1778" s="144"/>
      <c r="N1778" s="144"/>
      <c r="O1778" s="144"/>
      <c r="P1778" s="144"/>
      <c r="Q1778" s="144"/>
      <c r="R1778" s="144"/>
      <c r="S1778" s="144"/>
      <c r="T1778" s="144"/>
      <c r="U1778" s="144"/>
      <c r="V1778" s="144"/>
      <c r="W1778" s="144"/>
      <c r="X1778" s="133"/>
      <c r="Y1778" s="133"/>
      <c r="Z1778" s="133"/>
      <c r="AA1778" s="133"/>
      <c r="AB1778" s="133"/>
      <c r="AC1778" s="133"/>
      <c r="AD1778" s="133"/>
      <c r="AE1778" s="133"/>
      <c r="AF1778" s="133"/>
      <c r="AG1778" s="133" t="s">
        <v>282</v>
      </c>
      <c r="AH1778" s="133">
        <v>0</v>
      </c>
      <c r="AI1778" s="133"/>
      <c r="AJ1778" s="133"/>
      <c r="AK1778" s="133"/>
      <c r="AL1778" s="133"/>
      <c r="AM1778" s="133"/>
      <c r="AN1778" s="133"/>
      <c r="AO1778" s="133"/>
      <c r="AP1778" s="133"/>
      <c r="AQ1778" s="133"/>
      <c r="AR1778" s="133"/>
      <c r="AS1778" s="133"/>
      <c r="AT1778" s="133"/>
      <c r="AU1778" s="133"/>
      <c r="AV1778" s="133"/>
      <c r="AW1778" s="133"/>
      <c r="AX1778" s="133"/>
      <c r="AY1778" s="133"/>
      <c r="AZ1778" s="133"/>
      <c r="BA1778" s="133"/>
      <c r="BB1778" s="133"/>
      <c r="BC1778" s="133"/>
      <c r="BD1778" s="133"/>
      <c r="BE1778" s="133"/>
      <c r="BF1778" s="133"/>
      <c r="BG1778" s="133"/>
      <c r="BH1778" s="133"/>
    </row>
    <row r="1779" spans="1:60" outlineLevel="1" x14ac:dyDescent="0.2">
      <c r="A1779" s="142"/>
      <c r="B1779" s="143"/>
      <c r="C1779" s="189" t="s">
        <v>1802</v>
      </c>
      <c r="D1779" s="175"/>
      <c r="E1779" s="176">
        <v>136.21600000000001</v>
      </c>
      <c r="F1779" s="144"/>
      <c r="G1779" s="144"/>
      <c r="H1779" s="144"/>
      <c r="I1779" s="144"/>
      <c r="J1779" s="144"/>
      <c r="K1779" s="144"/>
      <c r="L1779" s="144"/>
      <c r="M1779" s="144"/>
      <c r="N1779" s="144"/>
      <c r="O1779" s="144"/>
      <c r="P1779" s="144"/>
      <c r="Q1779" s="144"/>
      <c r="R1779" s="144"/>
      <c r="S1779" s="144"/>
      <c r="T1779" s="144"/>
      <c r="U1779" s="144"/>
      <c r="V1779" s="144"/>
      <c r="W1779" s="144"/>
      <c r="X1779" s="133"/>
      <c r="Y1779" s="133"/>
      <c r="Z1779" s="133"/>
      <c r="AA1779" s="133"/>
      <c r="AB1779" s="133"/>
      <c r="AC1779" s="133"/>
      <c r="AD1779" s="133"/>
      <c r="AE1779" s="133"/>
      <c r="AF1779" s="133"/>
      <c r="AG1779" s="133" t="s">
        <v>282</v>
      </c>
      <c r="AH1779" s="133">
        <v>0</v>
      </c>
      <c r="AI1779" s="133"/>
      <c r="AJ1779" s="133"/>
      <c r="AK1779" s="133"/>
      <c r="AL1779" s="133"/>
      <c r="AM1779" s="133"/>
      <c r="AN1779" s="133"/>
      <c r="AO1779" s="133"/>
      <c r="AP1779" s="133"/>
      <c r="AQ1779" s="133"/>
      <c r="AR1779" s="133"/>
      <c r="AS1779" s="133"/>
      <c r="AT1779" s="133"/>
      <c r="AU1779" s="133"/>
      <c r="AV1779" s="133"/>
      <c r="AW1779" s="133"/>
      <c r="AX1779" s="133"/>
      <c r="AY1779" s="133"/>
      <c r="AZ1779" s="133"/>
      <c r="BA1779" s="133"/>
      <c r="BB1779" s="133"/>
      <c r="BC1779" s="133"/>
      <c r="BD1779" s="133"/>
      <c r="BE1779" s="133"/>
      <c r="BF1779" s="133"/>
      <c r="BG1779" s="133"/>
      <c r="BH1779" s="133"/>
    </row>
    <row r="1780" spans="1:60" outlineLevel="1" x14ac:dyDescent="0.2">
      <c r="A1780" s="142"/>
      <c r="B1780" s="143"/>
      <c r="C1780" s="189" t="s">
        <v>1495</v>
      </c>
      <c r="D1780" s="175"/>
      <c r="E1780" s="176"/>
      <c r="F1780" s="144"/>
      <c r="G1780" s="144"/>
      <c r="H1780" s="144"/>
      <c r="I1780" s="144"/>
      <c r="J1780" s="144"/>
      <c r="K1780" s="144"/>
      <c r="L1780" s="144"/>
      <c r="M1780" s="144"/>
      <c r="N1780" s="144"/>
      <c r="O1780" s="144"/>
      <c r="P1780" s="144"/>
      <c r="Q1780" s="144"/>
      <c r="R1780" s="144"/>
      <c r="S1780" s="144"/>
      <c r="T1780" s="144"/>
      <c r="U1780" s="144"/>
      <c r="V1780" s="144"/>
      <c r="W1780" s="144"/>
      <c r="X1780" s="133"/>
      <c r="Y1780" s="133"/>
      <c r="Z1780" s="133"/>
      <c r="AA1780" s="133"/>
      <c r="AB1780" s="133"/>
      <c r="AC1780" s="133"/>
      <c r="AD1780" s="133"/>
      <c r="AE1780" s="133"/>
      <c r="AF1780" s="133"/>
      <c r="AG1780" s="133" t="s">
        <v>282</v>
      </c>
      <c r="AH1780" s="133">
        <v>0</v>
      </c>
      <c r="AI1780" s="133"/>
      <c r="AJ1780" s="133"/>
      <c r="AK1780" s="133"/>
      <c r="AL1780" s="133"/>
      <c r="AM1780" s="133"/>
      <c r="AN1780" s="133"/>
      <c r="AO1780" s="133"/>
      <c r="AP1780" s="133"/>
      <c r="AQ1780" s="133"/>
      <c r="AR1780" s="133"/>
      <c r="AS1780" s="133"/>
      <c r="AT1780" s="133"/>
      <c r="AU1780" s="133"/>
      <c r="AV1780" s="133"/>
      <c r="AW1780" s="133"/>
      <c r="AX1780" s="133"/>
      <c r="AY1780" s="133"/>
      <c r="AZ1780" s="133"/>
      <c r="BA1780" s="133"/>
      <c r="BB1780" s="133"/>
      <c r="BC1780" s="133"/>
      <c r="BD1780" s="133"/>
      <c r="BE1780" s="133"/>
      <c r="BF1780" s="133"/>
      <c r="BG1780" s="133"/>
      <c r="BH1780" s="133"/>
    </row>
    <row r="1781" spans="1:60" outlineLevel="1" x14ac:dyDescent="0.2">
      <c r="A1781" s="142"/>
      <c r="B1781" s="143"/>
      <c r="C1781" s="189" t="s">
        <v>1803</v>
      </c>
      <c r="D1781" s="175"/>
      <c r="E1781" s="176">
        <v>11.58</v>
      </c>
      <c r="F1781" s="144"/>
      <c r="G1781" s="144"/>
      <c r="H1781" s="144"/>
      <c r="I1781" s="144"/>
      <c r="J1781" s="144"/>
      <c r="K1781" s="144"/>
      <c r="L1781" s="144"/>
      <c r="M1781" s="144"/>
      <c r="N1781" s="144"/>
      <c r="O1781" s="144"/>
      <c r="P1781" s="144"/>
      <c r="Q1781" s="144"/>
      <c r="R1781" s="144"/>
      <c r="S1781" s="144"/>
      <c r="T1781" s="144"/>
      <c r="U1781" s="144"/>
      <c r="V1781" s="144"/>
      <c r="W1781" s="144"/>
      <c r="X1781" s="133"/>
      <c r="Y1781" s="133"/>
      <c r="Z1781" s="133"/>
      <c r="AA1781" s="133"/>
      <c r="AB1781" s="133"/>
      <c r="AC1781" s="133"/>
      <c r="AD1781" s="133"/>
      <c r="AE1781" s="133"/>
      <c r="AF1781" s="133"/>
      <c r="AG1781" s="133" t="s">
        <v>282</v>
      </c>
      <c r="AH1781" s="133">
        <v>0</v>
      </c>
      <c r="AI1781" s="133"/>
      <c r="AJ1781" s="133"/>
      <c r="AK1781" s="133"/>
      <c r="AL1781" s="133"/>
      <c r="AM1781" s="133"/>
      <c r="AN1781" s="133"/>
      <c r="AO1781" s="133"/>
      <c r="AP1781" s="133"/>
      <c r="AQ1781" s="133"/>
      <c r="AR1781" s="133"/>
      <c r="AS1781" s="133"/>
      <c r="AT1781" s="133"/>
      <c r="AU1781" s="133"/>
      <c r="AV1781" s="133"/>
      <c r="AW1781" s="133"/>
      <c r="AX1781" s="133"/>
      <c r="AY1781" s="133"/>
      <c r="AZ1781" s="133"/>
      <c r="BA1781" s="133"/>
      <c r="BB1781" s="133"/>
      <c r="BC1781" s="133"/>
      <c r="BD1781" s="133"/>
      <c r="BE1781" s="133"/>
      <c r="BF1781" s="133"/>
      <c r="BG1781" s="133"/>
      <c r="BH1781" s="133"/>
    </row>
    <row r="1782" spans="1:60" outlineLevel="1" x14ac:dyDescent="0.2">
      <c r="A1782" s="142"/>
      <c r="B1782" s="143"/>
      <c r="C1782" s="189" t="s">
        <v>1804</v>
      </c>
      <c r="D1782" s="175"/>
      <c r="E1782" s="176">
        <v>17.73</v>
      </c>
      <c r="F1782" s="144"/>
      <c r="G1782" s="144"/>
      <c r="H1782" s="144"/>
      <c r="I1782" s="144"/>
      <c r="J1782" s="144"/>
      <c r="K1782" s="144"/>
      <c r="L1782" s="144"/>
      <c r="M1782" s="144"/>
      <c r="N1782" s="144"/>
      <c r="O1782" s="144"/>
      <c r="P1782" s="144"/>
      <c r="Q1782" s="144"/>
      <c r="R1782" s="144"/>
      <c r="S1782" s="144"/>
      <c r="T1782" s="144"/>
      <c r="U1782" s="144"/>
      <c r="V1782" s="144"/>
      <c r="W1782" s="144"/>
      <c r="X1782" s="133"/>
      <c r="Y1782" s="133"/>
      <c r="Z1782" s="133"/>
      <c r="AA1782" s="133"/>
      <c r="AB1782" s="133"/>
      <c r="AC1782" s="133"/>
      <c r="AD1782" s="133"/>
      <c r="AE1782" s="133"/>
      <c r="AF1782" s="133"/>
      <c r="AG1782" s="133" t="s">
        <v>282</v>
      </c>
      <c r="AH1782" s="133">
        <v>0</v>
      </c>
      <c r="AI1782" s="133"/>
      <c r="AJ1782" s="133"/>
      <c r="AK1782" s="133"/>
      <c r="AL1782" s="133"/>
      <c r="AM1782" s="133"/>
      <c r="AN1782" s="133"/>
      <c r="AO1782" s="133"/>
      <c r="AP1782" s="133"/>
      <c r="AQ1782" s="133"/>
      <c r="AR1782" s="133"/>
      <c r="AS1782" s="133"/>
      <c r="AT1782" s="133"/>
      <c r="AU1782" s="133"/>
      <c r="AV1782" s="133"/>
      <c r="AW1782" s="133"/>
      <c r="AX1782" s="133"/>
      <c r="AY1782" s="133"/>
      <c r="AZ1782" s="133"/>
      <c r="BA1782" s="133"/>
      <c r="BB1782" s="133"/>
      <c r="BC1782" s="133"/>
      <c r="BD1782" s="133"/>
      <c r="BE1782" s="133"/>
      <c r="BF1782" s="133"/>
      <c r="BG1782" s="133"/>
      <c r="BH1782" s="133"/>
    </row>
    <row r="1783" spans="1:60" outlineLevel="1" x14ac:dyDescent="0.2">
      <c r="A1783" s="142"/>
      <c r="B1783" s="143"/>
      <c r="C1783" s="189" t="s">
        <v>1805</v>
      </c>
      <c r="D1783" s="175"/>
      <c r="E1783" s="176">
        <v>21.98</v>
      </c>
      <c r="F1783" s="144"/>
      <c r="G1783" s="144"/>
      <c r="H1783" s="144"/>
      <c r="I1783" s="144"/>
      <c r="J1783" s="144"/>
      <c r="K1783" s="144"/>
      <c r="L1783" s="144"/>
      <c r="M1783" s="144"/>
      <c r="N1783" s="144"/>
      <c r="O1783" s="144"/>
      <c r="P1783" s="144"/>
      <c r="Q1783" s="144"/>
      <c r="R1783" s="144"/>
      <c r="S1783" s="144"/>
      <c r="T1783" s="144"/>
      <c r="U1783" s="144"/>
      <c r="V1783" s="144"/>
      <c r="W1783" s="144"/>
      <c r="X1783" s="133"/>
      <c r="Y1783" s="133"/>
      <c r="Z1783" s="133"/>
      <c r="AA1783" s="133"/>
      <c r="AB1783" s="133"/>
      <c r="AC1783" s="133"/>
      <c r="AD1783" s="133"/>
      <c r="AE1783" s="133"/>
      <c r="AF1783" s="133"/>
      <c r="AG1783" s="133" t="s">
        <v>282</v>
      </c>
      <c r="AH1783" s="133">
        <v>0</v>
      </c>
      <c r="AI1783" s="133"/>
      <c r="AJ1783" s="133"/>
      <c r="AK1783" s="133"/>
      <c r="AL1783" s="133"/>
      <c r="AM1783" s="133"/>
      <c r="AN1783" s="133"/>
      <c r="AO1783" s="133"/>
      <c r="AP1783" s="133"/>
      <c r="AQ1783" s="133"/>
      <c r="AR1783" s="133"/>
      <c r="AS1783" s="133"/>
      <c r="AT1783" s="133"/>
      <c r="AU1783" s="133"/>
      <c r="AV1783" s="133"/>
      <c r="AW1783" s="133"/>
      <c r="AX1783" s="133"/>
      <c r="AY1783" s="133"/>
      <c r="AZ1783" s="133"/>
      <c r="BA1783" s="133"/>
      <c r="BB1783" s="133"/>
      <c r="BC1783" s="133"/>
      <c r="BD1783" s="133"/>
      <c r="BE1783" s="133"/>
      <c r="BF1783" s="133"/>
      <c r="BG1783" s="133"/>
      <c r="BH1783" s="133"/>
    </row>
    <row r="1784" spans="1:60" outlineLevel="1" x14ac:dyDescent="0.2">
      <c r="A1784" s="142"/>
      <c r="B1784" s="143"/>
      <c r="C1784" s="190" t="s">
        <v>673</v>
      </c>
      <c r="D1784" s="177"/>
      <c r="E1784" s="178">
        <v>187.506</v>
      </c>
      <c r="F1784" s="144"/>
      <c r="G1784" s="144"/>
      <c r="H1784" s="144"/>
      <c r="I1784" s="144"/>
      <c r="J1784" s="144"/>
      <c r="K1784" s="144"/>
      <c r="L1784" s="144"/>
      <c r="M1784" s="144"/>
      <c r="N1784" s="144"/>
      <c r="O1784" s="144"/>
      <c r="P1784" s="144"/>
      <c r="Q1784" s="144"/>
      <c r="R1784" s="144"/>
      <c r="S1784" s="144"/>
      <c r="T1784" s="144"/>
      <c r="U1784" s="144"/>
      <c r="V1784" s="144"/>
      <c r="W1784" s="144"/>
      <c r="X1784" s="133"/>
      <c r="Y1784" s="133"/>
      <c r="Z1784" s="133"/>
      <c r="AA1784" s="133"/>
      <c r="AB1784" s="133"/>
      <c r="AC1784" s="133"/>
      <c r="AD1784" s="133"/>
      <c r="AE1784" s="133"/>
      <c r="AF1784" s="133"/>
      <c r="AG1784" s="133" t="s">
        <v>282</v>
      </c>
      <c r="AH1784" s="133">
        <v>1</v>
      </c>
      <c r="AI1784" s="133"/>
      <c r="AJ1784" s="133"/>
      <c r="AK1784" s="133"/>
      <c r="AL1784" s="133"/>
      <c r="AM1784" s="133"/>
      <c r="AN1784" s="133"/>
      <c r="AO1784" s="133"/>
      <c r="AP1784" s="133"/>
      <c r="AQ1784" s="133"/>
      <c r="AR1784" s="133"/>
      <c r="AS1784" s="133"/>
      <c r="AT1784" s="133"/>
      <c r="AU1784" s="133"/>
      <c r="AV1784" s="133"/>
      <c r="AW1784" s="133"/>
      <c r="AX1784" s="133"/>
      <c r="AY1784" s="133"/>
      <c r="AZ1784" s="133"/>
      <c r="BA1784" s="133"/>
      <c r="BB1784" s="133"/>
      <c r="BC1784" s="133"/>
      <c r="BD1784" s="133"/>
      <c r="BE1784" s="133"/>
      <c r="BF1784" s="133"/>
      <c r="BG1784" s="133"/>
      <c r="BH1784" s="133"/>
    </row>
    <row r="1785" spans="1:60" outlineLevel="1" x14ac:dyDescent="0.2">
      <c r="A1785" s="142"/>
      <c r="B1785" s="143"/>
      <c r="C1785" s="189" t="s">
        <v>936</v>
      </c>
      <c r="D1785" s="175"/>
      <c r="E1785" s="176"/>
      <c r="F1785" s="144"/>
      <c r="G1785" s="144"/>
      <c r="H1785" s="144"/>
      <c r="I1785" s="144"/>
      <c r="J1785" s="144"/>
      <c r="K1785" s="144"/>
      <c r="L1785" s="144"/>
      <c r="M1785" s="144"/>
      <c r="N1785" s="144"/>
      <c r="O1785" s="144"/>
      <c r="P1785" s="144"/>
      <c r="Q1785" s="144"/>
      <c r="R1785" s="144"/>
      <c r="S1785" s="144"/>
      <c r="T1785" s="144"/>
      <c r="U1785" s="144"/>
      <c r="V1785" s="144"/>
      <c r="W1785" s="144"/>
      <c r="X1785" s="133"/>
      <c r="Y1785" s="133"/>
      <c r="Z1785" s="133"/>
      <c r="AA1785" s="133"/>
      <c r="AB1785" s="133"/>
      <c r="AC1785" s="133"/>
      <c r="AD1785" s="133"/>
      <c r="AE1785" s="133"/>
      <c r="AF1785" s="133"/>
      <c r="AG1785" s="133" t="s">
        <v>282</v>
      </c>
      <c r="AH1785" s="133">
        <v>0</v>
      </c>
      <c r="AI1785" s="133"/>
      <c r="AJ1785" s="133"/>
      <c r="AK1785" s="133"/>
      <c r="AL1785" s="133"/>
      <c r="AM1785" s="133"/>
      <c r="AN1785" s="133"/>
      <c r="AO1785" s="133"/>
      <c r="AP1785" s="133"/>
      <c r="AQ1785" s="133"/>
      <c r="AR1785" s="133"/>
      <c r="AS1785" s="133"/>
      <c r="AT1785" s="133"/>
      <c r="AU1785" s="133"/>
      <c r="AV1785" s="133"/>
      <c r="AW1785" s="133"/>
      <c r="AX1785" s="133"/>
      <c r="AY1785" s="133"/>
      <c r="AZ1785" s="133"/>
      <c r="BA1785" s="133"/>
      <c r="BB1785" s="133"/>
      <c r="BC1785" s="133"/>
      <c r="BD1785" s="133"/>
      <c r="BE1785" s="133"/>
      <c r="BF1785" s="133"/>
      <c r="BG1785" s="133"/>
      <c r="BH1785" s="133"/>
    </row>
    <row r="1786" spans="1:60" outlineLevel="1" x14ac:dyDescent="0.2">
      <c r="A1786" s="142"/>
      <c r="B1786" s="143"/>
      <c r="C1786" s="189" t="s">
        <v>1806</v>
      </c>
      <c r="D1786" s="175"/>
      <c r="E1786" s="176">
        <v>193.20000000000002</v>
      </c>
      <c r="F1786" s="144"/>
      <c r="G1786" s="144"/>
      <c r="H1786" s="144"/>
      <c r="I1786" s="144"/>
      <c r="J1786" s="144"/>
      <c r="K1786" s="144"/>
      <c r="L1786" s="144"/>
      <c r="M1786" s="144"/>
      <c r="N1786" s="144"/>
      <c r="O1786" s="144"/>
      <c r="P1786" s="144"/>
      <c r="Q1786" s="144"/>
      <c r="R1786" s="144"/>
      <c r="S1786" s="144"/>
      <c r="T1786" s="144"/>
      <c r="U1786" s="144"/>
      <c r="V1786" s="144"/>
      <c r="W1786" s="144"/>
      <c r="X1786" s="133"/>
      <c r="Y1786" s="133"/>
      <c r="Z1786" s="133"/>
      <c r="AA1786" s="133"/>
      <c r="AB1786" s="133"/>
      <c r="AC1786" s="133"/>
      <c r="AD1786" s="133"/>
      <c r="AE1786" s="133"/>
      <c r="AF1786" s="133"/>
      <c r="AG1786" s="133" t="s">
        <v>282</v>
      </c>
      <c r="AH1786" s="133">
        <v>0</v>
      </c>
      <c r="AI1786" s="133"/>
      <c r="AJ1786" s="133"/>
      <c r="AK1786" s="133"/>
      <c r="AL1786" s="133"/>
      <c r="AM1786" s="133"/>
      <c r="AN1786" s="133"/>
      <c r="AO1786" s="133"/>
      <c r="AP1786" s="133"/>
      <c r="AQ1786" s="133"/>
      <c r="AR1786" s="133"/>
      <c r="AS1786" s="133"/>
      <c r="AT1786" s="133"/>
      <c r="AU1786" s="133"/>
      <c r="AV1786" s="133"/>
      <c r="AW1786" s="133"/>
      <c r="AX1786" s="133"/>
      <c r="AY1786" s="133"/>
      <c r="AZ1786" s="133"/>
      <c r="BA1786" s="133"/>
      <c r="BB1786" s="133"/>
      <c r="BC1786" s="133"/>
      <c r="BD1786" s="133"/>
      <c r="BE1786" s="133"/>
      <c r="BF1786" s="133"/>
      <c r="BG1786" s="133"/>
      <c r="BH1786" s="133"/>
    </row>
    <row r="1787" spans="1:60" outlineLevel="1" x14ac:dyDescent="0.2">
      <c r="A1787" s="142"/>
      <c r="B1787" s="143"/>
      <c r="C1787" s="190" t="s">
        <v>673</v>
      </c>
      <c r="D1787" s="177"/>
      <c r="E1787" s="178">
        <v>193.20000000000002</v>
      </c>
      <c r="F1787" s="144"/>
      <c r="G1787" s="144"/>
      <c r="H1787" s="144"/>
      <c r="I1787" s="144"/>
      <c r="J1787" s="144"/>
      <c r="K1787" s="144"/>
      <c r="L1787" s="144"/>
      <c r="M1787" s="144"/>
      <c r="N1787" s="144"/>
      <c r="O1787" s="144"/>
      <c r="P1787" s="144"/>
      <c r="Q1787" s="144"/>
      <c r="R1787" s="144"/>
      <c r="S1787" s="144"/>
      <c r="T1787" s="144"/>
      <c r="U1787" s="144"/>
      <c r="V1787" s="144"/>
      <c r="W1787" s="144"/>
      <c r="X1787" s="133"/>
      <c r="Y1787" s="133"/>
      <c r="Z1787" s="133"/>
      <c r="AA1787" s="133"/>
      <c r="AB1787" s="133"/>
      <c r="AC1787" s="133"/>
      <c r="AD1787" s="133"/>
      <c r="AE1787" s="133"/>
      <c r="AF1787" s="133"/>
      <c r="AG1787" s="133" t="s">
        <v>282</v>
      </c>
      <c r="AH1787" s="133">
        <v>1</v>
      </c>
      <c r="AI1787" s="133"/>
      <c r="AJ1787" s="133"/>
      <c r="AK1787" s="133"/>
      <c r="AL1787" s="133"/>
      <c r="AM1787" s="133"/>
      <c r="AN1787" s="133"/>
      <c r="AO1787" s="133"/>
      <c r="AP1787" s="133"/>
      <c r="AQ1787" s="133"/>
      <c r="AR1787" s="133"/>
      <c r="AS1787" s="133"/>
      <c r="AT1787" s="133"/>
      <c r="AU1787" s="133"/>
      <c r="AV1787" s="133"/>
      <c r="AW1787" s="133"/>
      <c r="AX1787" s="133"/>
      <c r="AY1787" s="133"/>
      <c r="AZ1787" s="133"/>
      <c r="BA1787" s="133"/>
      <c r="BB1787" s="133"/>
      <c r="BC1787" s="133"/>
      <c r="BD1787" s="133"/>
      <c r="BE1787" s="133"/>
      <c r="BF1787" s="133"/>
      <c r="BG1787" s="133"/>
      <c r="BH1787" s="133"/>
    </row>
    <row r="1788" spans="1:60" ht="22.5" outlineLevel="1" x14ac:dyDescent="0.2">
      <c r="A1788" s="154">
        <v>251</v>
      </c>
      <c r="B1788" s="155" t="s">
        <v>1807</v>
      </c>
      <c r="C1788" s="171" t="s">
        <v>1808</v>
      </c>
      <c r="D1788" s="156" t="s">
        <v>279</v>
      </c>
      <c r="E1788" s="157">
        <v>353.00675000000001</v>
      </c>
      <c r="F1788" s="158">
        <v>97.4</v>
      </c>
      <c r="G1788" s="159">
        <f>ROUND(E1788*F1788,2)</f>
        <v>34382.86</v>
      </c>
      <c r="H1788" s="158">
        <v>7.99</v>
      </c>
      <c r="I1788" s="159">
        <f>ROUND(E1788*H1788,2)</f>
        <v>2820.52</v>
      </c>
      <c r="J1788" s="158">
        <v>89.410000000000011</v>
      </c>
      <c r="K1788" s="159">
        <f>ROUND(E1788*J1788,2)</f>
        <v>31562.33</v>
      </c>
      <c r="L1788" s="159">
        <v>21</v>
      </c>
      <c r="M1788" s="159">
        <f>G1788*(1+L1788/100)</f>
        <v>41603.260600000001</v>
      </c>
      <c r="N1788" s="159">
        <v>4.1000000000000005E-4</v>
      </c>
      <c r="O1788" s="159">
        <f>ROUND(E1788*N1788,2)</f>
        <v>0.14000000000000001</v>
      </c>
      <c r="P1788" s="159">
        <v>0</v>
      </c>
      <c r="Q1788" s="159">
        <f>ROUND(E1788*P1788,2)</f>
        <v>0</v>
      </c>
      <c r="R1788" s="159" t="s">
        <v>1791</v>
      </c>
      <c r="S1788" s="159" t="s">
        <v>233</v>
      </c>
      <c r="T1788" s="160" t="s">
        <v>233</v>
      </c>
      <c r="U1788" s="144">
        <v>0.22991</v>
      </c>
      <c r="V1788" s="144">
        <f>ROUND(E1788*U1788,2)</f>
        <v>81.16</v>
      </c>
      <c r="W1788" s="144"/>
      <c r="X1788" s="133"/>
      <c r="Y1788" s="133"/>
      <c r="Z1788" s="133"/>
      <c r="AA1788" s="133"/>
      <c r="AB1788" s="133"/>
      <c r="AC1788" s="133"/>
      <c r="AD1788" s="133"/>
      <c r="AE1788" s="133"/>
      <c r="AF1788" s="133"/>
      <c r="AG1788" s="133" t="s">
        <v>251</v>
      </c>
      <c r="AH1788" s="133"/>
      <c r="AI1788" s="133"/>
      <c r="AJ1788" s="133"/>
      <c r="AK1788" s="133"/>
      <c r="AL1788" s="133"/>
      <c r="AM1788" s="133"/>
      <c r="AN1788" s="133"/>
      <c r="AO1788" s="133"/>
      <c r="AP1788" s="133"/>
      <c r="AQ1788" s="133"/>
      <c r="AR1788" s="133"/>
      <c r="AS1788" s="133"/>
      <c r="AT1788" s="133"/>
      <c r="AU1788" s="133"/>
      <c r="AV1788" s="133"/>
      <c r="AW1788" s="133"/>
      <c r="AX1788" s="133"/>
      <c r="AY1788" s="133"/>
      <c r="AZ1788" s="133"/>
      <c r="BA1788" s="133"/>
      <c r="BB1788" s="133"/>
      <c r="BC1788" s="133"/>
      <c r="BD1788" s="133"/>
      <c r="BE1788" s="133"/>
      <c r="BF1788" s="133"/>
      <c r="BG1788" s="133"/>
      <c r="BH1788" s="133"/>
    </row>
    <row r="1789" spans="1:60" outlineLevel="1" x14ac:dyDescent="0.2">
      <c r="A1789" s="142"/>
      <c r="B1789" s="143"/>
      <c r="C1789" s="189" t="s">
        <v>1809</v>
      </c>
      <c r="D1789" s="175"/>
      <c r="E1789" s="176"/>
      <c r="F1789" s="144"/>
      <c r="G1789" s="144"/>
      <c r="H1789" s="144"/>
      <c r="I1789" s="144"/>
      <c r="J1789" s="144"/>
      <c r="K1789" s="144"/>
      <c r="L1789" s="144"/>
      <c r="M1789" s="144"/>
      <c r="N1789" s="144"/>
      <c r="O1789" s="144"/>
      <c r="P1789" s="144"/>
      <c r="Q1789" s="144"/>
      <c r="R1789" s="144"/>
      <c r="S1789" s="144"/>
      <c r="T1789" s="144"/>
      <c r="U1789" s="144"/>
      <c r="V1789" s="144"/>
      <c r="W1789" s="144"/>
      <c r="X1789" s="133"/>
      <c r="Y1789" s="133"/>
      <c r="Z1789" s="133"/>
      <c r="AA1789" s="133"/>
      <c r="AB1789" s="133"/>
      <c r="AC1789" s="133"/>
      <c r="AD1789" s="133"/>
      <c r="AE1789" s="133"/>
      <c r="AF1789" s="133"/>
      <c r="AG1789" s="133" t="s">
        <v>282</v>
      </c>
      <c r="AH1789" s="133">
        <v>0</v>
      </c>
      <c r="AI1789" s="133"/>
      <c r="AJ1789" s="133"/>
      <c r="AK1789" s="133"/>
      <c r="AL1789" s="133"/>
      <c r="AM1789" s="133"/>
      <c r="AN1789" s="133"/>
      <c r="AO1789" s="133"/>
      <c r="AP1789" s="133"/>
      <c r="AQ1789" s="133"/>
      <c r="AR1789" s="133"/>
      <c r="AS1789" s="133"/>
      <c r="AT1789" s="133"/>
      <c r="AU1789" s="133"/>
      <c r="AV1789" s="133"/>
      <c r="AW1789" s="133"/>
      <c r="AX1789" s="133"/>
      <c r="AY1789" s="133"/>
      <c r="AZ1789" s="133"/>
      <c r="BA1789" s="133"/>
      <c r="BB1789" s="133"/>
      <c r="BC1789" s="133"/>
      <c r="BD1789" s="133"/>
      <c r="BE1789" s="133"/>
      <c r="BF1789" s="133"/>
      <c r="BG1789" s="133"/>
      <c r="BH1789" s="133"/>
    </row>
    <row r="1790" spans="1:60" outlineLevel="1" x14ac:dyDescent="0.2">
      <c r="A1790" s="142"/>
      <c r="B1790" s="143"/>
      <c r="C1790" s="189" t="s">
        <v>1810</v>
      </c>
      <c r="D1790" s="175"/>
      <c r="E1790" s="176">
        <v>353.00675000000001</v>
      </c>
      <c r="F1790" s="144"/>
      <c r="G1790" s="144"/>
      <c r="H1790" s="144"/>
      <c r="I1790" s="144"/>
      <c r="J1790" s="144"/>
      <c r="K1790" s="144"/>
      <c r="L1790" s="144"/>
      <c r="M1790" s="144"/>
      <c r="N1790" s="144"/>
      <c r="O1790" s="144"/>
      <c r="P1790" s="144"/>
      <c r="Q1790" s="144"/>
      <c r="R1790" s="144"/>
      <c r="S1790" s="144"/>
      <c r="T1790" s="144"/>
      <c r="U1790" s="144"/>
      <c r="V1790" s="144"/>
      <c r="W1790" s="144"/>
      <c r="X1790" s="133"/>
      <c r="Y1790" s="133"/>
      <c r="Z1790" s="133"/>
      <c r="AA1790" s="133"/>
      <c r="AB1790" s="133"/>
      <c r="AC1790" s="133"/>
      <c r="AD1790" s="133"/>
      <c r="AE1790" s="133"/>
      <c r="AF1790" s="133"/>
      <c r="AG1790" s="133" t="s">
        <v>282</v>
      </c>
      <c r="AH1790" s="133">
        <v>5</v>
      </c>
      <c r="AI1790" s="133"/>
      <c r="AJ1790" s="133"/>
      <c r="AK1790" s="133"/>
      <c r="AL1790" s="133"/>
      <c r="AM1790" s="133"/>
      <c r="AN1790" s="133"/>
      <c r="AO1790" s="133"/>
      <c r="AP1790" s="133"/>
      <c r="AQ1790" s="133"/>
      <c r="AR1790" s="133"/>
      <c r="AS1790" s="133"/>
      <c r="AT1790" s="133"/>
      <c r="AU1790" s="133"/>
      <c r="AV1790" s="133"/>
      <c r="AW1790" s="133"/>
      <c r="AX1790" s="133"/>
      <c r="AY1790" s="133"/>
      <c r="AZ1790" s="133"/>
      <c r="BA1790" s="133"/>
      <c r="BB1790" s="133"/>
      <c r="BC1790" s="133"/>
      <c r="BD1790" s="133"/>
      <c r="BE1790" s="133"/>
      <c r="BF1790" s="133"/>
      <c r="BG1790" s="133"/>
      <c r="BH1790" s="133"/>
    </row>
    <row r="1791" spans="1:60" ht="22.5" outlineLevel="1" x14ac:dyDescent="0.2">
      <c r="A1791" s="154">
        <v>252</v>
      </c>
      <c r="B1791" s="155" t="s">
        <v>1811</v>
      </c>
      <c r="C1791" s="171" t="s">
        <v>1812</v>
      </c>
      <c r="D1791" s="156" t="s">
        <v>279</v>
      </c>
      <c r="E1791" s="157">
        <v>380.70600000000002</v>
      </c>
      <c r="F1791" s="158">
        <v>115</v>
      </c>
      <c r="G1791" s="159">
        <f>ROUND(E1791*F1791,2)</f>
        <v>43781.19</v>
      </c>
      <c r="H1791" s="158">
        <v>12.030000000000001</v>
      </c>
      <c r="I1791" s="159">
        <f>ROUND(E1791*H1791,2)</f>
        <v>4579.8900000000003</v>
      </c>
      <c r="J1791" s="158">
        <v>102.97000000000001</v>
      </c>
      <c r="K1791" s="159">
        <f>ROUND(E1791*J1791,2)</f>
        <v>39201.300000000003</v>
      </c>
      <c r="L1791" s="159">
        <v>21</v>
      </c>
      <c r="M1791" s="159">
        <f>G1791*(1+L1791/100)</f>
        <v>52975.2399</v>
      </c>
      <c r="N1791" s="159">
        <v>5.8E-4</v>
      </c>
      <c r="O1791" s="159">
        <f>ROUND(E1791*N1791,2)</f>
        <v>0.22</v>
      </c>
      <c r="P1791" s="159">
        <v>0</v>
      </c>
      <c r="Q1791" s="159">
        <f>ROUND(E1791*P1791,2)</f>
        <v>0</v>
      </c>
      <c r="R1791" s="159" t="s">
        <v>1791</v>
      </c>
      <c r="S1791" s="159" t="s">
        <v>233</v>
      </c>
      <c r="T1791" s="160" t="s">
        <v>233</v>
      </c>
      <c r="U1791" s="144">
        <v>0.26600000000000001</v>
      </c>
      <c r="V1791" s="144">
        <f>ROUND(E1791*U1791,2)</f>
        <v>101.27</v>
      </c>
      <c r="W1791" s="144"/>
      <c r="X1791" s="133"/>
      <c r="Y1791" s="133"/>
      <c r="Z1791" s="133"/>
      <c r="AA1791" s="133"/>
      <c r="AB1791" s="133"/>
      <c r="AC1791" s="133"/>
      <c r="AD1791" s="133"/>
      <c r="AE1791" s="133"/>
      <c r="AF1791" s="133"/>
      <c r="AG1791" s="133" t="s">
        <v>251</v>
      </c>
      <c r="AH1791" s="133"/>
      <c r="AI1791" s="133"/>
      <c r="AJ1791" s="133"/>
      <c r="AK1791" s="133"/>
      <c r="AL1791" s="133"/>
      <c r="AM1791" s="133"/>
      <c r="AN1791" s="133"/>
      <c r="AO1791" s="133"/>
      <c r="AP1791" s="133"/>
      <c r="AQ1791" s="133"/>
      <c r="AR1791" s="133"/>
      <c r="AS1791" s="133"/>
      <c r="AT1791" s="133"/>
      <c r="AU1791" s="133"/>
      <c r="AV1791" s="133"/>
      <c r="AW1791" s="133"/>
      <c r="AX1791" s="133"/>
      <c r="AY1791" s="133"/>
      <c r="AZ1791" s="133"/>
      <c r="BA1791" s="133"/>
      <c r="BB1791" s="133"/>
      <c r="BC1791" s="133"/>
      <c r="BD1791" s="133"/>
      <c r="BE1791" s="133"/>
      <c r="BF1791" s="133"/>
      <c r="BG1791" s="133"/>
      <c r="BH1791" s="133"/>
    </row>
    <row r="1792" spans="1:60" outlineLevel="1" x14ac:dyDescent="0.2">
      <c r="A1792" s="142"/>
      <c r="B1792" s="143"/>
      <c r="C1792" s="189" t="s">
        <v>1809</v>
      </c>
      <c r="D1792" s="175"/>
      <c r="E1792" s="176"/>
      <c r="F1792" s="144"/>
      <c r="G1792" s="144"/>
      <c r="H1792" s="144"/>
      <c r="I1792" s="144"/>
      <c r="J1792" s="144"/>
      <c r="K1792" s="144"/>
      <c r="L1792" s="144"/>
      <c r="M1792" s="144"/>
      <c r="N1792" s="144"/>
      <c r="O1792" s="144"/>
      <c r="P1792" s="144"/>
      <c r="Q1792" s="144"/>
      <c r="R1792" s="144"/>
      <c r="S1792" s="144"/>
      <c r="T1792" s="144"/>
      <c r="U1792" s="144"/>
      <c r="V1792" s="144"/>
      <c r="W1792" s="144"/>
      <c r="X1792" s="133"/>
      <c r="Y1792" s="133"/>
      <c r="Z1792" s="133"/>
      <c r="AA1792" s="133"/>
      <c r="AB1792" s="133"/>
      <c r="AC1792" s="133"/>
      <c r="AD1792" s="133"/>
      <c r="AE1792" s="133"/>
      <c r="AF1792" s="133"/>
      <c r="AG1792" s="133" t="s">
        <v>282</v>
      </c>
      <c r="AH1792" s="133">
        <v>0</v>
      </c>
      <c r="AI1792" s="133"/>
      <c r="AJ1792" s="133"/>
      <c r="AK1792" s="133"/>
      <c r="AL1792" s="133"/>
      <c r="AM1792" s="133"/>
      <c r="AN1792" s="133"/>
      <c r="AO1792" s="133"/>
      <c r="AP1792" s="133"/>
      <c r="AQ1792" s="133"/>
      <c r="AR1792" s="133"/>
      <c r="AS1792" s="133"/>
      <c r="AT1792" s="133"/>
      <c r="AU1792" s="133"/>
      <c r="AV1792" s="133"/>
      <c r="AW1792" s="133"/>
      <c r="AX1792" s="133"/>
      <c r="AY1792" s="133"/>
      <c r="AZ1792" s="133"/>
      <c r="BA1792" s="133"/>
      <c r="BB1792" s="133"/>
      <c r="BC1792" s="133"/>
      <c r="BD1792" s="133"/>
      <c r="BE1792" s="133"/>
      <c r="BF1792" s="133"/>
      <c r="BG1792" s="133"/>
      <c r="BH1792" s="133"/>
    </row>
    <row r="1793" spans="1:60" outlineLevel="1" x14ac:dyDescent="0.2">
      <c r="A1793" s="142"/>
      <c r="B1793" s="143"/>
      <c r="C1793" s="189" t="s">
        <v>1813</v>
      </c>
      <c r="D1793" s="175"/>
      <c r="E1793" s="176">
        <v>380.70600000000002</v>
      </c>
      <c r="F1793" s="144"/>
      <c r="G1793" s="144"/>
      <c r="H1793" s="144"/>
      <c r="I1793" s="144"/>
      <c r="J1793" s="144"/>
      <c r="K1793" s="144"/>
      <c r="L1793" s="144"/>
      <c r="M1793" s="144"/>
      <c r="N1793" s="144"/>
      <c r="O1793" s="144"/>
      <c r="P1793" s="144"/>
      <c r="Q1793" s="144"/>
      <c r="R1793" s="144"/>
      <c r="S1793" s="144"/>
      <c r="T1793" s="144"/>
      <c r="U1793" s="144"/>
      <c r="V1793" s="144"/>
      <c r="W1793" s="144"/>
      <c r="X1793" s="133"/>
      <c r="Y1793" s="133"/>
      <c r="Z1793" s="133"/>
      <c r="AA1793" s="133"/>
      <c r="AB1793" s="133"/>
      <c r="AC1793" s="133"/>
      <c r="AD1793" s="133"/>
      <c r="AE1793" s="133"/>
      <c r="AF1793" s="133"/>
      <c r="AG1793" s="133" t="s">
        <v>282</v>
      </c>
      <c r="AH1793" s="133">
        <v>5</v>
      </c>
      <c r="AI1793" s="133"/>
      <c r="AJ1793" s="133"/>
      <c r="AK1793" s="133"/>
      <c r="AL1793" s="133"/>
      <c r="AM1793" s="133"/>
      <c r="AN1793" s="133"/>
      <c r="AO1793" s="133"/>
      <c r="AP1793" s="133"/>
      <c r="AQ1793" s="133"/>
      <c r="AR1793" s="133"/>
      <c r="AS1793" s="133"/>
      <c r="AT1793" s="133"/>
      <c r="AU1793" s="133"/>
      <c r="AV1793" s="133"/>
      <c r="AW1793" s="133"/>
      <c r="AX1793" s="133"/>
      <c r="AY1793" s="133"/>
      <c r="AZ1793" s="133"/>
      <c r="BA1793" s="133"/>
      <c r="BB1793" s="133"/>
      <c r="BC1793" s="133"/>
      <c r="BD1793" s="133"/>
      <c r="BE1793" s="133"/>
      <c r="BF1793" s="133"/>
      <c r="BG1793" s="133"/>
      <c r="BH1793" s="133"/>
    </row>
    <row r="1794" spans="1:60" ht="22.5" outlineLevel="1" x14ac:dyDescent="0.2">
      <c r="A1794" s="154">
        <v>253</v>
      </c>
      <c r="B1794" s="155" t="s">
        <v>1814</v>
      </c>
      <c r="C1794" s="171" t="s">
        <v>1815</v>
      </c>
      <c r="D1794" s="156" t="s">
        <v>279</v>
      </c>
      <c r="E1794" s="157">
        <v>191.00675000000001</v>
      </c>
      <c r="F1794" s="158">
        <v>129.5</v>
      </c>
      <c r="G1794" s="159">
        <f>ROUND(E1794*F1794,2)</f>
        <v>24735.37</v>
      </c>
      <c r="H1794" s="158">
        <v>0</v>
      </c>
      <c r="I1794" s="159">
        <f>ROUND(E1794*H1794,2)</f>
        <v>0</v>
      </c>
      <c r="J1794" s="158">
        <v>129.5</v>
      </c>
      <c r="K1794" s="159">
        <f>ROUND(E1794*J1794,2)</f>
        <v>24735.37</v>
      </c>
      <c r="L1794" s="159">
        <v>21</v>
      </c>
      <c r="M1794" s="159">
        <f>G1794*(1+L1794/100)</f>
        <v>29929.797699999999</v>
      </c>
      <c r="N1794" s="159">
        <v>0</v>
      </c>
      <c r="O1794" s="159">
        <f>ROUND(E1794*N1794,2)</f>
        <v>0</v>
      </c>
      <c r="P1794" s="159">
        <v>0</v>
      </c>
      <c r="Q1794" s="159">
        <f>ROUND(E1794*P1794,2)</f>
        <v>0</v>
      </c>
      <c r="R1794" s="159" t="s">
        <v>1791</v>
      </c>
      <c r="S1794" s="159" t="s">
        <v>233</v>
      </c>
      <c r="T1794" s="160" t="s">
        <v>233</v>
      </c>
      <c r="U1794" s="144">
        <v>0.31000000000000005</v>
      </c>
      <c r="V1794" s="144">
        <f>ROUND(E1794*U1794,2)</f>
        <v>59.21</v>
      </c>
      <c r="W1794" s="144"/>
      <c r="X1794" s="133"/>
      <c r="Y1794" s="133"/>
      <c r="Z1794" s="133"/>
      <c r="AA1794" s="133"/>
      <c r="AB1794" s="133"/>
      <c r="AC1794" s="133"/>
      <c r="AD1794" s="133"/>
      <c r="AE1794" s="133"/>
      <c r="AF1794" s="133"/>
      <c r="AG1794" s="133" t="s">
        <v>251</v>
      </c>
      <c r="AH1794" s="133"/>
      <c r="AI1794" s="133"/>
      <c r="AJ1794" s="133"/>
      <c r="AK1794" s="133"/>
      <c r="AL1794" s="133"/>
      <c r="AM1794" s="133"/>
      <c r="AN1794" s="133"/>
      <c r="AO1794" s="133"/>
      <c r="AP1794" s="133"/>
      <c r="AQ1794" s="133"/>
      <c r="AR1794" s="133"/>
      <c r="AS1794" s="133"/>
      <c r="AT1794" s="133"/>
      <c r="AU1794" s="133"/>
      <c r="AV1794" s="133"/>
      <c r="AW1794" s="133"/>
      <c r="AX1794" s="133"/>
      <c r="AY1794" s="133"/>
      <c r="AZ1794" s="133"/>
      <c r="BA1794" s="133"/>
      <c r="BB1794" s="133"/>
      <c r="BC1794" s="133"/>
      <c r="BD1794" s="133"/>
      <c r="BE1794" s="133"/>
      <c r="BF1794" s="133"/>
      <c r="BG1794" s="133"/>
      <c r="BH1794" s="133"/>
    </row>
    <row r="1795" spans="1:60" outlineLevel="1" x14ac:dyDescent="0.2">
      <c r="A1795" s="142"/>
      <c r="B1795" s="143"/>
      <c r="C1795" s="189" t="s">
        <v>362</v>
      </c>
      <c r="D1795" s="175"/>
      <c r="E1795" s="176"/>
      <c r="F1795" s="144"/>
      <c r="G1795" s="144"/>
      <c r="H1795" s="144"/>
      <c r="I1795" s="144"/>
      <c r="J1795" s="144"/>
      <c r="K1795" s="144"/>
      <c r="L1795" s="144"/>
      <c r="M1795" s="144"/>
      <c r="N1795" s="144"/>
      <c r="O1795" s="144"/>
      <c r="P1795" s="144"/>
      <c r="Q1795" s="144"/>
      <c r="R1795" s="144"/>
      <c r="S1795" s="144"/>
      <c r="T1795" s="144"/>
      <c r="U1795" s="144"/>
      <c r="V1795" s="144"/>
      <c r="W1795" s="144"/>
      <c r="X1795" s="133"/>
      <c r="Y1795" s="133"/>
      <c r="Z1795" s="133"/>
      <c r="AA1795" s="133"/>
      <c r="AB1795" s="133"/>
      <c r="AC1795" s="133"/>
      <c r="AD1795" s="133"/>
      <c r="AE1795" s="133"/>
      <c r="AF1795" s="133"/>
      <c r="AG1795" s="133" t="s">
        <v>282</v>
      </c>
      <c r="AH1795" s="133">
        <v>0</v>
      </c>
      <c r="AI1795" s="133"/>
      <c r="AJ1795" s="133"/>
      <c r="AK1795" s="133"/>
      <c r="AL1795" s="133"/>
      <c r="AM1795" s="133"/>
      <c r="AN1795" s="133"/>
      <c r="AO1795" s="133"/>
      <c r="AP1795" s="133"/>
      <c r="AQ1795" s="133"/>
      <c r="AR1795" s="133"/>
      <c r="AS1795" s="133"/>
      <c r="AT1795" s="133"/>
      <c r="AU1795" s="133"/>
      <c r="AV1795" s="133"/>
      <c r="AW1795" s="133"/>
      <c r="AX1795" s="133"/>
      <c r="AY1795" s="133"/>
      <c r="AZ1795" s="133"/>
      <c r="BA1795" s="133"/>
      <c r="BB1795" s="133"/>
      <c r="BC1795" s="133"/>
      <c r="BD1795" s="133"/>
      <c r="BE1795" s="133"/>
      <c r="BF1795" s="133"/>
      <c r="BG1795" s="133"/>
      <c r="BH1795" s="133"/>
    </row>
    <row r="1796" spans="1:60" outlineLevel="1" x14ac:dyDescent="0.2">
      <c r="A1796" s="142"/>
      <c r="B1796" s="143"/>
      <c r="C1796" s="189" t="s">
        <v>1793</v>
      </c>
      <c r="D1796" s="175"/>
      <c r="E1796" s="176">
        <v>65.041000000000011</v>
      </c>
      <c r="F1796" s="144"/>
      <c r="G1796" s="144"/>
      <c r="H1796" s="144"/>
      <c r="I1796" s="144"/>
      <c r="J1796" s="144"/>
      <c r="K1796" s="144"/>
      <c r="L1796" s="144"/>
      <c r="M1796" s="144"/>
      <c r="N1796" s="144"/>
      <c r="O1796" s="144"/>
      <c r="P1796" s="144"/>
      <c r="Q1796" s="144"/>
      <c r="R1796" s="144"/>
      <c r="S1796" s="144"/>
      <c r="T1796" s="144"/>
      <c r="U1796" s="144"/>
      <c r="V1796" s="144"/>
      <c r="W1796" s="144"/>
      <c r="X1796" s="133"/>
      <c r="Y1796" s="133"/>
      <c r="Z1796" s="133"/>
      <c r="AA1796" s="133"/>
      <c r="AB1796" s="133"/>
      <c r="AC1796" s="133"/>
      <c r="AD1796" s="133"/>
      <c r="AE1796" s="133"/>
      <c r="AF1796" s="133"/>
      <c r="AG1796" s="133" t="s">
        <v>282</v>
      </c>
      <c r="AH1796" s="133">
        <v>0</v>
      </c>
      <c r="AI1796" s="133"/>
      <c r="AJ1796" s="133"/>
      <c r="AK1796" s="133"/>
      <c r="AL1796" s="133"/>
      <c r="AM1796" s="133"/>
      <c r="AN1796" s="133"/>
      <c r="AO1796" s="133"/>
      <c r="AP1796" s="133"/>
      <c r="AQ1796" s="133"/>
      <c r="AR1796" s="133"/>
      <c r="AS1796" s="133"/>
      <c r="AT1796" s="133"/>
      <c r="AU1796" s="133"/>
      <c r="AV1796" s="133"/>
      <c r="AW1796" s="133"/>
      <c r="AX1796" s="133"/>
      <c r="AY1796" s="133"/>
      <c r="AZ1796" s="133"/>
      <c r="BA1796" s="133"/>
      <c r="BB1796" s="133"/>
      <c r="BC1796" s="133"/>
      <c r="BD1796" s="133"/>
      <c r="BE1796" s="133"/>
      <c r="BF1796" s="133"/>
      <c r="BG1796" s="133"/>
      <c r="BH1796" s="133"/>
    </row>
    <row r="1797" spans="1:60" outlineLevel="1" x14ac:dyDescent="0.2">
      <c r="A1797" s="142"/>
      <c r="B1797" s="143"/>
      <c r="C1797" s="189" t="s">
        <v>364</v>
      </c>
      <c r="D1797" s="175"/>
      <c r="E1797" s="176"/>
      <c r="F1797" s="144"/>
      <c r="G1797" s="144"/>
      <c r="H1797" s="144"/>
      <c r="I1797" s="144"/>
      <c r="J1797" s="144"/>
      <c r="K1797" s="144"/>
      <c r="L1797" s="144"/>
      <c r="M1797" s="144"/>
      <c r="N1797" s="144"/>
      <c r="O1797" s="144"/>
      <c r="P1797" s="144"/>
      <c r="Q1797" s="144"/>
      <c r="R1797" s="144"/>
      <c r="S1797" s="144"/>
      <c r="T1797" s="144"/>
      <c r="U1797" s="144"/>
      <c r="V1797" s="144"/>
      <c r="W1797" s="144"/>
      <c r="X1797" s="133"/>
      <c r="Y1797" s="133"/>
      <c r="Z1797" s="133"/>
      <c r="AA1797" s="133"/>
      <c r="AB1797" s="133"/>
      <c r="AC1797" s="133"/>
      <c r="AD1797" s="133"/>
      <c r="AE1797" s="133"/>
      <c r="AF1797" s="133"/>
      <c r="AG1797" s="133" t="s">
        <v>282</v>
      </c>
      <c r="AH1797" s="133">
        <v>0</v>
      </c>
      <c r="AI1797" s="133"/>
      <c r="AJ1797" s="133"/>
      <c r="AK1797" s="133"/>
      <c r="AL1797" s="133"/>
      <c r="AM1797" s="133"/>
      <c r="AN1797" s="133"/>
      <c r="AO1797" s="133"/>
      <c r="AP1797" s="133"/>
      <c r="AQ1797" s="133"/>
      <c r="AR1797" s="133"/>
      <c r="AS1797" s="133"/>
      <c r="AT1797" s="133"/>
      <c r="AU1797" s="133"/>
      <c r="AV1797" s="133"/>
      <c r="AW1797" s="133"/>
      <c r="AX1797" s="133"/>
      <c r="AY1797" s="133"/>
      <c r="AZ1797" s="133"/>
      <c r="BA1797" s="133"/>
      <c r="BB1797" s="133"/>
      <c r="BC1797" s="133"/>
      <c r="BD1797" s="133"/>
      <c r="BE1797" s="133"/>
      <c r="BF1797" s="133"/>
      <c r="BG1797" s="133"/>
      <c r="BH1797" s="133"/>
    </row>
    <row r="1798" spans="1:60" outlineLevel="1" x14ac:dyDescent="0.2">
      <c r="A1798" s="142"/>
      <c r="B1798" s="143"/>
      <c r="C1798" s="189" t="s">
        <v>1794</v>
      </c>
      <c r="D1798" s="175"/>
      <c r="E1798" s="176">
        <v>78.253</v>
      </c>
      <c r="F1798" s="144"/>
      <c r="G1798" s="144"/>
      <c r="H1798" s="144"/>
      <c r="I1798" s="144"/>
      <c r="J1798" s="144"/>
      <c r="K1798" s="144"/>
      <c r="L1798" s="144"/>
      <c r="M1798" s="144"/>
      <c r="N1798" s="144"/>
      <c r="O1798" s="144"/>
      <c r="P1798" s="144"/>
      <c r="Q1798" s="144"/>
      <c r="R1798" s="144"/>
      <c r="S1798" s="144"/>
      <c r="T1798" s="144"/>
      <c r="U1798" s="144"/>
      <c r="V1798" s="144"/>
      <c r="W1798" s="144"/>
      <c r="X1798" s="133"/>
      <c r="Y1798" s="133"/>
      <c r="Z1798" s="133"/>
      <c r="AA1798" s="133"/>
      <c r="AB1798" s="133"/>
      <c r="AC1798" s="133"/>
      <c r="AD1798" s="133"/>
      <c r="AE1798" s="133"/>
      <c r="AF1798" s="133"/>
      <c r="AG1798" s="133" t="s">
        <v>282</v>
      </c>
      <c r="AH1798" s="133">
        <v>0</v>
      </c>
      <c r="AI1798" s="133"/>
      <c r="AJ1798" s="133"/>
      <c r="AK1798" s="133"/>
      <c r="AL1798" s="133"/>
      <c r="AM1798" s="133"/>
      <c r="AN1798" s="133"/>
      <c r="AO1798" s="133"/>
      <c r="AP1798" s="133"/>
      <c r="AQ1798" s="133"/>
      <c r="AR1798" s="133"/>
      <c r="AS1798" s="133"/>
      <c r="AT1798" s="133"/>
      <c r="AU1798" s="133"/>
      <c r="AV1798" s="133"/>
      <c r="AW1798" s="133"/>
      <c r="AX1798" s="133"/>
      <c r="AY1798" s="133"/>
      <c r="AZ1798" s="133"/>
      <c r="BA1798" s="133"/>
      <c r="BB1798" s="133"/>
      <c r="BC1798" s="133"/>
      <c r="BD1798" s="133"/>
      <c r="BE1798" s="133"/>
      <c r="BF1798" s="133"/>
      <c r="BG1798" s="133"/>
      <c r="BH1798" s="133"/>
    </row>
    <row r="1799" spans="1:60" outlineLevel="1" x14ac:dyDescent="0.2">
      <c r="A1799" s="142"/>
      <c r="B1799" s="143"/>
      <c r="C1799" s="189" t="s">
        <v>1795</v>
      </c>
      <c r="D1799" s="175"/>
      <c r="E1799" s="176">
        <v>-12.070749999999999</v>
      </c>
      <c r="F1799" s="144"/>
      <c r="G1799" s="144"/>
      <c r="H1799" s="144"/>
      <c r="I1799" s="144"/>
      <c r="J1799" s="144"/>
      <c r="K1799" s="144"/>
      <c r="L1799" s="144"/>
      <c r="M1799" s="144"/>
      <c r="N1799" s="144"/>
      <c r="O1799" s="144"/>
      <c r="P1799" s="144"/>
      <c r="Q1799" s="144"/>
      <c r="R1799" s="144"/>
      <c r="S1799" s="144"/>
      <c r="T1799" s="144"/>
      <c r="U1799" s="144"/>
      <c r="V1799" s="144"/>
      <c r="W1799" s="144"/>
      <c r="X1799" s="133"/>
      <c r="Y1799" s="133"/>
      <c r="Z1799" s="133"/>
      <c r="AA1799" s="133"/>
      <c r="AB1799" s="133"/>
      <c r="AC1799" s="133"/>
      <c r="AD1799" s="133"/>
      <c r="AE1799" s="133"/>
      <c r="AF1799" s="133"/>
      <c r="AG1799" s="133" t="s">
        <v>282</v>
      </c>
      <c r="AH1799" s="133">
        <v>0</v>
      </c>
      <c r="AI1799" s="133"/>
      <c r="AJ1799" s="133"/>
      <c r="AK1799" s="133"/>
      <c r="AL1799" s="133"/>
      <c r="AM1799" s="133"/>
      <c r="AN1799" s="133"/>
      <c r="AO1799" s="133"/>
      <c r="AP1799" s="133"/>
      <c r="AQ1799" s="133"/>
      <c r="AR1799" s="133"/>
      <c r="AS1799" s="133"/>
      <c r="AT1799" s="133"/>
      <c r="AU1799" s="133"/>
      <c r="AV1799" s="133"/>
      <c r="AW1799" s="133"/>
      <c r="AX1799" s="133"/>
      <c r="AY1799" s="133"/>
      <c r="AZ1799" s="133"/>
      <c r="BA1799" s="133"/>
      <c r="BB1799" s="133"/>
      <c r="BC1799" s="133"/>
      <c r="BD1799" s="133"/>
      <c r="BE1799" s="133"/>
      <c r="BF1799" s="133"/>
      <c r="BG1799" s="133"/>
      <c r="BH1799" s="133"/>
    </row>
    <row r="1800" spans="1:60" outlineLevel="1" x14ac:dyDescent="0.2">
      <c r="A1800" s="142"/>
      <c r="B1800" s="143"/>
      <c r="C1800" s="189" t="s">
        <v>367</v>
      </c>
      <c r="D1800" s="175"/>
      <c r="E1800" s="176"/>
      <c r="F1800" s="144"/>
      <c r="G1800" s="144"/>
      <c r="H1800" s="144"/>
      <c r="I1800" s="144"/>
      <c r="J1800" s="144"/>
      <c r="K1800" s="144"/>
      <c r="L1800" s="144"/>
      <c r="M1800" s="144"/>
      <c r="N1800" s="144"/>
      <c r="O1800" s="144"/>
      <c r="P1800" s="144"/>
      <c r="Q1800" s="144"/>
      <c r="R1800" s="144"/>
      <c r="S1800" s="144"/>
      <c r="T1800" s="144"/>
      <c r="U1800" s="144"/>
      <c r="V1800" s="144"/>
      <c r="W1800" s="144"/>
      <c r="X1800" s="133"/>
      <c r="Y1800" s="133"/>
      <c r="Z1800" s="133"/>
      <c r="AA1800" s="133"/>
      <c r="AB1800" s="133"/>
      <c r="AC1800" s="133"/>
      <c r="AD1800" s="133"/>
      <c r="AE1800" s="133"/>
      <c r="AF1800" s="133"/>
      <c r="AG1800" s="133" t="s">
        <v>282</v>
      </c>
      <c r="AH1800" s="133">
        <v>0</v>
      </c>
      <c r="AI1800" s="133"/>
      <c r="AJ1800" s="133"/>
      <c r="AK1800" s="133"/>
      <c r="AL1800" s="133"/>
      <c r="AM1800" s="133"/>
      <c r="AN1800" s="133"/>
      <c r="AO1800" s="133"/>
      <c r="AP1800" s="133"/>
      <c r="AQ1800" s="133"/>
      <c r="AR1800" s="133"/>
      <c r="AS1800" s="133"/>
      <c r="AT1800" s="133"/>
      <c r="AU1800" s="133"/>
      <c r="AV1800" s="133"/>
      <c r="AW1800" s="133"/>
      <c r="AX1800" s="133"/>
      <c r="AY1800" s="133"/>
      <c r="AZ1800" s="133"/>
      <c r="BA1800" s="133"/>
      <c r="BB1800" s="133"/>
      <c r="BC1800" s="133"/>
      <c r="BD1800" s="133"/>
      <c r="BE1800" s="133"/>
      <c r="BF1800" s="133"/>
      <c r="BG1800" s="133"/>
      <c r="BH1800" s="133"/>
    </row>
    <row r="1801" spans="1:60" outlineLevel="1" x14ac:dyDescent="0.2">
      <c r="A1801" s="142"/>
      <c r="B1801" s="143"/>
      <c r="C1801" s="189" t="s">
        <v>1796</v>
      </c>
      <c r="D1801" s="175"/>
      <c r="E1801" s="176">
        <v>14.32225</v>
      </c>
      <c r="F1801" s="144"/>
      <c r="G1801" s="144"/>
      <c r="H1801" s="144"/>
      <c r="I1801" s="144"/>
      <c r="J1801" s="144"/>
      <c r="K1801" s="144"/>
      <c r="L1801" s="144"/>
      <c r="M1801" s="144"/>
      <c r="N1801" s="144"/>
      <c r="O1801" s="144"/>
      <c r="P1801" s="144"/>
      <c r="Q1801" s="144"/>
      <c r="R1801" s="144"/>
      <c r="S1801" s="144"/>
      <c r="T1801" s="144"/>
      <c r="U1801" s="144"/>
      <c r="V1801" s="144"/>
      <c r="W1801" s="144"/>
      <c r="X1801" s="133"/>
      <c r="Y1801" s="133"/>
      <c r="Z1801" s="133"/>
      <c r="AA1801" s="133"/>
      <c r="AB1801" s="133"/>
      <c r="AC1801" s="133"/>
      <c r="AD1801" s="133"/>
      <c r="AE1801" s="133"/>
      <c r="AF1801" s="133"/>
      <c r="AG1801" s="133" t="s">
        <v>282</v>
      </c>
      <c r="AH1801" s="133">
        <v>0</v>
      </c>
      <c r="AI1801" s="133"/>
      <c r="AJ1801" s="133"/>
      <c r="AK1801" s="133"/>
      <c r="AL1801" s="133"/>
      <c r="AM1801" s="133"/>
      <c r="AN1801" s="133"/>
      <c r="AO1801" s="133"/>
      <c r="AP1801" s="133"/>
      <c r="AQ1801" s="133"/>
      <c r="AR1801" s="133"/>
      <c r="AS1801" s="133"/>
      <c r="AT1801" s="133"/>
      <c r="AU1801" s="133"/>
      <c r="AV1801" s="133"/>
      <c r="AW1801" s="133"/>
      <c r="AX1801" s="133"/>
      <c r="AY1801" s="133"/>
      <c r="AZ1801" s="133"/>
      <c r="BA1801" s="133"/>
      <c r="BB1801" s="133"/>
      <c r="BC1801" s="133"/>
      <c r="BD1801" s="133"/>
      <c r="BE1801" s="133"/>
      <c r="BF1801" s="133"/>
      <c r="BG1801" s="133"/>
      <c r="BH1801" s="133"/>
    </row>
    <row r="1802" spans="1:60" outlineLevel="1" x14ac:dyDescent="0.2">
      <c r="A1802" s="142"/>
      <c r="B1802" s="143"/>
      <c r="C1802" s="189" t="s">
        <v>369</v>
      </c>
      <c r="D1802" s="175"/>
      <c r="E1802" s="176"/>
      <c r="F1802" s="144"/>
      <c r="G1802" s="144"/>
      <c r="H1802" s="144"/>
      <c r="I1802" s="144"/>
      <c r="J1802" s="144"/>
      <c r="K1802" s="144"/>
      <c r="L1802" s="144"/>
      <c r="M1802" s="144"/>
      <c r="N1802" s="144"/>
      <c r="O1802" s="144"/>
      <c r="P1802" s="144"/>
      <c r="Q1802" s="144"/>
      <c r="R1802" s="144"/>
      <c r="S1802" s="144"/>
      <c r="T1802" s="144"/>
      <c r="U1802" s="144"/>
      <c r="V1802" s="144"/>
      <c r="W1802" s="144"/>
      <c r="X1802" s="133"/>
      <c r="Y1802" s="133"/>
      <c r="Z1802" s="133"/>
      <c r="AA1802" s="133"/>
      <c r="AB1802" s="133"/>
      <c r="AC1802" s="133"/>
      <c r="AD1802" s="133"/>
      <c r="AE1802" s="133"/>
      <c r="AF1802" s="133"/>
      <c r="AG1802" s="133" t="s">
        <v>282</v>
      </c>
      <c r="AH1802" s="133">
        <v>0</v>
      </c>
      <c r="AI1802" s="133"/>
      <c r="AJ1802" s="133"/>
      <c r="AK1802" s="133"/>
      <c r="AL1802" s="133"/>
      <c r="AM1802" s="133"/>
      <c r="AN1802" s="133"/>
      <c r="AO1802" s="133"/>
      <c r="AP1802" s="133"/>
      <c r="AQ1802" s="133"/>
      <c r="AR1802" s="133"/>
      <c r="AS1802" s="133"/>
      <c r="AT1802" s="133"/>
      <c r="AU1802" s="133"/>
      <c r="AV1802" s="133"/>
      <c r="AW1802" s="133"/>
      <c r="AX1802" s="133"/>
      <c r="AY1802" s="133"/>
      <c r="AZ1802" s="133"/>
      <c r="BA1802" s="133"/>
      <c r="BB1802" s="133"/>
      <c r="BC1802" s="133"/>
      <c r="BD1802" s="133"/>
      <c r="BE1802" s="133"/>
      <c r="BF1802" s="133"/>
      <c r="BG1802" s="133"/>
      <c r="BH1802" s="133"/>
    </row>
    <row r="1803" spans="1:60" outlineLevel="1" x14ac:dyDescent="0.2">
      <c r="A1803" s="142"/>
      <c r="B1803" s="143"/>
      <c r="C1803" s="189" t="s">
        <v>1797</v>
      </c>
      <c r="D1803" s="175"/>
      <c r="E1803" s="176">
        <v>45.461250000000007</v>
      </c>
      <c r="F1803" s="144"/>
      <c r="G1803" s="144"/>
      <c r="H1803" s="144"/>
      <c r="I1803" s="144"/>
      <c r="J1803" s="144"/>
      <c r="K1803" s="144"/>
      <c r="L1803" s="144"/>
      <c r="M1803" s="144"/>
      <c r="N1803" s="144"/>
      <c r="O1803" s="144"/>
      <c r="P1803" s="144"/>
      <c r="Q1803" s="144"/>
      <c r="R1803" s="144"/>
      <c r="S1803" s="144"/>
      <c r="T1803" s="144"/>
      <c r="U1803" s="144"/>
      <c r="V1803" s="144"/>
      <c r="W1803" s="144"/>
      <c r="X1803" s="133"/>
      <c r="Y1803" s="133"/>
      <c r="Z1803" s="133"/>
      <c r="AA1803" s="133"/>
      <c r="AB1803" s="133"/>
      <c r="AC1803" s="133"/>
      <c r="AD1803" s="133"/>
      <c r="AE1803" s="133"/>
      <c r="AF1803" s="133"/>
      <c r="AG1803" s="133" t="s">
        <v>282</v>
      </c>
      <c r="AH1803" s="133">
        <v>0</v>
      </c>
      <c r="AI1803" s="133"/>
      <c r="AJ1803" s="133"/>
      <c r="AK1803" s="133"/>
      <c r="AL1803" s="133"/>
      <c r="AM1803" s="133"/>
      <c r="AN1803" s="133"/>
      <c r="AO1803" s="133"/>
      <c r="AP1803" s="133"/>
      <c r="AQ1803" s="133"/>
      <c r="AR1803" s="133"/>
      <c r="AS1803" s="133"/>
      <c r="AT1803" s="133"/>
      <c r="AU1803" s="133"/>
      <c r="AV1803" s="133"/>
      <c r="AW1803" s="133"/>
      <c r="AX1803" s="133"/>
      <c r="AY1803" s="133"/>
      <c r="AZ1803" s="133"/>
      <c r="BA1803" s="133"/>
      <c r="BB1803" s="133"/>
      <c r="BC1803" s="133"/>
      <c r="BD1803" s="133"/>
      <c r="BE1803" s="133"/>
      <c r="BF1803" s="133"/>
      <c r="BG1803" s="133"/>
      <c r="BH1803" s="133"/>
    </row>
    <row r="1804" spans="1:60" ht="22.5" outlineLevel="1" x14ac:dyDescent="0.2">
      <c r="A1804" s="154">
        <v>254</v>
      </c>
      <c r="B1804" s="155" t="s">
        <v>1816</v>
      </c>
      <c r="C1804" s="171" t="s">
        <v>1817</v>
      </c>
      <c r="D1804" s="156" t="s">
        <v>279</v>
      </c>
      <c r="E1804" s="157">
        <v>187.506</v>
      </c>
      <c r="F1804" s="158">
        <v>163</v>
      </c>
      <c r="G1804" s="159">
        <f>ROUND(E1804*F1804,2)</f>
        <v>30563.48</v>
      </c>
      <c r="H1804" s="158">
        <v>0</v>
      </c>
      <c r="I1804" s="159">
        <f>ROUND(E1804*H1804,2)</f>
        <v>0</v>
      </c>
      <c r="J1804" s="158">
        <v>163</v>
      </c>
      <c r="K1804" s="159">
        <f>ROUND(E1804*J1804,2)</f>
        <v>30563.48</v>
      </c>
      <c r="L1804" s="159">
        <v>21</v>
      </c>
      <c r="M1804" s="159">
        <f>G1804*(1+L1804/100)</f>
        <v>36981.810799999999</v>
      </c>
      <c r="N1804" s="159">
        <v>0</v>
      </c>
      <c r="O1804" s="159">
        <f>ROUND(E1804*N1804,2)</f>
        <v>0</v>
      </c>
      <c r="P1804" s="159">
        <v>0</v>
      </c>
      <c r="Q1804" s="159">
        <f>ROUND(E1804*P1804,2)</f>
        <v>0</v>
      </c>
      <c r="R1804" s="159" t="s">
        <v>1791</v>
      </c>
      <c r="S1804" s="159" t="s">
        <v>233</v>
      </c>
      <c r="T1804" s="160" t="s">
        <v>233</v>
      </c>
      <c r="U1804" s="144">
        <v>0.39</v>
      </c>
      <c r="V1804" s="144">
        <f>ROUND(E1804*U1804,2)</f>
        <v>73.13</v>
      </c>
      <c r="W1804" s="144"/>
      <c r="X1804" s="133"/>
      <c r="Y1804" s="133"/>
      <c r="Z1804" s="133"/>
      <c r="AA1804" s="133"/>
      <c r="AB1804" s="133"/>
      <c r="AC1804" s="133"/>
      <c r="AD1804" s="133"/>
      <c r="AE1804" s="133"/>
      <c r="AF1804" s="133"/>
      <c r="AG1804" s="133" t="s">
        <v>251</v>
      </c>
      <c r="AH1804" s="133"/>
      <c r="AI1804" s="133"/>
      <c r="AJ1804" s="133"/>
      <c r="AK1804" s="133"/>
      <c r="AL1804" s="133"/>
      <c r="AM1804" s="133"/>
      <c r="AN1804" s="133"/>
      <c r="AO1804" s="133"/>
      <c r="AP1804" s="133"/>
      <c r="AQ1804" s="133"/>
      <c r="AR1804" s="133"/>
      <c r="AS1804" s="133"/>
      <c r="AT1804" s="133"/>
      <c r="AU1804" s="133"/>
      <c r="AV1804" s="133"/>
      <c r="AW1804" s="133"/>
      <c r="AX1804" s="133"/>
      <c r="AY1804" s="133"/>
      <c r="AZ1804" s="133"/>
      <c r="BA1804" s="133"/>
      <c r="BB1804" s="133"/>
      <c r="BC1804" s="133"/>
      <c r="BD1804" s="133"/>
      <c r="BE1804" s="133"/>
      <c r="BF1804" s="133"/>
      <c r="BG1804" s="133"/>
      <c r="BH1804" s="133"/>
    </row>
    <row r="1805" spans="1:60" outlineLevel="1" x14ac:dyDescent="0.2">
      <c r="A1805" s="142"/>
      <c r="B1805" s="143"/>
      <c r="C1805" s="189" t="s">
        <v>1818</v>
      </c>
      <c r="D1805" s="175"/>
      <c r="E1805" s="176"/>
      <c r="F1805" s="144"/>
      <c r="G1805" s="144"/>
      <c r="H1805" s="144"/>
      <c r="I1805" s="144"/>
      <c r="J1805" s="144"/>
      <c r="K1805" s="144"/>
      <c r="L1805" s="144"/>
      <c r="M1805" s="144"/>
      <c r="N1805" s="144"/>
      <c r="O1805" s="144"/>
      <c r="P1805" s="144"/>
      <c r="Q1805" s="144"/>
      <c r="R1805" s="144"/>
      <c r="S1805" s="144"/>
      <c r="T1805" s="144"/>
      <c r="U1805" s="144"/>
      <c r="V1805" s="144"/>
      <c r="W1805" s="144"/>
      <c r="X1805" s="133"/>
      <c r="Y1805" s="133"/>
      <c r="Z1805" s="133"/>
      <c r="AA1805" s="133"/>
      <c r="AB1805" s="133"/>
      <c r="AC1805" s="133"/>
      <c r="AD1805" s="133"/>
      <c r="AE1805" s="133"/>
      <c r="AF1805" s="133"/>
      <c r="AG1805" s="133" t="s">
        <v>282</v>
      </c>
      <c r="AH1805" s="133">
        <v>0</v>
      </c>
      <c r="AI1805" s="133"/>
      <c r="AJ1805" s="133"/>
      <c r="AK1805" s="133"/>
      <c r="AL1805" s="133"/>
      <c r="AM1805" s="133"/>
      <c r="AN1805" s="133"/>
      <c r="AO1805" s="133"/>
      <c r="AP1805" s="133"/>
      <c r="AQ1805" s="133"/>
      <c r="AR1805" s="133"/>
      <c r="AS1805" s="133"/>
      <c r="AT1805" s="133"/>
      <c r="AU1805" s="133"/>
      <c r="AV1805" s="133"/>
      <c r="AW1805" s="133"/>
      <c r="AX1805" s="133"/>
      <c r="AY1805" s="133"/>
      <c r="AZ1805" s="133"/>
      <c r="BA1805" s="133"/>
      <c r="BB1805" s="133"/>
      <c r="BC1805" s="133"/>
      <c r="BD1805" s="133"/>
      <c r="BE1805" s="133"/>
      <c r="BF1805" s="133"/>
      <c r="BG1805" s="133"/>
      <c r="BH1805" s="133"/>
    </row>
    <row r="1806" spans="1:60" outlineLevel="1" x14ac:dyDescent="0.2">
      <c r="A1806" s="142"/>
      <c r="B1806" s="143"/>
      <c r="C1806" s="189" t="s">
        <v>1801</v>
      </c>
      <c r="D1806" s="175"/>
      <c r="E1806" s="176"/>
      <c r="F1806" s="144"/>
      <c r="G1806" s="144"/>
      <c r="H1806" s="144"/>
      <c r="I1806" s="144"/>
      <c r="J1806" s="144"/>
      <c r="K1806" s="144"/>
      <c r="L1806" s="144"/>
      <c r="M1806" s="144"/>
      <c r="N1806" s="144"/>
      <c r="O1806" s="144"/>
      <c r="P1806" s="144"/>
      <c r="Q1806" s="144"/>
      <c r="R1806" s="144"/>
      <c r="S1806" s="144"/>
      <c r="T1806" s="144"/>
      <c r="U1806" s="144"/>
      <c r="V1806" s="144"/>
      <c r="W1806" s="144"/>
      <c r="X1806" s="133"/>
      <c r="Y1806" s="133"/>
      <c r="Z1806" s="133"/>
      <c r="AA1806" s="133"/>
      <c r="AB1806" s="133"/>
      <c r="AC1806" s="133"/>
      <c r="AD1806" s="133"/>
      <c r="AE1806" s="133"/>
      <c r="AF1806" s="133"/>
      <c r="AG1806" s="133" t="s">
        <v>282</v>
      </c>
      <c r="AH1806" s="133">
        <v>0</v>
      </c>
      <c r="AI1806" s="133"/>
      <c r="AJ1806" s="133"/>
      <c r="AK1806" s="133"/>
      <c r="AL1806" s="133"/>
      <c r="AM1806" s="133"/>
      <c r="AN1806" s="133"/>
      <c r="AO1806" s="133"/>
      <c r="AP1806" s="133"/>
      <c r="AQ1806" s="133"/>
      <c r="AR1806" s="133"/>
      <c r="AS1806" s="133"/>
      <c r="AT1806" s="133"/>
      <c r="AU1806" s="133"/>
      <c r="AV1806" s="133"/>
      <c r="AW1806" s="133"/>
      <c r="AX1806" s="133"/>
      <c r="AY1806" s="133"/>
      <c r="AZ1806" s="133"/>
      <c r="BA1806" s="133"/>
      <c r="BB1806" s="133"/>
      <c r="BC1806" s="133"/>
      <c r="BD1806" s="133"/>
      <c r="BE1806" s="133"/>
      <c r="BF1806" s="133"/>
      <c r="BG1806" s="133"/>
      <c r="BH1806" s="133"/>
    </row>
    <row r="1807" spans="1:60" outlineLevel="1" x14ac:dyDescent="0.2">
      <c r="A1807" s="142"/>
      <c r="B1807" s="143"/>
      <c r="C1807" s="189" t="s">
        <v>1492</v>
      </c>
      <c r="D1807" s="175"/>
      <c r="E1807" s="176"/>
      <c r="F1807" s="144"/>
      <c r="G1807" s="144"/>
      <c r="H1807" s="144"/>
      <c r="I1807" s="144"/>
      <c r="J1807" s="144"/>
      <c r="K1807" s="144"/>
      <c r="L1807" s="144"/>
      <c r="M1807" s="144"/>
      <c r="N1807" s="144"/>
      <c r="O1807" s="144"/>
      <c r="P1807" s="144"/>
      <c r="Q1807" s="144"/>
      <c r="R1807" s="144"/>
      <c r="S1807" s="144"/>
      <c r="T1807" s="144"/>
      <c r="U1807" s="144"/>
      <c r="V1807" s="144"/>
      <c r="W1807" s="144"/>
      <c r="X1807" s="133"/>
      <c r="Y1807" s="133"/>
      <c r="Z1807" s="133"/>
      <c r="AA1807" s="133"/>
      <c r="AB1807" s="133"/>
      <c r="AC1807" s="133"/>
      <c r="AD1807" s="133"/>
      <c r="AE1807" s="133"/>
      <c r="AF1807" s="133"/>
      <c r="AG1807" s="133" t="s">
        <v>282</v>
      </c>
      <c r="AH1807" s="133">
        <v>0</v>
      </c>
      <c r="AI1807" s="133"/>
      <c r="AJ1807" s="133"/>
      <c r="AK1807" s="133"/>
      <c r="AL1807" s="133"/>
      <c r="AM1807" s="133"/>
      <c r="AN1807" s="133"/>
      <c r="AO1807" s="133"/>
      <c r="AP1807" s="133"/>
      <c r="AQ1807" s="133"/>
      <c r="AR1807" s="133"/>
      <c r="AS1807" s="133"/>
      <c r="AT1807" s="133"/>
      <c r="AU1807" s="133"/>
      <c r="AV1807" s="133"/>
      <c r="AW1807" s="133"/>
      <c r="AX1807" s="133"/>
      <c r="AY1807" s="133"/>
      <c r="AZ1807" s="133"/>
      <c r="BA1807" s="133"/>
      <c r="BB1807" s="133"/>
      <c r="BC1807" s="133"/>
      <c r="BD1807" s="133"/>
      <c r="BE1807" s="133"/>
      <c r="BF1807" s="133"/>
      <c r="BG1807" s="133"/>
      <c r="BH1807" s="133"/>
    </row>
    <row r="1808" spans="1:60" outlineLevel="1" x14ac:dyDescent="0.2">
      <c r="A1808" s="142"/>
      <c r="B1808" s="143"/>
      <c r="C1808" s="189" t="s">
        <v>1802</v>
      </c>
      <c r="D1808" s="175"/>
      <c r="E1808" s="176">
        <v>136.21600000000001</v>
      </c>
      <c r="F1808" s="144"/>
      <c r="G1808" s="144"/>
      <c r="H1808" s="144"/>
      <c r="I1808" s="144"/>
      <c r="J1808" s="144"/>
      <c r="K1808" s="144"/>
      <c r="L1808" s="144"/>
      <c r="M1808" s="144"/>
      <c r="N1808" s="144"/>
      <c r="O1808" s="144"/>
      <c r="P1808" s="144"/>
      <c r="Q1808" s="144"/>
      <c r="R1808" s="144"/>
      <c r="S1808" s="144"/>
      <c r="T1808" s="144"/>
      <c r="U1808" s="144"/>
      <c r="V1808" s="144"/>
      <c r="W1808" s="144"/>
      <c r="X1808" s="133"/>
      <c r="Y1808" s="133"/>
      <c r="Z1808" s="133"/>
      <c r="AA1808" s="133"/>
      <c r="AB1808" s="133"/>
      <c r="AC1808" s="133"/>
      <c r="AD1808" s="133"/>
      <c r="AE1808" s="133"/>
      <c r="AF1808" s="133"/>
      <c r="AG1808" s="133" t="s">
        <v>282</v>
      </c>
      <c r="AH1808" s="133">
        <v>0</v>
      </c>
      <c r="AI1808" s="133"/>
      <c r="AJ1808" s="133"/>
      <c r="AK1808" s="133"/>
      <c r="AL1808" s="133"/>
      <c r="AM1808" s="133"/>
      <c r="AN1808" s="133"/>
      <c r="AO1808" s="133"/>
      <c r="AP1808" s="133"/>
      <c r="AQ1808" s="133"/>
      <c r="AR1808" s="133"/>
      <c r="AS1808" s="133"/>
      <c r="AT1808" s="133"/>
      <c r="AU1808" s="133"/>
      <c r="AV1808" s="133"/>
      <c r="AW1808" s="133"/>
      <c r="AX1808" s="133"/>
      <c r="AY1808" s="133"/>
      <c r="AZ1808" s="133"/>
      <c r="BA1808" s="133"/>
      <c r="BB1808" s="133"/>
      <c r="BC1808" s="133"/>
      <c r="BD1808" s="133"/>
      <c r="BE1808" s="133"/>
      <c r="BF1808" s="133"/>
      <c r="BG1808" s="133"/>
      <c r="BH1808" s="133"/>
    </row>
    <row r="1809" spans="1:60" outlineLevel="1" x14ac:dyDescent="0.2">
      <c r="A1809" s="142"/>
      <c r="B1809" s="143"/>
      <c r="C1809" s="189" t="s">
        <v>1495</v>
      </c>
      <c r="D1809" s="175"/>
      <c r="E1809" s="176"/>
      <c r="F1809" s="144"/>
      <c r="G1809" s="144"/>
      <c r="H1809" s="144"/>
      <c r="I1809" s="144"/>
      <c r="J1809" s="144"/>
      <c r="K1809" s="144"/>
      <c r="L1809" s="144"/>
      <c r="M1809" s="144"/>
      <c r="N1809" s="144"/>
      <c r="O1809" s="144"/>
      <c r="P1809" s="144"/>
      <c r="Q1809" s="144"/>
      <c r="R1809" s="144"/>
      <c r="S1809" s="144"/>
      <c r="T1809" s="144"/>
      <c r="U1809" s="144"/>
      <c r="V1809" s="144"/>
      <c r="W1809" s="144"/>
      <c r="X1809" s="133"/>
      <c r="Y1809" s="133"/>
      <c r="Z1809" s="133"/>
      <c r="AA1809" s="133"/>
      <c r="AB1809" s="133"/>
      <c r="AC1809" s="133"/>
      <c r="AD1809" s="133"/>
      <c r="AE1809" s="133"/>
      <c r="AF1809" s="133"/>
      <c r="AG1809" s="133" t="s">
        <v>282</v>
      </c>
      <c r="AH1809" s="133">
        <v>0</v>
      </c>
      <c r="AI1809" s="133"/>
      <c r="AJ1809" s="133"/>
      <c r="AK1809" s="133"/>
      <c r="AL1809" s="133"/>
      <c r="AM1809" s="133"/>
      <c r="AN1809" s="133"/>
      <c r="AO1809" s="133"/>
      <c r="AP1809" s="133"/>
      <c r="AQ1809" s="133"/>
      <c r="AR1809" s="133"/>
      <c r="AS1809" s="133"/>
      <c r="AT1809" s="133"/>
      <c r="AU1809" s="133"/>
      <c r="AV1809" s="133"/>
      <c r="AW1809" s="133"/>
      <c r="AX1809" s="133"/>
      <c r="AY1809" s="133"/>
      <c r="AZ1809" s="133"/>
      <c r="BA1809" s="133"/>
      <c r="BB1809" s="133"/>
      <c r="BC1809" s="133"/>
      <c r="BD1809" s="133"/>
      <c r="BE1809" s="133"/>
      <c r="BF1809" s="133"/>
      <c r="BG1809" s="133"/>
      <c r="BH1809" s="133"/>
    </row>
    <row r="1810" spans="1:60" outlineLevel="1" x14ac:dyDescent="0.2">
      <c r="A1810" s="142"/>
      <c r="B1810" s="143"/>
      <c r="C1810" s="189" t="s">
        <v>1803</v>
      </c>
      <c r="D1810" s="175"/>
      <c r="E1810" s="176">
        <v>11.58</v>
      </c>
      <c r="F1810" s="144"/>
      <c r="G1810" s="144"/>
      <c r="H1810" s="144"/>
      <c r="I1810" s="144"/>
      <c r="J1810" s="144"/>
      <c r="K1810" s="144"/>
      <c r="L1810" s="144"/>
      <c r="M1810" s="144"/>
      <c r="N1810" s="144"/>
      <c r="O1810" s="144"/>
      <c r="P1810" s="144"/>
      <c r="Q1810" s="144"/>
      <c r="R1810" s="144"/>
      <c r="S1810" s="144"/>
      <c r="T1810" s="144"/>
      <c r="U1810" s="144"/>
      <c r="V1810" s="144"/>
      <c r="W1810" s="144"/>
      <c r="X1810" s="133"/>
      <c r="Y1810" s="133"/>
      <c r="Z1810" s="133"/>
      <c r="AA1810" s="133"/>
      <c r="AB1810" s="133"/>
      <c r="AC1810" s="133"/>
      <c r="AD1810" s="133"/>
      <c r="AE1810" s="133"/>
      <c r="AF1810" s="133"/>
      <c r="AG1810" s="133" t="s">
        <v>282</v>
      </c>
      <c r="AH1810" s="133">
        <v>0</v>
      </c>
      <c r="AI1810" s="133"/>
      <c r="AJ1810" s="133"/>
      <c r="AK1810" s="133"/>
      <c r="AL1810" s="133"/>
      <c r="AM1810" s="133"/>
      <c r="AN1810" s="133"/>
      <c r="AO1810" s="133"/>
      <c r="AP1810" s="133"/>
      <c r="AQ1810" s="133"/>
      <c r="AR1810" s="133"/>
      <c r="AS1810" s="133"/>
      <c r="AT1810" s="133"/>
      <c r="AU1810" s="133"/>
      <c r="AV1810" s="133"/>
      <c r="AW1810" s="133"/>
      <c r="AX1810" s="133"/>
      <c r="AY1810" s="133"/>
      <c r="AZ1810" s="133"/>
      <c r="BA1810" s="133"/>
      <c r="BB1810" s="133"/>
      <c r="BC1810" s="133"/>
      <c r="BD1810" s="133"/>
      <c r="BE1810" s="133"/>
      <c r="BF1810" s="133"/>
      <c r="BG1810" s="133"/>
      <c r="BH1810" s="133"/>
    </row>
    <row r="1811" spans="1:60" outlineLevel="1" x14ac:dyDescent="0.2">
      <c r="A1811" s="142"/>
      <c r="B1811" s="143"/>
      <c r="C1811" s="189" t="s">
        <v>1804</v>
      </c>
      <c r="D1811" s="175"/>
      <c r="E1811" s="176">
        <v>17.73</v>
      </c>
      <c r="F1811" s="144"/>
      <c r="G1811" s="144"/>
      <c r="H1811" s="144"/>
      <c r="I1811" s="144"/>
      <c r="J1811" s="144"/>
      <c r="K1811" s="144"/>
      <c r="L1811" s="144"/>
      <c r="M1811" s="144"/>
      <c r="N1811" s="144"/>
      <c r="O1811" s="144"/>
      <c r="P1811" s="144"/>
      <c r="Q1811" s="144"/>
      <c r="R1811" s="144"/>
      <c r="S1811" s="144"/>
      <c r="T1811" s="144"/>
      <c r="U1811" s="144"/>
      <c r="V1811" s="144"/>
      <c r="W1811" s="144"/>
      <c r="X1811" s="133"/>
      <c r="Y1811" s="133"/>
      <c r="Z1811" s="133"/>
      <c r="AA1811" s="133"/>
      <c r="AB1811" s="133"/>
      <c r="AC1811" s="133"/>
      <c r="AD1811" s="133"/>
      <c r="AE1811" s="133"/>
      <c r="AF1811" s="133"/>
      <c r="AG1811" s="133" t="s">
        <v>282</v>
      </c>
      <c r="AH1811" s="133">
        <v>0</v>
      </c>
      <c r="AI1811" s="133"/>
      <c r="AJ1811" s="133"/>
      <c r="AK1811" s="133"/>
      <c r="AL1811" s="133"/>
      <c r="AM1811" s="133"/>
      <c r="AN1811" s="133"/>
      <c r="AO1811" s="133"/>
      <c r="AP1811" s="133"/>
      <c r="AQ1811" s="133"/>
      <c r="AR1811" s="133"/>
      <c r="AS1811" s="133"/>
      <c r="AT1811" s="133"/>
      <c r="AU1811" s="133"/>
      <c r="AV1811" s="133"/>
      <c r="AW1811" s="133"/>
      <c r="AX1811" s="133"/>
      <c r="AY1811" s="133"/>
      <c r="AZ1811" s="133"/>
      <c r="BA1811" s="133"/>
      <c r="BB1811" s="133"/>
      <c r="BC1811" s="133"/>
      <c r="BD1811" s="133"/>
      <c r="BE1811" s="133"/>
      <c r="BF1811" s="133"/>
      <c r="BG1811" s="133"/>
      <c r="BH1811" s="133"/>
    </row>
    <row r="1812" spans="1:60" outlineLevel="1" x14ac:dyDescent="0.2">
      <c r="A1812" s="142"/>
      <c r="B1812" s="143"/>
      <c r="C1812" s="189" t="s">
        <v>1805</v>
      </c>
      <c r="D1812" s="175"/>
      <c r="E1812" s="176">
        <v>21.98</v>
      </c>
      <c r="F1812" s="144"/>
      <c r="G1812" s="144"/>
      <c r="H1812" s="144"/>
      <c r="I1812" s="144"/>
      <c r="J1812" s="144"/>
      <c r="K1812" s="144"/>
      <c r="L1812" s="144"/>
      <c r="M1812" s="144"/>
      <c r="N1812" s="144"/>
      <c r="O1812" s="144"/>
      <c r="P1812" s="144"/>
      <c r="Q1812" s="144"/>
      <c r="R1812" s="144"/>
      <c r="S1812" s="144"/>
      <c r="T1812" s="144"/>
      <c r="U1812" s="144"/>
      <c r="V1812" s="144"/>
      <c r="W1812" s="144"/>
      <c r="X1812" s="133"/>
      <c r="Y1812" s="133"/>
      <c r="Z1812" s="133"/>
      <c r="AA1812" s="133"/>
      <c r="AB1812" s="133"/>
      <c r="AC1812" s="133"/>
      <c r="AD1812" s="133"/>
      <c r="AE1812" s="133"/>
      <c r="AF1812" s="133"/>
      <c r="AG1812" s="133" t="s">
        <v>282</v>
      </c>
      <c r="AH1812" s="133">
        <v>0</v>
      </c>
      <c r="AI1812" s="133"/>
      <c r="AJ1812" s="133"/>
      <c r="AK1812" s="133"/>
      <c r="AL1812" s="133"/>
      <c r="AM1812" s="133"/>
      <c r="AN1812" s="133"/>
      <c r="AO1812" s="133"/>
      <c r="AP1812" s="133"/>
      <c r="AQ1812" s="133"/>
      <c r="AR1812" s="133"/>
      <c r="AS1812" s="133"/>
      <c r="AT1812" s="133"/>
      <c r="AU1812" s="133"/>
      <c r="AV1812" s="133"/>
      <c r="AW1812" s="133"/>
      <c r="AX1812" s="133"/>
      <c r="AY1812" s="133"/>
      <c r="AZ1812" s="133"/>
      <c r="BA1812" s="133"/>
      <c r="BB1812" s="133"/>
      <c r="BC1812" s="133"/>
      <c r="BD1812" s="133"/>
      <c r="BE1812" s="133"/>
      <c r="BF1812" s="133"/>
      <c r="BG1812" s="133"/>
      <c r="BH1812" s="133"/>
    </row>
    <row r="1813" spans="1:60" outlineLevel="1" x14ac:dyDescent="0.2">
      <c r="A1813" s="142"/>
      <c r="B1813" s="143"/>
      <c r="C1813" s="190" t="s">
        <v>673</v>
      </c>
      <c r="D1813" s="177"/>
      <c r="E1813" s="178">
        <v>187.506</v>
      </c>
      <c r="F1813" s="144"/>
      <c r="G1813" s="144"/>
      <c r="H1813" s="144"/>
      <c r="I1813" s="144"/>
      <c r="J1813" s="144"/>
      <c r="K1813" s="144"/>
      <c r="L1813" s="144"/>
      <c r="M1813" s="144"/>
      <c r="N1813" s="144"/>
      <c r="O1813" s="144"/>
      <c r="P1813" s="144"/>
      <c r="Q1813" s="144"/>
      <c r="R1813" s="144"/>
      <c r="S1813" s="144"/>
      <c r="T1813" s="144"/>
      <c r="U1813" s="144"/>
      <c r="V1813" s="144"/>
      <c r="W1813" s="144"/>
      <c r="X1813" s="133"/>
      <c r="Y1813" s="133"/>
      <c r="Z1813" s="133"/>
      <c r="AA1813" s="133"/>
      <c r="AB1813" s="133"/>
      <c r="AC1813" s="133"/>
      <c r="AD1813" s="133"/>
      <c r="AE1813" s="133"/>
      <c r="AF1813" s="133"/>
      <c r="AG1813" s="133" t="s">
        <v>282</v>
      </c>
      <c r="AH1813" s="133">
        <v>1</v>
      </c>
      <c r="AI1813" s="133"/>
      <c r="AJ1813" s="133"/>
      <c r="AK1813" s="133"/>
      <c r="AL1813" s="133"/>
      <c r="AM1813" s="133"/>
      <c r="AN1813" s="133"/>
      <c r="AO1813" s="133"/>
      <c r="AP1813" s="133"/>
      <c r="AQ1813" s="133"/>
      <c r="AR1813" s="133"/>
      <c r="AS1813" s="133"/>
      <c r="AT1813" s="133"/>
      <c r="AU1813" s="133"/>
      <c r="AV1813" s="133"/>
      <c r="AW1813" s="133"/>
      <c r="AX1813" s="133"/>
      <c r="AY1813" s="133"/>
      <c r="AZ1813" s="133"/>
      <c r="BA1813" s="133"/>
      <c r="BB1813" s="133"/>
      <c r="BC1813" s="133"/>
      <c r="BD1813" s="133"/>
      <c r="BE1813" s="133"/>
      <c r="BF1813" s="133"/>
      <c r="BG1813" s="133"/>
      <c r="BH1813" s="133"/>
    </row>
    <row r="1814" spans="1:60" outlineLevel="1" x14ac:dyDescent="0.2">
      <c r="A1814" s="142"/>
      <c r="B1814" s="143"/>
      <c r="C1814" s="189" t="s">
        <v>1819</v>
      </c>
      <c r="D1814" s="175"/>
      <c r="E1814" s="176"/>
      <c r="F1814" s="144"/>
      <c r="G1814" s="144"/>
      <c r="H1814" s="144"/>
      <c r="I1814" s="144"/>
      <c r="J1814" s="144"/>
      <c r="K1814" s="144"/>
      <c r="L1814" s="144"/>
      <c r="M1814" s="144"/>
      <c r="N1814" s="144"/>
      <c r="O1814" s="144"/>
      <c r="P1814" s="144"/>
      <c r="Q1814" s="144"/>
      <c r="R1814" s="144"/>
      <c r="S1814" s="144"/>
      <c r="T1814" s="144"/>
      <c r="U1814" s="144"/>
      <c r="V1814" s="144"/>
      <c r="W1814" s="144"/>
      <c r="X1814" s="133"/>
      <c r="Y1814" s="133"/>
      <c r="Z1814" s="133"/>
      <c r="AA1814" s="133"/>
      <c r="AB1814" s="133"/>
      <c r="AC1814" s="133"/>
      <c r="AD1814" s="133"/>
      <c r="AE1814" s="133"/>
      <c r="AF1814" s="133"/>
      <c r="AG1814" s="133" t="s">
        <v>282</v>
      </c>
      <c r="AH1814" s="133">
        <v>0</v>
      </c>
      <c r="AI1814" s="133"/>
      <c r="AJ1814" s="133"/>
      <c r="AK1814" s="133"/>
      <c r="AL1814" s="133"/>
      <c r="AM1814" s="133"/>
      <c r="AN1814" s="133"/>
      <c r="AO1814" s="133"/>
      <c r="AP1814" s="133"/>
      <c r="AQ1814" s="133"/>
      <c r="AR1814" s="133"/>
      <c r="AS1814" s="133"/>
      <c r="AT1814" s="133"/>
      <c r="AU1814" s="133"/>
      <c r="AV1814" s="133"/>
      <c r="AW1814" s="133"/>
      <c r="AX1814" s="133"/>
      <c r="AY1814" s="133"/>
      <c r="AZ1814" s="133"/>
      <c r="BA1814" s="133"/>
      <c r="BB1814" s="133"/>
      <c r="BC1814" s="133"/>
      <c r="BD1814" s="133"/>
      <c r="BE1814" s="133"/>
      <c r="BF1814" s="133"/>
      <c r="BG1814" s="133"/>
      <c r="BH1814" s="133"/>
    </row>
    <row r="1815" spans="1:60" outlineLevel="1" x14ac:dyDescent="0.2">
      <c r="A1815" s="142"/>
      <c r="B1815" s="143"/>
      <c r="C1815" s="189" t="s">
        <v>1820</v>
      </c>
      <c r="D1815" s="175"/>
      <c r="E1815" s="176"/>
      <c r="F1815" s="144"/>
      <c r="G1815" s="144"/>
      <c r="H1815" s="144"/>
      <c r="I1815" s="144"/>
      <c r="J1815" s="144"/>
      <c r="K1815" s="144"/>
      <c r="L1815" s="144"/>
      <c r="M1815" s="144"/>
      <c r="N1815" s="144"/>
      <c r="O1815" s="144"/>
      <c r="P1815" s="144"/>
      <c r="Q1815" s="144"/>
      <c r="R1815" s="144"/>
      <c r="S1815" s="144"/>
      <c r="T1815" s="144"/>
      <c r="U1815" s="144"/>
      <c r="V1815" s="144"/>
      <c r="W1815" s="144"/>
      <c r="X1815" s="133"/>
      <c r="Y1815" s="133"/>
      <c r="Z1815" s="133"/>
      <c r="AA1815" s="133"/>
      <c r="AB1815" s="133"/>
      <c r="AC1815" s="133"/>
      <c r="AD1815" s="133"/>
      <c r="AE1815" s="133"/>
      <c r="AF1815" s="133"/>
      <c r="AG1815" s="133" t="s">
        <v>282</v>
      </c>
      <c r="AH1815" s="133">
        <v>0</v>
      </c>
      <c r="AI1815" s="133"/>
      <c r="AJ1815" s="133"/>
      <c r="AK1815" s="133"/>
      <c r="AL1815" s="133"/>
      <c r="AM1815" s="133"/>
      <c r="AN1815" s="133"/>
      <c r="AO1815" s="133"/>
      <c r="AP1815" s="133"/>
      <c r="AQ1815" s="133"/>
      <c r="AR1815" s="133"/>
      <c r="AS1815" s="133"/>
      <c r="AT1815" s="133"/>
      <c r="AU1815" s="133"/>
      <c r="AV1815" s="133"/>
      <c r="AW1815" s="133"/>
      <c r="AX1815" s="133"/>
      <c r="AY1815" s="133"/>
      <c r="AZ1815" s="133"/>
      <c r="BA1815" s="133"/>
      <c r="BB1815" s="133"/>
      <c r="BC1815" s="133"/>
      <c r="BD1815" s="133"/>
      <c r="BE1815" s="133"/>
      <c r="BF1815" s="133"/>
      <c r="BG1815" s="133"/>
      <c r="BH1815" s="133"/>
    </row>
    <row r="1816" spans="1:60" ht="22.5" outlineLevel="1" x14ac:dyDescent="0.2">
      <c r="A1816" s="154">
        <v>255</v>
      </c>
      <c r="B1816" s="155" t="s">
        <v>1821</v>
      </c>
      <c r="C1816" s="171" t="s">
        <v>1822</v>
      </c>
      <c r="D1816" s="156" t="s">
        <v>279</v>
      </c>
      <c r="E1816" s="157">
        <v>191.00675000000001</v>
      </c>
      <c r="F1816" s="158">
        <v>20.700000000000003</v>
      </c>
      <c r="G1816" s="159">
        <f>ROUND(E1816*F1816,2)</f>
        <v>3953.84</v>
      </c>
      <c r="H1816" s="158">
        <v>0</v>
      </c>
      <c r="I1816" s="159">
        <f>ROUND(E1816*H1816,2)</f>
        <v>0</v>
      </c>
      <c r="J1816" s="158">
        <v>20.700000000000003</v>
      </c>
      <c r="K1816" s="159">
        <f>ROUND(E1816*J1816,2)</f>
        <v>3953.84</v>
      </c>
      <c r="L1816" s="159">
        <v>21</v>
      </c>
      <c r="M1816" s="159">
        <f>G1816*(1+L1816/100)</f>
        <v>4784.1463999999996</v>
      </c>
      <c r="N1816" s="159">
        <v>0</v>
      </c>
      <c r="O1816" s="159">
        <f>ROUND(E1816*N1816,2)</f>
        <v>0</v>
      </c>
      <c r="P1816" s="159">
        <v>0</v>
      </c>
      <c r="Q1816" s="159">
        <f>ROUND(E1816*P1816,2)</f>
        <v>0</v>
      </c>
      <c r="R1816" s="159" t="s">
        <v>1791</v>
      </c>
      <c r="S1816" s="159" t="s">
        <v>233</v>
      </c>
      <c r="T1816" s="160" t="s">
        <v>233</v>
      </c>
      <c r="U1816" s="144">
        <v>0.05</v>
      </c>
      <c r="V1816" s="144">
        <f>ROUND(E1816*U1816,2)</f>
        <v>9.5500000000000007</v>
      </c>
      <c r="W1816" s="144"/>
      <c r="X1816" s="133"/>
      <c r="Y1816" s="133"/>
      <c r="Z1816" s="133"/>
      <c r="AA1816" s="133"/>
      <c r="AB1816" s="133"/>
      <c r="AC1816" s="133"/>
      <c r="AD1816" s="133"/>
      <c r="AE1816" s="133"/>
      <c r="AF1816" s="133"/>
      <c r="AG1816" s="133" t="s">
        <v>251</v>
      </c>
      <c r="AH1816" s="133"/>
      <c r="AI1816" s="133"/>
      <c r="AJ1816" s="133"/>
      <c r="AK1816" s="133"/>
      <c r="AL1816" s="133"/>
      <c r="AM1816" s="133"/>
      <c r="AN1816" s="133"/>
      <c r="AO1816" s="133"/>
      <c r="AP1816" s="133"/>
      <c r="AQ1816" s="133"/>
      <c r="AR1816" s="133"/>
      <c r="AS1816" s="133"/>
      <c r="AT1816" s="133"/>
      <c r="AU1816" s="133"/>
      <c r="AV1816" s="133"/>
      <c r="AW1816" s="133"/>
      <c r="AX1816" s="133"/>
      <c r="AY1816" s="133"/>
      <c r="AZ1816" s="133"/>
      <c r="BA1816" s="133"/>
      <c r="BB1816" s="133"/>
      <c r="BC1816" s="133"/>
      <c r="BD1816" s="133"/>
      <c r="BE1816" s="133"/>
      <c r="BF1816" s="133"/>
      <c r="BG1816" s="133"/>
      <c r="BH1816" s="133"/>
    </row>
    <row r="1817" spans="1:60" outlineLevel="1" x14ac:dyDescent="0.2">
      <c r="A1817" s="142"/>
      <c r="B1817" s="143"/>
      <c r="C1817" s="189" t="s">
        <v>1823</v>
      </c>
      <c r="D1817" s="175"/>
      <c r="E1817" s="176">
        <v>191.00675000000001</v>
      </c>
      <c r="F1817" s="144"/>
      <c r="G1817" s="144"/>
      <c r="H1817" s="144"/>
      <c r="I1817" s="144"/>
      <c r="J1817" s="144"/>
      <c r="K1817" s="144"/>
      <c r="L1817" s="144"/>
      <c r="M1817" s="144"/>
      <c r="N1817" s="144"/>
      <c r="O1817" s="144"/>
      <c r="P1817" s="144"/>
      <c r="Q1817" s="144"/>
      <c r="R1817" s="144"/>
      <c r="S1817" s="144"/>
      <c r="T1817" s="144"/>
      <c r="U1817" s="144"/>
      <c r="V1817" s="144"/>
      <c r="W1817" s="144"/>
      <c r="X1817" s="133"/>
      <c r="Y1817" s="133"/>
      <c r="Z1817" s="133"/>
      <c r="AA1817" s="133"/>
      <c r="AB1817" s="133"/>
      <c r="AC1817" s="133"/>
      <c r="AD1817" s="133"/>
      <c r="AE1817" s="133"/>
      <c r="AF1817" s="133"/>
      <c r="AG1817" s="133" t="s">
        <v>282</v>
      </c>
      <c r="AH1817" s="133">
        <v>5</v>
      </c>
      <c r="AI1817" s="133"/>
      <c r="AJ1817" s="133"/>
      <c r="AK1817" s="133"/>
      <c r="AL1817" s="133"/>
      <c r="AM1817" s="133"/>
      <c r="AN1817" s="133"/>
      <c r="AO1817" s="133"/>
      <c r="AP1817" s="133"/>
      <c r="AQ1817" s="133"/>
      <c r="AR1817" s="133"/>
      <c r="AS1817" s="133"/>
      <c r="AT1817" s="133"/>
      <c r="AU1817" s="133"/>
      <c r="AV1817" s="133"/>
      <c r="AW1817" s="133"/>
      <c r="AX1817" s="133"/>
      <c r="AY1817" s="133"/>
      <c r="AZ1817" s="133"/>
      <c r="BA1817" s="133"/>
      <c r="BB1817" s="133"/>
      <c r="BC1817" s="133"/>
      <c r="BD1817" s="133"/>
      <c r="BE1817" s="133"/>
      <c r="BF1817" s="133"/>
      <c r="BG1817" s="133"/>
      <c r="BH1817" s="133"/>
    </row>
    <row r="1818" spans="1:60" ht="22.5" outlineLevel="1" x14ac:dyDescent="0.2">
      <c r="A1818" s="154">
        <v>256</v>
      </c>
      <c r="B1818" s="155" t="s">
        <v>1824</v>
      </c>
      <c r="C1818" s="171" t="s">
        <v>1825</v>
      </c>
      <c r="D1818" s="156" t="s">
        <v>279</v>
      </c>
      <c r="E1818" s="157">
        <v>353.00675000000001</v>
      </c>
      <c r="F1818" s="158">
        <v>29.8</v>
      </c>
      <c r="G1818" s="159">
        <f>ROUND(E1818*F1818,2)</f>
        <v>10519.6</v>
      </c>
      <c r="H1818" s="158">
        <v>0</v>
      </c>
      <c r="I1818" s="159">
        <f>ROUND(E1818*H1818,2)</f>
        <v>0</v>
      </c>
      <c r="J1818" s="158">
        <v>29.8</v>
      </c>
      <c r="K1818" s="159">
        <f>ROUND(E1818*J1818,2)</f>
        <v>10519.6</v>
      </c>
      <c r="L1818" s="159">
        <v>21</v>
      </c>
      <c r="M1818" s="159">
        <f>G1818*(1+L1818/100)</f>
        <v>12728.716</v>
      </c>
      <c r="N1818" s="159">
        <v>0</v>
      </c>
      <c r="O1818" s="159">
        <f>ROUND(E1818*N1818,2)</f>
        <v>0</v>
      </c>
      <c r="P1818" s="159">
        <v>0</v>
      </c>
      <c r="Q1818" s="159">
        <f>ROUND(E1818*P1818,2)</f>
        <v>0</v>
      </c>
      <c r="R1818" s="159" t="s">
        <v>1791</v>
      </c>
      <c r="S1818" s="159" t="s">
        <v>233</v>
      </c>
      <c r="T1818" s="160" t="s">
        <v>233</v>
      </c>
      <c r="U1818" s="144">
        <v>7.2000000000000008E-2</v>
      </c>
      <c r="V1818" s="144">
        <f>ROUND(E1818*U1818,2)</f>
        <v>25.42</v>
      </c>
      <c r="W1818" s="144"/>
      <c r="X1818" s="133"/>
      <c r="Y1818" s="133"/>
      <c r="Z1818" s="133"/>
      <c r="AA1818" s="133"/>
      <c r="AB1818" s="133"/>
      <c r="AC1818" s="133"/>
      <c r="AD1818" s="133"/>
      <c r="AE1818" s="133"/>
      <c r="AF1818" s="133"/>
      <c r="AG1818" s="133" t="s">
        <v>251</v>
      </c>
      <c r="AH1818" s="133"/>
      <c r="AI1818" s="133"/>
      <c r="AJ1818" s="133"/>
      <c r="AK1818" s="133"/>
      <c r="AL1818" s="133"/>
      <c r="AM1818" s="133"/>
      <c r="AN1818" s="133"/>
      <c r="AO1818" s="133"/>
      <c r="AP1818" s="133"/>
      <c r="AQ1818" s="133"/>
      <c r="AR1818" s="133"/>
      <c r="AS1818" s="133"/>
      <c r="AT1818" s="133"/>
      <c r="AU1818" s="133"/>
      <c r="AV1818" s="133"/>
      <c r="AW1818" s="133"/>
      <c r="AX1818" s="133"/>
      <c r="AY1818" s="133"/>
      <c r="AZ1818" s="133"/>
      <c r="BA1818" s="133"/>
      <c r="BB1818" s="133"/>
      <c r="BC1818" s="133"/>
      <c r="BD1818" s="133"/>
      <c r="BE1818" s="133"/>
      <c r="BF1818" s="133"/>
      <c r="BG1818" s="133"/>
      <c r="BH1818" s="133"/>
    </row>
    <row r="1819" spans="1:60" outlineLevel="1" x14ac:dyDescent="0.2">
      <c r="A1819" s="142"/>
      <c r="B1819" s="143"/>
      <c r="C1819" s="189" t="s">
        <v>1823</v>
      </c>
      <c r="D1819" s="175"/>
      <c r="E1819" s="176">
        <v>191.00675000000001</v>
      </c>
      <c r="F1819" s="144"/>
      <c r="G1819" s="144"/>
      <c r="H1819" s="144"/>
      <c r="I1819" s="144"/>
      <c r="J1819" s="144"/>
      <c r="K1819" s="144"/>
      <c r="L1819" s="144"/>
      <c r="M1819" s="144"/>
      <c r="N1819" s="144"/>
      <c r="O1819" s="144"/>
      <c r="P1819" s="144"/>
      <c r="Q1819" s="144"/>
      <c r="R1819" s="144"/>
      <c r="S1819" s="144"/>
      <c r="T1819" s="144"/>
      <c r="U1819" s="144"/>
      <c r="V1819" s="144"/>
      <c r="W1819" s="144"/>
      <c r="X1819" s="133"/>
      <c r="Y1819" s="133"/>
      <c r="Z1819" s="133"/>
      <c r="AA1819" s="133"/>
      <c r="AB1819" s="133"/>
      <c r="AC1819" s="133"/>
      <c r="AD1819" s="133"/>
      <c r="AE1819" s="133"/>
      <c r="AF1819" s="133"/>
      <c r="AG1819" s="133" t="s">
        <v>282</v>
      </c>
      <c r="AH1819" s="133">
        <v>5</v>
      </c>
      <c r="AI1819" s="133"/>
      <c r="AJ1819" s="133"/>
      <c r="AK1819" s="133"/>
      <c r="AL1819" s="133"/>
      <c r="AM1819" s="133"/>
      <c r="AN1819" s="133"/>
      <c r="AO1819" s="133"/>
      <c r="AP1819" s="133"/>
      <c r="AQ1819" s="133"/>
      <c r="AR1819" s="133"/>
      <c r="AS1819" s="133"/>
      <c r="AT1819" s="133"/>
      <c r="AU1819" s="133"/>
      <c r="AV1819" s="133"/>
      <c r="AW1819" s="133"/>
      <c r="AX1819" s="133"/>
      <c r="AY1819" s="133"/>
      <c r="AZ1819" s="133"/>
      <c r="BA1819" s="133"/>
      <c r="BB1819" s="133"/>
      <c r="BC1819" s="133"/>
      <c r="BD1819" s="133"/>
      <c r="BE1819" s="133"/>
      <c r="BF1819" s="133"/>
      <c r="BG1819" s="133"/>
      <c r="BH1819" s="133"/>
    </row>
    <row r="1820" spans="1:60" outlineLevel="1" x14ac:dyDescent="0.2">
      <c r="A1820" s="142"/>
      <c r="B1820" s="143"/>
      <c r="C1820" s="189" t="s">
        <v>936</v>
      </c>
      <c r="D1820" s="175"/>
      <c r="E1820" s="176"/>
      <c r="F1820" s="144"/>
      <c r="G1820" s="144"/>
      <c r="H1820" s="144"/>
      <c r="I1820" s="144"/>
      <c r="J1820" s="144"/>
      <c r="K1820" s="144"/>
      <c r="L1820" s="144"/>
      <c r="M1820" s="144"/>
      <c r="N1820" s="144"/>
      <c r="O1820" s="144"/>
      <c r="P1820" s="144"/>
      <c r="Q1820" s="144"/>
      <c r="R1820" s="144"/>
      <c r="S1820" s="144"/>
      <c r="T1820" s="144"/>
      <c r="U1820" s="144"/>
      <c r="V1820" s="144"/>
      <c r="W1820" s="144"/>
      <c r="X1820" s="133"/>
      <c r="Y1820" s="133"/>
      <c r="Z1820" s="133"/>
      <c r="AA1820" s="133"/>
      <c r="AB1820" s="133"/>
      <c r="AC1820" s="133"/>
      <c r="AD1820" s="133"/>
      <c r="AE1820" s="133"/>
      <c r="AF1820" s="133"/>
      <c r="AG1820" s="133" t="s">
        <v>282</v>
      </c>
      <c r="AH1820" s="133">
        <v>0</v>
      </c>
      <c r="AI1820" s="133"/>
      <c r="AJ1820" s="133"/>
      <c r="AK1820" s="133"/>
      <c r="AL1820" s="133"/>
      <c r="AM1820" s="133"/>
      <c r="AN1820" s="133"/>
      <c r="AO1820" s="133"/>
      <c r="AP1820" s="133"/>
      <c r="AQ1820" s="133"/>
      <c r="AR1820" s="133"/>
      <c r="AS1820" s="133"/>
      <c r="AT1820" s="133"/>
      <c r="AU1820" s="133"/>
      <c r="AV1820" s="133"/>
      <c r="AW1820" s="133"/>
      <c r="AX1820" s="133"/>
      <c r="AY1820" s="133"/>
      <c r="AZ1820" s="133"/>
      <c r="BA1820" s="133"/>
      <c r="BB1820" s="133"/>
      <c r="BC1820" s="133"/>
      <c r="BD1820" s="133"/>
      <c r="BE1820" s="133"/>
      <c r="BF1820" s="133"/>
      <c r="BG1820" s="133"/>
      <c r="BH1820" s="133"/>
    </row>
    <row r="1821" spans="1:60" outlineLevel="1" x14ac:dyDescent="0.2">
      <c r="A1821" s="142"/>
      <c r="B1821" s="143"/>
      <c r="C1821" s="189" t="s">
        <v>1798</v>
      </c>
      <c r="D1821" s="175"/>
      <c r="E1821" s="176">
        <v>162</v>
      </c>
      <c r="F1821" s="144"/>
      <c r="G1821" s="144"/>
      <c r="H1821" s="144"/>
      <c r="I1821" s="144"/>
      <c r="J1821" s="144"/>
      <c r="K1821" s="144"/>
      <c r="L1821" s="144"/>
      <c r="M1821" s="144"/>
      <c r="N1821" s="144"/>
      <c r="O1821" s="144"/>
      <c r="P1821" s="144"/>
      <c r="Q1821" s="144"/>
      <c r="R1821" s="144"/>
      <c r="S1821" s="144"/>
      <c r="T1821" s="144"/>
      <c r="U1821" s="144"/>
      <c r="V1821" s="144"/>
      <c r="W1821" s="144"/>
      <c r="X1821" s="133"/>
      <c r="Y1821" s="133"/>
      <c r="Z1821" s="133"/>
      <c r="AA1821" s="133"/>
      <c r="AB1821" s="133"/>
      <c r="AC1821" s="133"/>
      <c r="AD1821" s="133"/>
      <c r="AE1821" s="133"/>
      <c r="AF1821" s="133"/>
      <c r="AG1821" s="133" t="s">
        <v>282</v>
      </c>
      <c r="AH1821" s="133">
        <v>0</v>
      </c>
      <c r="AI1821" s="133"/>
      <c r="AJ1821" s="133"/>
      <c r="AK1821" s="133"/>
      <c r="AL1821" s="133"/>
      <c r="AM1821" s="133"/>
      <c r="AN1821" s="133"/>
      <c r="AO1821" s="133"/>
      <c r="AP1821" s="133"/>
      <c r="AQ1821" s="133"/>
      <c r="AR1821" s="133"/>
      <c r="AS1821" s="133"/>
      <c r="AT1821" s="133"/>
      <c r="AU1821" s="133"/>
      <c r="AV1821" s="133"/>
      <c r="AW1821" s="133"/>
      <c r="AX1821" s="133"/>
      <c r="AY1821" s="133"/>
      <c r="AZ1821" s="133"/>
      <c r="BA1821" s="133"/>
      <c r="BB1821" s="133"/>
      <c r="BC1821" s="133"/>
      <c r="BD1821" s="133"/>
      <c r="BE1821" s="133"/>
      <c r="BF1821" s="133"/>
      <c r="BG1821" s="133"/>
      <c r="BH1821" s="133"/>
    </row>
    <row r="1822" spans="1:60" ht="22.5" outlineLevel="1" x14ac:dyDescent="0.2">
      <c r="A1822" s="154">
        <v>257</v>
      </c>
      <c r="B1822" s="155" t="s">
        <v>1826</v>
      </c>
      <c r="C1822" s="171" t="s">
        <v>1827</v>
      </c>
      <c r="D1822" s="156" t="s">
        <v>279</v>
      </c>
      <c r="E1822" s="157">
        <v>187.506</v>
      </c>
      <c r="F1822" s="158">
        <v>45.6</v>
      </c>
      <c r="G1822" s="159">
        <f>ROUND(E1822*F1822,2)</f>
        <v>8550.27</v>
      </c>
      <c r="H1822" s="158">
        <v>0</v>
      </c>
      <c r="I1822" s="159">
        <f>ROUND(E1822*H1822,2)</f>
        <v>0</v>
      </c>
      <c r="J1822" s="158">
        <v>45.6</v>
      </c>
      <c r="K1822" s="159">
        <f>ROUND(E1822*J1822,2)</f>
        <v>8550.27</v>
      </c>
      <c r="L1822" s="159">
        <v>21</v>
      </c>
      <c r="M1822" s="159">
        <f>G1822*(1+L1822/100)</f>
        <v>10345.8267</v>
      </c>
      <c r="N1822" s="159">
        <v>0</v>
      </c>
      <c r="O1822" s="159">
        <f>ROUND(E1822*N1822,2)</f>
        <v>0</v>
      </c>
      <c r="P1822" s="159">
        <v>0</v>
      </c>
      <c r="Q1822" s="159">
        <f>ROUND(E1822*P1822,2)</f>
        <v>0</v>
      </c>
      <c r="R1822" s="159" t="s">
        <v>1791</v>
      </c>
      <c r="S1822" s="159" t="s">
        <v>233</v>
      </c>
      <c r="T1822" s="160" t="s">
        <v>233</v>
      </c>
      <c r="U1822" s="144">
        <v>0.11</v>
      </c>
      <c r="V1822" s="144">
        <f>ROUND(E1822*U1822,2)</f>
        <v>20.63</v>
      </c>
      <c r="W1822" s="144"/>
      <c r="X1822" s="133"/>
      <c r="Y1822" s="133"/>
      <c r="Z1822" s="133"/>
      <c r="AA1822" s="133"/>
      <c r="AB1822" s="133"/>
      <c r="AC1822" s="133"/>
      <c r="AD1822" s="133"/>
      <c r="AE1822" s="133"/>
      <c r="AF1822" s="133"/>
      <c r="AG1822" s="133" t="s">
        <v>251</v>
      </c>
      <c r="AH1822" s="133"/>
      <c r="AI1822" s="133"/>
      <c r="AJ1822" s="133"/>
      <c r="AK1822" s="133"/>
      <c r="AL1822" s="133"/>
      <c r="AM1822" s="133"/>
      <c r="AN1822" s="133"/>
      <c r="AO1822" s="133"/>
      <c r="AP1822" s="133"/>
      <c r="AQ1822" s="133"/>
      <c r="AR1822" s="133"/>
      <c r="AS1822" s="133"/>
      <c r="AT1822" s="133"/>
      <c r="AU1822" s="133"/>
      <c r="AV1822" s="133"/>
      <c r="AW1822" s="133"/>
      <c r="AX1822" s="133"/>
      <c r="AY1822" s="133"/>
      <c r="AZ1822" s="133"/>
      <c r="BA1822" s="133"/>
      <c r="BB1822" s="133"/>
      <c r="BC1822" s="133"/>
      <c r="BD1822" s="133"/>
      <c r="BE1822" s="133"/>
      <c r="BF1822" s="133"/>
      <c r="BG1822" s="133"/>
      <c r="BH1822" s="133"/>
    </row>
    <row r="1823" spans="1:60" outlineLevel="1" x14ac:dyDescent="0.2">
      <c r="A1823" s="142"/>
      <c r="B1823" s="143"/>
      <c r="C1823" s="189" t="s">
        <v>1828</v>
      </c>
      <c r="D1823" s="175"/>
      <c r="E1823" s="176">
        <v>187.506</v>
      </c>
      <c r="F1823" s="144"/>
      <c r="G1823" s="144"/>
      <c r="H1823" s="144"/>
      <c r="I1823" s="144"/>
      <c r="J1823" s="144"/>
      <c r="K1823" s="144"/>
      <c r="L1823" s="144"/>
      <c r="M1823" s="144"/>
      <c r="N1823" s="144"/>
      <c r="O1823" s="144"/>
      <c r="P1823" s="144"/>
      <c r="Q1823" s="144"/>
      <c r="R1823" s="144"/>
      <c r="S1823" s="144"/>
      <c r="T1823" s="144"/>
      <c r="U1823" s="144"/>
      <c r="V1823" s="144"/>
      <c r="W1823" s="144"/>
      <c r="X1823" s="133"/>
      <c r="Y1823" s="133"/>
      <c r="Z1823" s="133"/>
      <c r="AA1823" s="133"/>
      <c r="AB1823" s="133"/>
      <c r="AC1823" s="133"/>
      <c r="AD1823" s="133"/>
      <c r="AE1823" s="133"/>
      <c r="AF1823" s="133"/>
      <c r="AG1823" s="133" t="s">
        <v>282</v>
      </c>
      <c r="AH1823" s="133">
        <v>5</v>
      </c>
      <c r="AI1823" s="133"/>
      <c r="AJ1823" s="133"/>
      <c r="AK1823" s="133"/>
      <c r="AL1823" s="133"/>
      <c r="AM1823" s="133"/>
      <c r="AN1823" s="133"/>
      <c r="AO1823" s="133"/>
      <c r="AP1823" s="133"/>
      <c r="AQ1823" s="133"/>
      <c r="AR1823" s="133"/>
      <c r="AS1823" s="133"/>
      <c r="AT1823" s="133"/>
      <c r="AU1823" s="133"/>
      <c r="AV1823" s="133"/>
      <c r="AW1823" s="133"/>
      <c r="AX1823" s="133"/>
      <c r="AY1823" s="133"/>
      <c r="AZ1823" s="133"/>
      <c r="BA1823" s="133"/>
      <c r="BB1823" s="133"/>
      <c r="BC1823" s="133"/>
      <c r="BD1823" s="133"/>
      <c r="BE1823" s="133"/>
      <c r="BF1823" s="133"/>
      <c r="BG1823" s="133"/>
      <c r="BH1823" s="133"/>
    </row>
    <row r="1824" spans="1:60" ht="22.5" outlineLevel="1" x14ac:dyDescent="0.2">
      <c r="A1824" s="154">
        <v>258</v>
      </c>
      <c r="B1824" s="155" t="s">
        <v>1829</v>
      </c>
      <c r="C1824" s="171" t="s">
        <v>1830</v>
      </c>
      <c r="D1824" s="156" t="s">
        <v>279</v>
      </c>
      <c r="E1824" s="157">
        <v>380.70600000000002</v>
      </c>
      <c r="F1824" s="158">
        <v>58</v>
      </c>
      <c r="G1824" s="159">
        <f>ROUND(E1824*F1824,2)</f>
        <v>22080.95</v>
      </c>
      <c r="H1824" s="158">
        <v>0</v>
      </c>
      <c r="I1824" s="159">
        <f>ROUND(E1824*H1824,2)</f>
        <v>0</v>
      </c>
      <c r="J1824" s="158">
        <v>58</v>
      </c>
      <c r="K1824" s="159">
        <f>ROUND(E1824*J1824,2)</f>
        <v>22080.95</v>
      </c>
      <c r="L1824" s="159">
        <v>21</v>
      </c>
      <c r="M1824" s="159">
        <f>G1824*(1+L1824/100)</f>
        <v>26717.949499999999</v>
      </c>
      <c r="N1824" s="159">
        <v>0</v>
      </c>
      <c r="O1824" s="159">
        <f>ROUND(E1824*N1824,2)</f>
        <v>0</v>
      </c>
      <c r="P1824" s="159">
        <v>0</v>
      </c>
      <c r="Q1824" s="159">
        <f>ROUND(E1824*P1824,2)</f>
        <v>0</v>
      </c>
      <c r="R1824" s="159" t="s">
        <v>1791</v>
      </c>
      <c r="S1824" s="159" t="s">
        <v>233</v>
      </c>
      <c r="T1824" s="160" t="s">
        <v>233</v>
      </c>
      <c r="U1824" s="144">
        <v>0.14000000000000001</v>
      </c>
      <c r="V1824" s="144">
        <f>ROUND(E1824*U1824,2)</f>
        <v>53.3</v>
      </c>
      <c r="W1824" s="144"/>
      <c r="X1824" s="133"/>
      <c r="Y1824" s="133"/>
      <c r="Z1824" s="133"/>
      <c r="AA1824" s="133"/>
      <c r="AB1824" s="133"/>
      <c r="AC1824" s="133"/>
      <c r="AD1824" s="133"/>
      <c r="AE1824" s="133"/>
      <c r="AF1824" s="133"/>
      <c r="AG1824" s="133" t="s">
        <v>251</v>
      </c>
      <c r="AH1824" s="133"/>
      <c r="AI1824" s="133"/>
      <c r="AJ1824" s="133"/>
      <c r="AK1824" s="133"/>
      <c r="AL1824" s="133"/>
      <c r="AM1824" s="133"/>
      <c r="AN1824" s="133"/>
      <c r="AO1824" s="133"/>
      <c r="AP1824" s="133"/>
      <c r="AQ1824" s="133"/>
      <c r="AR1824" s="133"/>
      <c r="AS1824" s="133"/>
      <c r="AT1824" s="133"/>
      <c r="AU1824" s="133"/>
      <c r="AV1824" s="133"/>
      <c r="AW1824" s="133"/>
      <c r="AX1824" s="133"/>
      <c r="AY1824" s="133"/>
      <c r="AZ1824" s="133"/>
      <c r="BA1824" s="133"/>
      <c r="BB1824" s="133"/>
      <c r="BC1824" s="133"/>
      <c r="BD1824" s="133"/>
      <c r="BE1824" s="133"/>
      <c r="BF1824" s="133"/>
      <c r="BG1824" s="133"/>
      <c r="BH1824" s="133"/>
    </row>
    <row r="1825" spans="1:60" outlineLevel="1" x14ac:dyDescent="0.2">
      <c r="A1825" s="142"/>
      <c r="B1825" s="143"/>
      <c r="C1825" s="189" t="s">
        <v>1801</v>
      </c>
      <c r="D1825" s="175"/>
      <c r="E1825" s="176"/>
      <c r="F1825" s="144"/>
      <c r="G1825" s="144"/>
      <c r="H1825" s="144"/>
      <c r="I1825" s="144"/>
      <c r="J1825" s="144"/>
      <c r="K1825" s="144"/>
      <c r="L1825" s="144"/>
      <c r="M1825" s="144"/>
      <c r="N1825" s="144"/>
      <c r="O1825" s="144"/>
      <c r="P1825" s="144"/>
      <c r="Q1825" s="144"/>
      <c r="R1825" s="144"/>
      <c r="S1825" s="144"/>
      <c r="T1825" s="144"/>
      <c r="U1825" s="144"/>
      <c r="V1825" s="144"/>
      <c r="W1825" s="144"/>
      <c r="X1825" s="133"/>
      <c r="Y1825" s="133"/>
      <c r="Z1825" s="133"/>
      <c r="AA1825" s="133"/>
      <c r="AB1825" s="133"/>
      <c r="AC1825" s="133"/>
      <c r="AD1825" s="133"/>
      <c r="AE1825" s="133"/>
      <c r="AF1825" s="133"/>
      <c r="AG1825" s="133" t="s">
        <v>282</v>
      </c>
      <c r="AH1825" s="133">
        <v>0</v>
      </c>
      <c r="AI1825" s="133"/>
      <c r="AJ1825" s="133"/>
      <c r="AK1825" s="133"/>
      <c r="AL1825" s="133"/>
      <c r="AM1825" s="133"/>
      <c r="AN1825" s="133"/>
      <c r="AO1825" s="133"/>
      <c r="AP1825" s="133"/>
      <c r="AQ1825" s="133"/>
      <c r="AR1825" s="133"/>
      <c r="AS1825" s="133"/>
      <c r="AT1825" s="133"/>
      <c r="AU1825" s="133"/>
      <c r="AV1825" s="133"/>
      <c r="AW1825" s="133"/>
      <c r="AX1825" s="133"/>
      <c r="AY1825" s="133"/>
      <c r="AZ1825" s="133"/>
      <c r="BA1825" s="133"/>
      <c r="BB1825" s="133"/>
      <c r="BC1825" s="133"/>
      <c r="BD1825" s="133"/>
      <c r="BE1825" s="133"/>
      <c r="BF1825" s="133"/>
      <c r="BG1825" s="133"/>
      <c r="BH1825" s="133"/>
    </row>
    <row r="1826" spans="1:60" outlineLevel="1" x14ac:dyDescent="0.2">
      <c r="A1826" s="142"/>
      <c r="B1826" s="143"/>
      <c r="C1826" s="189" t="s">
        <v>1492</v>
      </c>
      <c r="D1826" s="175"/>
      <c r="E1826" s="176"/>
      <c r="F1826" s="144"/>
      <c r="G1826" s="144"/>
      <c r="H1826" s="144"/>
      <c r="I1826" s="144"/>
      <c r="J1826" s="144"/>
      <c r="K1826" s="144"/>
      <c r="L1826" s="144"/>
      <c r="M1826" s="144"/>
      <c r="N1826" s="144"/>
      <c r="O1826" s="144"/>
      <c r="P1826" s="144"/>
      <c r="Q1826" s="144"/>
      <c r="R1826" s="144"/>
      <c r="S1826" s="144"/>
      <c r="T1826" s="144"/>
      <c r="U1826" s="144"/>
      <c r="V1826" s="144"/>
      <c r="W1826" s="144"/>
      <c r="X1826" s="133"/>
      <c r="Y1826" s="133"/>
      <c r="Z1826" s="133"/>
      <c r="AA1826" s="133"/>
      <c r="AB1826" s="133"/>
      <c r="AC1826" s="133"/>
      <c r="AD1826" s="133"/>
      <c r="AE1826" s="133"/>
      <c r="AF1826" s="133"/>
      <c r="AG1826" s="133" t="s">
        <v>282</v>
      </c>
      <c r="AH1826" s="133">
        <v>0</v>
      </c>
      <c r="AI1826" s="133"/>
      <c r="AJ1826" s="133"/>
      <c r="AK1826" s="133"/>
      <c r="AL1826" s="133"/>
      <c r="AM1826" s="133"/>
      <c r="AN1826" s="133"/>
      <c r="AO1826" s="133"/>
      <c r="AP1826" s="133"/>
      <c r="AQ1826" s="133"/>
      <c r="AR1826" s="133"/>
      <c r="AS1826" s="133"/>
      <c r="AT1826" s="133"/>
      <c r="AU1826" s="133"/>
      <c r="AV1826" s="133"/>
      <c r="AW1826" s="133"/>
      <c r="AX1826" s="133"/>
      <c r="AY1826" s="133"/>
      <c r="AZ1826" s="133"/>
      <c r="BA1826" s="133"/>
      <c r="BB1826" s="133"/>
      <c r="BC1826" s="133"/>
      <c r="BD1826" s="133"/>
      <c r="BE1826" s="133"/>
      <c r="BF1826" s="133"/>
      <c r="BG1826" s="133"/>
      <c r="BH1826" s="133"/>
    </row>
    <row r="1827" spans="1:60" outlineLevel="1" x14ac:dyDescent="0.2">
      <c r="A1827" s="142"/>
      <c r="B1827" s="143"/>
      <c r="C1827" s="189" t="s">
        <v>1802</v>
      </c>
      <c r="D1827" s="175"/>
      <c r="E1827" s="176">
        <v>136.21600000000001</v>
      </c>
      <c r="F1827" s="144"/>
      <c r="G1827" s="144"/>
      <c r="H1827" s="144"/>
      <c r="I1827" s="144"/>
      <c r="J1827" s="144"/>
      <c r="K1827" s="144"/>
      <c r="L1827" s="144"/>
      <c r="M1827" s="144"/>
      <c r="N1827" s="144"/>
      <c r="O1827" s="144"/>
      <c r="P1827" s="144"/>
      <c r="Q1827" s="144"/>
      <c r="R1827" s="144"/>
      <c r="S1827" s="144"/>
      <c r="T1827" s="144"/>
      <c r="U1827" s="144"/>
      <c r="V1827" s="144"/>
      <c r="W1827" s="144"/>
      <c r="X1827" s="133"/>
      <c r="Y1827" s="133"/>
      <c r="Z1827" s="133"/>
      <c r="AA1827" s="133"/>
      <c r="AB1827" s="133"/>
      <c r="AC1827" s="133"/>
      <c r="AD1827" s="133"/>
      <c r="AE1827" s="133"/>
      <c r="AF1827" s="133"/>
      <c r="AG1827" s="133" t="s">
        <v>282</v>
      </c>
      <c r="AH1827" s="133">
        <v>0</v>
      </c>
      <c r="AI1827" s="133"/>
      <c r="AJ1827" s="133"/>
      <c r="AK1827" s="133"/>
      <c r="AL1827" s="133"/>
      <c r="AM1827" s="133"/>
      <c r="AN1827" s="133"/>
      <c r="AO1827" s="133"/>
      <c r="AP1827" s="133"/>
      <c r="AQ1827" s="133"/>
      <c r="AR1827" s="133"/>
      <c r="AS1827" s="133"/>
      <c r="AT1827" s="133"/>
      <c r="AU1827" s="133"/>
      <c r="AV1827" s="133"/>
      <c r="AW1827" s="133"/>
      <c r="AX1827" s="133"/>
      <c r="AY1827" s="133"/>
      <c r="AZ1827" s="133"/>
      <c r="BA1827" s="133"/>
      <c r="BB1827" s="133"/>
      <c r="BC1827" s="133"/>
      <c r="BD1827" s="133"/>
      <c r="BE1827" s="133"/>
      <c r="BF1827" s="133"/>
      <c r="BG1827" s="133"/>
      <c r="BH1827" s="133"/>
    </row>
    <row r="1828" spans="1:60" outlineLevel="1" x14ac:dyDescent="0.2">
      <c r="A1828" s="142"/>
      <c r="B1828" s="143"/>
      <c r="C1828" s="189" t="s">
        <v>1495</v>
      </c>
      <c r="D1828" s="175"/>
      <c r="E1828" s="176"/>
      <c r="F1828" s="144"/>
      <c r="G1828" s="144"/>
      <c r="H1828" s="144"/>
      <c r="I1828" s="144"/>
      <c r="J1828" s="144"/>
      <c r="K1828" s="144"/>
      <c r="L1828" s="144"/>
      <c r="M1828" s="144"/>
      <c r="N1828" s="144"/>
      <c r="O1828" s="144"/>
      <c r="P1828" s="144"/>
      <c r="Q1828" s="144"/>
      <c r="R1828" s="144"/>
      <c r="S1828" s="144"/>
      <c r="T1828" s="144"/>
      <c r="U1828" s="144"/>
      <c r="V1828" s="144"/>
      <c r="W1828" s="144"/>
      <c r="X1828" s="133"/>
      <c r="Y1828" s="133"/>
      <c r="Z1828" s="133"/>
      <c r="AA1828" s="133"/>
      <c r="AB1828" s="133"/>
      <c r="AC1828" s="133"/>
      <c r="AD1828" s="133"/>
      <c r="AE1828" s="133"/>
      <c r="AF1828" s="133"/>
      <c r="AG1828" s="133" t="s">
        <v>282</v>
      </c>
      <c r="AH1828" s="133">
        <v>0</v>
      </c>
      <c r="AI1828" s="133"/>
      <c r="AJ1828" s="133"/>
      <c r="AK1828" s="133"/>
      <c r="AL1828" s="133"/>
      <c r="AM1828" s="133"/>
      <c r="AN1828" s="133"/>
      <c r="AO1828" s="133"/>
      <c r="AP1828" s="133"/>
      <c r="AQ1828" s="133"/>
      <c r="AR1828" s="133"/>
      <c r="AS1828" s="133"/>
      <c r="AT1828" s="133"/>
      <c r="AU1828" s="133"/>
      <c r="AV1828" s="133"/>
      <c r="AW1828" s="133"/>
      <c r="AX1828" s="133"/>
      <c r="AY1828" s="133"/>
      <c r="AZ1828" s="133"/>
      <c r="BA1828" s="133"/>
      <c r="BB1828" s="133"/>
      <c r="BC1828" s="133"/>
      <c r="BD1828" s="133"/>
      <c r="BE1828" s="133"/>
      <c r="BF1828" s="133"/>
      <c r="BG1828" s="133"/>
      <c r="BH1828" s="133"/>
    </row>
    <row r="1829" spans="1:60" outlineLevel="1" x14ac:dyDescent="0.2">
      <c r="A1829" s="142"/>
      <c r="B1829" s="143"/>
      <c r="C1829" s="189" t="s">
        <v>1803</v>
      </c>
      <c r="D1829" s="175"/>
      <c r="E1829" s="176">
        <v>11.58</v>
      </c>
      <c r="F1829" s="144"/>
      <c r="G1829" s="144"/>
      <c r="H1829" s="144"/>
      <c r="I1829" s="144"/>
      <c r="J1829" s="144"/>
      <c r="K1829" s="144"/>
      <c r="L1829" s="144"/>
      <c r="M1829" s="144"/>
      <c r="N1829" s="144"/>
      <c r="O1829" s="144"/>
      <c r="P1829" s="144"/>
      <c r="Q1829" s="144"/>
      <c r="R1829" s="144"/>
      <c r="S1829" s="144"/>
      <c r="T1829" s="144"/>
      <c r="U1829" s="144"/>
      <c r="V1829" s="144"/>
      <c r="W1829" s="144"/>
      <c r="X1829" s="133"/>
      <c r="Y1829" s="133"/>
      <c r="Z1829" s="133"/>
      <c r="AA1829" s="133"/>
      <c r="AB1829" s="133"/>
      <c r="AC1829" s="133"/>
      <c r="AD1829" s="133"/>
      <c r="AE1829" s="133"/>
      <c r="AF1829" s="133"/>
      <c r="AG1829" s="133" t="s">
        <v>282</v>
      </c>
      <c r="AH1829" s="133">
        <v>0</v>
      </c>
      <c r="AI1829" s="133"/>
      <c r="AJ1829" s="133"/>
      <c r="AK1829" s="133"/>
      <c r="AL1829" s="133"/>
      <c r="AM1829" s="133"/>
      <c r="AN1829" s="133"/>
      <c r="AO1829" s="133"/>
      <c r="AP1829" s="133"/>
      <c r="AQ1829" s="133"/>
      <c r="AR1829" s="133"/>
      <c r="AS1829" s="133"/>
      <c r="AT1829" s="133"/>
      <c r="AU1829" s="133"/>
      <c r="AV1829" s="133"/>
      <c r="AW1829" s="133"/>
      <c r="AX1829" s="133"/>
      <c r="AY1829" s="133"/>
      <c r="AZ1829" s="133"/>
      <c r="BA1829" s="133"/>
      <c r="BB1829" s="133"/>
      <c r="BC1829" s="133"/>
      <c r="BD1829" s="133"/>
      <c r="BE1829" s="133"/>
      <c r="BF1829" s="133"/>
      <c r="BG1829" s="133"/>
      <c r="BH1829" s="133"/>
    </row>
    <row r="1830" spans="1:60" outlineLevel="1" x14ac:dyDescent="0.2">
      <c r="A1830" s="142"/>
      <c r="B1830" s="143"/>
      <c r="C1830" s="189" t="s">
        <v>1804</v>
      </c>
      <c r="D1830" s="175"/>
      <c r="E1830" s="176">
        <v>17.73</v>
      </c>
      <c r="F1830" s="144"/>
      <c r="G1830" s="144"/>
      <c r="H1830" s="144"/>
      <c r="I1830" s="144"/>
      <c r="J1830" s="144"/>
      <c r="K1830" s="144"/>
      <c r="L1830" s="144"/>
      <c r="M1830" s="144"/>
      <c r="N1830" s="144"/>
      <c r="O1830" s="144"/>
      <c r="P1830" s="144"/>
      <c r="Q1830" s="144"/>
      <c r="R1830" s="144"/>
      <c r="S1830" s="144"/>
      <c r="T1830" s="144"/>
      <c r="U1830" s="144"/>
      <c r="V1830" s="144"/>
      <c r="W1830" s="144"/>
      <c r="X1830" s="133"/>
      <c r="Y1830" s="133"/>
      <c r="Z1830" s="133"/>
      <c r="AA1830" s="133"/>
      <c r="AB1830" s="133"/>
      <c r="AC1830" s="133"/>
      <c r="AD1830" s="133"/>
      <c r="AE1830" s="133"/>
      <c r="AF1830" s="133"/>
      <c r="AG1830" s="133" t="s">
        <v>282</v>
      </c>
      <c r="AH1830" s="133">
        <v>0</v>
      </c>
      <c r="AI1830" s="133"/>
      <c r="AJ1830" s="133"/>
      <c r="AK1830" s="133"/>
      <c r="AL1830" s="133"/>
      <c r="AM1830" s="133"/>
      <c r="AN1830" s="133"/>
      <c r="AO1830" s="133"/>
      <c r="AP1830" s="133"/>
      <c r="AQ1830" s="133"/>
      <c r="AR1830" s="133"/>
      <c r="AS1830" s="133"/>
      <c r="AT1830" s="133"/>
      <c r="AU1830" s="133"/>
      <c r="AV1830" s="133"/>
      <c r="AW1830" s="133"/>
      <c r="AX1830" s="133"/>
      <c r="AY1830" s="133"/>
      <c r="AZ1830" s="133"/>
      <c r="BA1830" s="133"/>
      <c r="BB1830" s="133"/>
      <c r="BC1830" s="133"/>
      <c r="BD1830" s="133"/>
      <c r="BE1830" s="133"/>
      <c r="BF1830" s="133"/>
      <c r="BG1830" s="133"/>
      <c r="BH1830" s="133"/>
    </row>
    <row r="1831" spans="1:60" outlineLevel="1" x14ac:dyDescent="0.2">
      <c r="A1831" s="142"/>
      <c r="B1831" s="143"/>
      <c r="C1831" s="189" t="s">
        <v>1805</v>
      </c>
      <c r="D1831" s="175"/>
      <c r="E1831" s="176">
        <v>21.98</v>
      </c>
      <c r="F1831" s="144"/>
      <c r="G1831" s="144"/>
      <c r="H1831" s="144"/>
      <c r="I1831" s="144"/>
      <c r="J1831" s="144"/>
      <c r="K1831" s="144"/>
      <c r="L1831" s="144"/>
      <c r="M1831" s="144"/>
      <c r="N1831" s="144"/>
      <c r="O1831" s="144"/>
      <c r="P1831" s="144"/>
      <c r="Q1831" s="144"/>
      <c r="R1831" s="144"/>
      <c r="S1831" s="144"/>
      <c r="T1831" s="144"/>
      <c r="U1831" s="144"/>
      <c r="V1831" s="144"/>
      <c r="W1831" s="144"/>
      <c r="X1831" s="133"/>
      <c r="Y1831" s="133"/>
      <c r="Z1831" s="133"/>
      <c r="AA1831" s="133"/>
      <c r="AB1831" s="133"/>
      <c r="AC1831" s="133"/>
      <c r="AD1831" s="133"/>
      <c r="AE1831" s="133"/>
      <c r="AF1831" s="133"/>
      <c r="AG1831" s="133" t="s">
        <v>282</v>
      </c>
      <c r="AH1831" s="133">
        <v>0</v>
      </c>
      <c r="AI1831" s="133"/>
      <c r="AJ1831" s="133"/>
      <c r="AK1831" s="133"/>
      <c r="AL1831" s="133"/>
      <c r="AM1831" s="133"/>
      <c r="AN1831" s="133"/>
      <c r="AO1831" s="133"/>
      <c r="AP1831" s="133"/>
      <c r="AQ1831" s="133"/>
      <c r="AR1831" s="133"/>
      <c r="AS1831" s="133"/>
      <c r="AT1831" s="133"/>
      <c r="AU1831" s="133"/>
      <c r="AV1831" s="133"/>
      <c r="AW1831" s="133"/>
      <c r="AX1831" s="133"/>
      <c r="AY1831" s="133"/>
      <c r="AZ1831" s="133"/>
      <c r="BA1831" s="133"/>
      <c r="BB1831" s="133"/>
      <c r="BC1831" s="133"/>
      <c r="BD1831" s="133"/>
      <c r="BE1831" s="133"/>
      <c r="BF1831" s="133"/>
      <c r="BG1831" s="133"/>
      <c r="BH1831" s="133"/>
    </row>
    <row r="1832" spans="1:60" outlineLevel="1" x14ac:dyDescent="0.2">
      <c r="A1832" s="142"/>
      <c r="B1832" s="143"/>
      <c r="C1832" s="190" t="s">
        <v>673</v>
      </c>
      <c r="D1832" s="177"/>
      <c r="E1832" s="178">
        <v>187.506</v>
      </c>
      <c r="F1832" s="144"/>
      <c r="G1832" s="144"/>
      <c r="H1832" s="144"/>
      <c r="I1832" s="144"/>
      <c r="J1832" s="144"/>
      <c r="K1832" s="144"/>
      <c r="L1832" s="144"/>
      <c r="M1832" s="144"/>
      <c r="N1832" s="144"/>
      <c r="O1832" s="144"/>
      <c r="P1832" s="144"/>
      <c r="Q1832" s="144"/>
      <c r="R1832" s="144"/>
      <c r="S1832" s="144"/>
      <c r="T1832" s="144"/>
      <c r="U1832" s="144"/>
      <c r="V1832" s="144"/>
      <c r="W1832" s="144"/>
      <c r="X1832" s="133"/>
      <c r="Y1832" s="133"/>
      <c r="Z1832" s="133"/>
      <c r="AA1832" s="133"/>
      <c r="AB1832" s="133"/>
      <c r="AC1832" s="133"/>
      <c r="AD1832" s="133"/>
      <c r="AE1832" s="133"/>
      <c r="AF1832" s="133"/>
      <c r="AG1832" s="133" t="s">
        <v>282</v>
      </c>
      <c r="AH1832" s="133">
        <v>1</v>
      </c>
      <c r="AI1832" s="133"/>
      <c r="AJ1832" s="133"/>
      <c r="AK1832" s="133"/>
      <c r="AL1832" s="133"/>
      <c r="AM1832" s="133"/>
      <c r="AN1832" s="133"/>
      <c r="AO1832" s="133"/>
      <c r="AP1832" s="133"/>
      <c r="AQ1832" s="133"/>
      <c r="AR1832" s="133"/>
      <c r="AS1832" s="133"/>
      <c r="AT1832" s="133"/>
      <c r="AU1832" s="133"/>
      <c r="AV1832" s="133"/>
      <c r="AW1832" s="133"/>
      <c r="AX1832" s="133"/>
      <c r="AY1832" s="133"/>
      <c r="AZ1832" s="133"/>
      <c r="BA1832" s="133"/>
      <c r="BB1832" s="133"/>
      <c r="BC1832" s="133"/>
      <c r="BD1832" s="133"/>
      <c r="BE1832" s="133"/>
      <c r="BF1832" s="133"/>
      <c r="BG1832" s="133"/>
      <c r="BH1832" s="133"/>
    </row>
    <row r="1833" spans="1:60" outlineLevel="1" x14ac:dyDescent="0.2">
      <c r="A1833" s="142"/>
      <c r="B1833" s="143"/>
      <c r="C1833" s="189" t="s">
        <v>936</v>
      </c>
      <c r="D1833" s="175"/>
      <c r="E1833" s="176"/>
      <c r="F1833" s="144"/>
      <c r="G1833" s="144"/>
      <c r="H1833" s="144"/>
      <c r="I1833" s="144"/>
      <c r="J1833" s="144"/>
      <c r="K1833" s="144"/>
      <c r="L1833" s="144"/>
      <c r="M1833" s="144"/>
      <c r="N1833" s="144"/>
      <c r="O1833" s="144"/>
      <c r="P1833" s="144"/>
      <c r="Q1833" s="144"/>
      <c r="R1833" s="144"/>
      <c r="S1833" s="144"/>
      <c r="T1833" s="144"/>
      <c r="U1833" s="144"/>
      <c r="V1833" s="144"/>
      <c r="W1833" s="144"/>
      <c r="X1833" s="133"/>
      <c r="Y1833" s="133"/>
      <c r="Z1833" s="133"/>
      <c r="AA1833" s="133"/>
      <c r="AB1833" s="133"/>
      <c r="AC1833" s="133"/>
      <c r="AD1833" s="133"/>
      <c r="AE1833" s="133"/>
      <c r="AF1833" s="133"/>
      <c r="AG1833" s="133" t="s">
        <v>282</v>
      </c>
      <c r="AH1833" s="133">
        <v>0</v>
      </c>
      <c r="AI1833" s="133"/>
      <c r="AJ1833" s="133"/>
      <c r="AK1833" s="133"/>
      <c r="AL1833" s="133"/>
      <c r="AM1833" s="133"/>
      <c r="AN1833" s="133"/>
      <c r="AO1833" s="133"/>
      <c r="AP1833" s="133"/>
      <c r="AQ1833" s="133"/>
      <c r="AR1833" s="133"/>
      <c r="AS1833" s="133"/>
      <c r="AT1833" s="133"/>
      <c r="AU1833" s="133"/>
      <c r="AV1833" s="133"/>
      <c r="AW1833" s="133"/>
      <c r="AX1833" s="133"/>
      <c r="AY1833" s="133"/>
      <c r="AZ1833" s="133"/>
      <c r="BA1833" s="133"/>
      <c r="BB1833" s="133"/>
      <c r="BC1833" s="133"/>
      <c r="BD1833" s="133"/>
      <c r="BE1833" s="133"/>
      <c r="BF1833" s="133"/>
      <c r="BG1833" s="133"/>
      <c r="BH1833" s="133"/>
    </row>
    <row r="1834" spans="1:60" outlineLevel="1" x14ac:dyDescent="0.2">
      <c r="A1834" s="142"/>
      <c r="B1834" s="143"/>
      <c r="C1834" s="189" t="s">
        <v>1806</v>
      </c>
      <c r="D1834" s="175"/>
      <c r="E1834" s="176">
        <v>193.20000000000002</v>
      </c>
      <c r="F1834" s="144"/>
      <c r="G1834" s="144"/>
      <c r="H1834" s="144"/>
      <c r="I1834" s="144"/>
      <c r="J1834" s="144"/>
      <c r="K1834" s="144"/>
      <c r="L1834" s="144"/>
      <c r="M1834" s="144"/>
      <c r="N1834" s="144"/>
      <c r="O1834" s="144"/>
      <c r="P1834" s="144"/>
      <c r="Q1834" s="144"/>
      <c r="R1834" s="144"/>
      <c r="S1834" s="144"/>
      <c r="T1834" s="144"/>
      <c r="U1834" s="144"/>
      <c r="V1834" s="144"/>
      <c r="W1834" s="144"/>
      <c r="X1834" s="133"/>
      <c r="Y1834" s="133"/>
      <c r="Z1834" s="133"/>
      <c r="AA1834" s="133"/>
      <c r="AB1834" s="133"/>
      <c r="AC1834" s="133"/>
      <c r="AD1834" s="133"/>
      <c r="AE1834" s="133"/>
      <c r="AF1834" s="133"/>
      <c r="AG1834" s="133" t="s">
        <v>282</v>
      </c>
      <c r="AH1834" s="133">
        <v>0</v>
      </c>
      <c r="AI1834" s="133"/>
      <c r="AJ1834" s="133"/>
      <c r="AK1834" s="133"/>
      <c r="AL1834" s="133"/>
      <c r="AM1834" s="133"/>
      <c r="AN1834" s="133"/>
      <c r="AO1834" s="133"/>
      <c r="AP1834" s="133"/>
      <c r="AQ1834" s="133"/>
      <c r="AR1834" s="133"/>
      <c r="AS1834" s="133"/>
      <c r="AT1834" s="133"/>
      <c r="AU1834" s="133"/>
      <c r="AV1834" s="133"/>
      <c r="AW1834" s="133"/>
      <c r="AX1834" s="133"/>
      <c r="AY1834" s="133"/>
      <c r="AZ1834" s="133"/>
      <c r="BA1834" s="133"/>
      <c r="BB1834" s="133"/>
      <c r="BC1834" s="133"/>
      <c r="BD1834" s="133"/>
      <c r="BE1834" s="133"/>
      <c r="BF1834" s="133"/>
      <c r="BG1834" s="133"/>
      <c r="BH1834" s="133"/>
    </row>
    <row r="1835" spans="1:60" outlineLevel="1" x14ac:dyDescent="0.2">
      <c r="A1835" s="142"/>
      <c r="B1835" s="143"/>
      <c r="C1835" s="190" t="s">
        <v>673</v>
      </c>
      <c r="D1835" s="177"/>
      <c r="E1835" s="178">
        <v>193.20000000000002</v>
      </c>
      <c r="F1835" s="144"/>
      <c r="G1835" s="144"/>
      <c r="H1835" s="144"/>
      <c r="I1835" s="144"/>
      <c r="J1835" s="144"/>
      <c r="K1835" s="144"/>
      <c r="L1835" s="144"/>
      <c r="M1835" s="144"/>
      <c r="N1835" s="144"/>
      <c r="O1835" s="144"/>
      <c r="P1835" s="144"/>
      <c r="Q1835" s="144"/>
      <c r="R1835" s="144"/>
      <c r="S1835" s="144"/>
      <c r="T1835" s="144"/>
      <c r="U1835" s="144"/>
      <c r="V1835" s="144"/>
      <c r="W1835" s="144"/>
      <c r="X1835" s="133"/>
      <c r="Y1835" s="133"/>
      <c r="Z1835" s="133"/>
      <c r="AA1835" s="133"/>
      <c r="AB1835" s="133"/>
      <c r="AC1835" s="133"/>
      <c r="AD1835" s="133"/>
      <c r="AE1835" s="133"/>
      <c r="AF1835" s="133"/>
      <c r="AG1835" s="133" t="s">
        <v>282</v>
      </c>
      <c r="AH1835" s="133">
        <v>1</v>
      </c>
      <c r="AI1835" s="133"/>
      <c r="AJ1835" s="133"/>
      <c r="AK1835" s="133"/>
      <c r="AL1835" s="133"/>
      <c r="AM1835" s="133"/>
      <c r="AN1835" s="133"/>
      <c r="AO1835" s="133"/>
      <c r="AP1835" s="133"/>
      <c r="AQ1835" s="133"/>
      <c r="AR1835" s="133"/>
      <c r="AS1835" s="133"/>
      <c r="AT1835" s="133"/>
      <c r="AU1835" s="133"/>
      <c r="AV1835" s="133"/>
      <c r="AW1835" s="133"/>
      <c r="AX1835" s="133"/>
      <c r="AY1835" s="133"/>
      <c r="AZ1835" s="133"/>
      <c r="BA1835" s="133"/>
      <c r="BB1835" s="133"/>
      <c r="BC1835" s="133"/>
      <c r="BD1835" s="133"/>
      <c r="BE1835" s="133"/>
      <c r="BF1835" s="133"/>
      <c r="BG1835" s="133"/>
      <c r="BH1835" s="133"/>
    </row>
    <row r="1836" spans="1:60" outlineLevel="1" x14ac:dyDescent="0.2">
      <c r="A1836" s="154">
        <v>259</v>
      </c>
      <c r="B1836" s="155" t="s">
        <v>1831</v>
      </c>
      <c r="C1836" s="171" t="s">
        <v>1832</v>
      </c>
      <c r="D1836" s="156" t="s">
        <v>279</v>
      </c>
      <c r="E1836" s="157">
        <v>194.57400000000001</v>
      </c>
      <c r="F1836" s="158">
        <v>47.1</v>
      </c>
      <c r="G1836" s="159">
        <f>ROUND(E1836*F1836,2)</f>
        <v>9164.44</v>
      </c>
      <c r="H1836" s="158">
        <v>10.090000000000002</v>
      </c>
      <c r="I1836" s="159">
        <f>ROUND(E1836*H1836,2)</f>
        <v>1963.25</v>
      </c>
      <c r="J1836" s="158">
        <v>37.010000000000005</v>
      </c>
      <c r="K1836" s="159">
        <f>ROUND(E1836*J1836,2)</f>
        <v>7201.18</v>
      </c>
      <c r="L1836" s="159">
        <v>21</v>
      </c>
      <c r="M1836" s="159">
        <f>G1836*(1+L1836/100)</f>
        <v>11088.972400000001</v>
      </c>
      <c r="N1836" s="159">
        <v>2.1000000000000001E-4</v>
      </c>
      <c r="O1836" s="159">
        <f>ROUND(E1836*N1836,2)</f>
        <v>0.04</v>
      </c>
      <c r="P1836" s="159">
        <v>0</v>
      </c>
      <c r="Q1836" s="159">
        <f>ROUND(E1836*P1836,2)</f>
        <v>0</v>
      </c>
      <c r="R1836" s="159" t="s">
        <v>1791</v>
      </c>
      <c r="S1836" s="159" t="s">
        <v>233</v>
      </c>
      <c r="T1836" s="160" t="s">
        <v>233</v>
      </c>
      <c r="U1836" s="144">
        <v>9.5000000000000001E-2</v>
      </c>
      <c r="V1836" s="144">
        <f>ROUND(E1836*U1836,2)</f>
        <v>18.48</v>
      </c>
      <c r="W1836" s="144"/>
      <c r="X1836" s="133"/>
      <c r="Y1836" s="133"/>
      <c r="Z1836" s="133"/>
      <c r="AA1836" s="133"/>
      <c r="AB1836" s="133"/>
      <c r="AC1836" s="133"/>
      <c r="AD1836" s="133"/>
      <c r="AE1836" s="133"/>
      <c r="AF1836" s="133"/>
      <c r="AG1836" s="133" t="s">
        <v>1792</v>
      </c>
      <c r="AH1836" s="133"/>
      <c r="AI1836" s="133"/>
      <c r="AJ1836" s="133"/>
      <c r="AK1836" s="133"/>
      <c r="AL1836" s="133"/>
      <c r="AM1836" s="133"/>
      <c r="AN1836" s="133"/>
      <c r="AO1836" s="133"/>
      <c r="AP1836" s="133"/>
      <c r="AQ1836" s="133"/>
      <c r="AR1836" s="133"/>
      <c r="AS1836" s="133"/>
      <c r="AT1836" s="133"/>
      <c r="AU1836" s="133"/>
      <c r="AV1836" s="133"/>
      <c r="AW1836" s="133"/>
      <c r="AX1836" s="133"/>
      <c r="AY1836" s="133"/>
      <c r="AZ1836" s="133"/>
      <c r="BA1836" s="133"/>
      <c r="BB1836" s="133"/>
      <c r="BC1836" s="133"/>
      <c r="BD1836" s="133"/>
      <c r="BE1836" s="133"/>
      <c r="BF1836" s="133"/>
      <c r="BG1836" s="133"/>
      <c r="BH1836" s="133"/>
    </row>
    <row r="1837" spans="1:60" outlineLevel="1" x14ac:dyDescent="0.2">
      <c r="A1837" s="142"/>
      <c r="B1837" s="143"/>
      <c r="C1837" s="189" t="s">
        <v>1833</v>
      </c>
      <c r="D1837" s="175"/>
      <c r="E1837" s="176">
        <v>194.57400000000001</v>
      </c>
      <c r="F1837" s="144"/>
      <c r="G1837" s="144"/>
      <c r="H1837" s="144"/>
      <c r="I1837" s="144"/>
      <c r="J1837" s="144"/>
      <c r="K1837" s="144"/>
      <c r="L1837" s="144"/>
      <c r="M1837" s="144"/>
      <c r="N1837" s="144"/>
      <c r="O1837" s="144"/>
      <c r="P1837" s="144"/>
      <c r="Q1837" s="144"/>
      <c r="R1837" s="144"/>
      <c r="S1837" s="144"/>
      <c r="T1837" s="144"/>
      <c r="U1837" s="144"/>
      <c r="V1837" s="144"/>
      <c r="W1837" s="144"/>
      <c r="X1837" s="133"/>
      <c r="Y1837" s="133"/>
      <c r="Z1837" s="133"/>
      <c r="AA1837" s="133"/>
      <c r="AB1837" s="133"/>
      <c r="AC1837" s="133"/>
      <c r="AD1837" s="133"/>
      <c r="AE1837" s="133"/>
      <c r="AF1837" s="133"/>
      <c r="AG1837" s="133" t="s">
        <v>282</v>
      </c>
      <c r="AH1837" s="133">
        <v>5</v>
      </c>
      <c r="AI1837" s="133"/>
      <c r="AJ1837" s="133"/>
      <c r="AK1837" s="133"/>
      <c r="AL1837" s="133"/>
      <c r="AM1837" s="133"/>
      <c r="AN1837" s="133"/>
      <c r="AO1837" s="133"/>
      <c r="AP1837" s="133"/>
      <c r="AQ1837" s="133"/>
      <c r="AR1837" s="133"/>
      <c r="AS1837" s="133"/>
      <c r="AT1837" s="133"/>
      <c r="AU1837" s="133"/>
      <c r="AV1837" s="133"/>
      <c r="AW1837" s="133"/>
      <c r="AX1837" s="133"/>
      <c r="AY1837" s="133"/>
      <c r="AZ1837" s="133"/>
      <c r="BA1837" s="133"/>
      <c r="BB1837" s="133"/>
      <c r="BC1837" s="133"/>
      <c r="BD1837" s="133"/>
      <c r="BE1837" s="133"/>
      <c r="BF1837" s="133"/>
      <c r="BG1837" s="133"/>
      <c r="BH1837" s="133"/>
    </row>
    <row r="1838" spans="1:60" outlineLevel="1" x14ac:dyDescent="0.2">
      <c r="A1838" s="154">
        <v>260</v>
      </c>
      <c r="B1838" s="155" t="s">
        <v>1834</v>
      </c>
      <c r="C1838" s="171" t="s">
        <v>1835</v>
      </c>
      <c r="D1838" s="156" t="s">
        <v>279</v>
      </c>
      <c r="E1838" s="157">
        <v>194.57400000000001</v>
      </c>
      <c r="F1838" s="158">
        <v>381.5</v>
      </c>
      <c r="G1838" s="159">
        <f>ROUND(E1838*F1838,2)</f>
        <v>74229.98</v>
      </c>
      <c r="H1838" s="158">
        <v>221.99</v>
      </c>
      <c r="I1838" s="159">
        <f>ROUND(E1838*H1838,2)</f>
        <v>43193.48</v>
      </c>
      <c r="J1838" s="158">
        <v>159.51000000000002</v>
      </c>
      <c r="K1838" s="159">
        <f>ROUND(E1838*J1838,2)</f>
        <v>31036.5</v>
      </c>
      <c r="L1838" s="159">
        <v>21</v>
      </c>
      <c r="M1838" s="159">
        <f>G1838*(1+L1838/100)</f>
        <v>89818.275799999989</v>
      </c>
      <c r="N1838" s="159">
        <v>3.6800000000000001E-3</v>
      </c>
      <c r="O1838" s="159">
        <f>ROUND(E1838*N1838,2)</f>
        <v>0.72</v>
      </c>
      <c r="P1838" s="159">
        <v>0</v>
      </c>
      <c r="Q1838" s="159">
        <f>ROUND(E1838*P1838,2)</f>
        <v>0</v>
      </c>
      <c r="R1838" s="159" t="s">
        <v>1791</v>
      </c>
      <c r="S1838" s="159" t="s">
        <v>233</v>
      </c>
      <c r="T1838" s="160" t="s">
        <v>233</v>
      </c>
      <c r="U1838" s="144">
        <v>0.38500000000000001</v>
      </c>
      <c r="V1838" s="144">
        <f>ROUND(E1838*U1838,2)</f>
        <v>74.91</v>
      </c>
      <c r="W1838" s="144"/>
      <c r="X1838" s="133"/>
      <c r="Y1838" s="133"/>
      <c r="Z1838" s="133"/>
      <c r="AA1838" s="133"/>
      <c r="AB1838" s="133"/>
      <c r="AC1838" s="133"/>
      <c r="AD1838" s="133"/>
      <c r="AE1838" s="133"/>
      <c r="AF1838" s="133"/>
      <c r="AG1838" s="133" t="s">
        <v>1792</v>
      </c>
      <c r="AH1838" s="133"/>
      <c r="AI1838" s="133"/>
      <c r="AJ1838" s="133"/>
      <c r="AK1838" s="133"/>
      <c r="AL1838" s="133"/>
      <c r="AM1838" s="133"/>
      <c r="AN1838" s="133"/>
      <c r="AO1838" s="133"/>
      <c r="AP1838" s="133"/>
      <c r="AQ1838" s="133"/>
      <c r="AR1838" s="133"/>
      <c r="AS1838" s="133"/>
      <c r="AT1838" s="133"/>
      <c r="AU1838" s="133"/>
      <c r="AV1838" s="133"/>
      <c r="AW1838" s="133"/>
      <c r="AX1838" s="133"/>
      <c r="AY1838" s="133"/>
      <c r="AZ1838" s="133"/>
      <c r="BA1838" s="133"/>
      <c r="BB1838" s="133"/>
      <c r="BC1838" s="133"/>
      <c r="BD1838" s="133"/>
      <c r="BE1838" s="133"/>
      <c r="BF1838" s="133"/>
      <c r="BG1838" s="133"/>
      <c r="BH1838" s="133"/>
    </row>
    <row r="1839" spans="1:60" outlineLevel="1" x14ac:dyDescent="0.2">
      <c r="A1839" s="142"/>
      <c r="B1839" s="143"/>
      <c r="C1839" s="290" t="s">
        <v>1836</v>
      </c>
      <c r="D1839" s="291"/>
      <c r="E1839" s="291"/>
      <c r="F1839" s="291"/>
      <c r="G1839" s="291"/>
      <c r="H1839" s="144"/>
      <c r="I1839" s="144"/>
      <c r="J1839" s="144"/>
      <c r="K1839" s="144"/>
      <c r="L1839" s="144"/>
      <c r="M1839" s="144"/>
      <c r="N1839" s="144"/>
      <c r="O1839" s="144"/>
      <c r="P1839" s="144"/>
      <c r="Q1839" s="144"/>
      <c r="R1839" s="144"/>
      <c r="S1839" s="144"/>
      <c r="T1839" s="144"/>
      <c r="U1839" s="144"/>
      <c r="V1839" s="144"/>
      <c r="W1839" s="144"/>
      <c r="X1839" s="133"/>
      <c r="Y1839" s="133"/>
      <c r="Z1839" s="133"/>
      <c r="AA1839" s="133"/>
      <c r="AB1839" s="133"/>
      <c r="AC1839" s="133"/>
      <c r="AD1839" s="133"/>
      <c r="AE1839" s="133"/>
      <c r="AF1839" s="133"/>
      <c r="AG1839" s="133" t="s">
        <v>342</v>
      </c>
      <c r="AH1839" s="133"/>
      <c r="AI1839" s="133"/>
      <c r="AJ1839" s="133"/>
      <c r="AK1839" s="133"/>
      <c r="AL1839" s="133"/>
      <c r="AM1839" s="133"/>
      <c r="AN1839" s="133"/>
      <c r="AO1839" s="133"/>
      <c r="AP1839" s="133"/>
      <c r="AQ1839" s="133"/>
      <c r="AR1839" s="133"/>
      <c r="AS1839" s="133"/>
      <c r="AT1839" s="133"/>
      <c r="AU1839" s="133"/>
      <c r="AV1839" s="133"/>
      <c r="AW1839" s="133"/>
      <c r="AX1839" s="133"/>
      <c r="AY1839" s="133"/>
      <c r="AZ1839" s="133"/>
      <c r="BA1839" s="133"/>
      <c r="BB1839" s="133"/>
      <c r="BC1839" s="133"/>
      <c r="BD1839" s="133"/>
      <c r="BE1839" s="133"/>
      <c r="BF1839" s="133"/>
      <c r="BG1839" s="133"/>
      <c r="BH1839" s="133"/>
    </row>
    <row r="1840" spans="1:60" outlineLevel="1" x14ac:dyDescent="0.2">
      <c r="A1840" s="142"/>
      <c r="B1840" s="143"/>
      <c r="C1840" s="189" t="s">
        <v>668</v>
      </c>
      <c r="D1840" s="175"/>
      <c r="E1840" s="176"/>
      <c r="F1840" s="144"/>
      <c r="G1840" s="144"/>
      <c r="H1840" s="144"/>
      <c r="I1840" s="144"/>
      <c r="J1840" s="144"/>
      <c r="K1840" s="144"/>
      <c r="L1840" s="144"/>
      <c r="M1840" s="144"/>
      <c r="N1840" s="144"/>
      <c r="O1840" s="144"/>
      <c r="P1840" s="144"/>
      <c r="Q1840" s="144"/>
      <c r="R1840" s="144"/>
      <c r="S1840" s="144"/>
      <c r="T1840" s="144"/>
      <c r="U1840" s="144"/>
      <c r="V1840" s="144"/>
      <c r="W1840" s="144"/>
      <c r="X1840" s="133"/>
      <c r="Y1840" s="133"/>
      <c r="Z1840" s="133"/>
      <c r="AA1840" s="133"/>
      <c r="AB1840" s="133"/>
      <c r="AC1840" s="133"/>
      <c r="AD1840" s="133"/>
      <c r="AE1840" s="133"/>
      <c r="AF1840" s="133"/>
      <c r="AG1840" s="133" t="s">
        <v>282</v>
      </c>
      <c r="AH1840" s="133">
        <v>0</v>
      </c>
      <c r="AI1840" s="133"/>
      <c r="AJ1840" s="133"/>
      <c r="AK1840" s="133"/>
      <c r="AL1840" s="133"/>
      <c r="AM1840" s="133"/>
      <c r="AN1840" s="133"/>
      <c r="AO1840" s="133"/>
      <c r="AP1840" s="133"/>
      <c r="AQ1840" s="133"/>
      <c r="AR1840" s="133"/>
      <c r="AS1840" s="133"/>
      <c r="AT1840" s="133"/>
      <c r="AU1840" s="133"/>
      <c r="AV1840" s="133"/>
      <c r="AW1840" s="133"/>
      <c r="AX1840" s="133"/>
      <c r="AY1840" s="133"/>
      <c r="AZ1840" s="133"/>
      <c r="BA1840" s="133"/>
      <c r="BB1840" s="133"/>
      <c r="BC1840" s="133"/>
      <c r="BD1840" s="133"/>
      <c r="BE1840" s="133"/>
      <c r="BF1840" s="133"/>
      <c r="BG1840" s="133"/>
      <c r="BH1840" s="133"/>
    </row>
    <row r="1841" spans="1:60" outlineLevel="1" x14ac:dyDescent="0.2">
      <c r="A1841" s="142"/>
      <c r="B1841" s="143"/>
      <c r="C1841" s="189" t="s">
        <v>1837</v>
      </c>
      <c r="D1841" s="175"/>
      <c r="E1841" s="176"/>
      <c r="F1841" s="144"/>
      <c r="G1841" s="144"/>
      <c r="H1841" s="144"/>
      <c r="I1841" s="144"/>
      <c r="J1841" s="144"/>
      <c r="K1841" s="144"/>
      <c r="L1841" s="144"/>
      <c r="M1841" s="144"/>
      <c r="N1841" s="144"/>
      <c r="O1841" s="144"/>
      <c r="P1841" s="144"/>
      <c r="Q1841" s="144"/>
      <c r="R1841" s="144"/>
      <c r="S1841" s="144"/>
      <c r="T1841" s="144"/>
      <c r="U1841" s="144"/>
      <c r="V1841" s="144"/>
      <c r="W1841" s="144"/>
      <c r="X1841" s="133"/>
      <c r="Y1841" s="133"/>
      <c r="Z1841" s="133"/>
      <c r="AA1841" s="133"/>
      <c r="AB1841" s="133"/>
      <c r="AC1841" s="133"/>
      <c r="AD1841" s="133"/>
      <c r="AE1841" s="133"/>
      <c r="AF1841" s="133"/>
      <c r="AG1841" s="133" t="s">
        <v>282</v>
      </c>
      <c r="AH1841" s="133">
        <v>0</v>
      </c>
      <c r="AI1841" s="133"/>
      <c r="AJ1841" s="133"/>
      <c r="AK1841" s="133"/>
      <c r="AL1841" s="133"/>
      <c r="AM1841" s="133"/>
      <c r="AN1841" s="133"/>
      <c r="AO1841" s="133"/>
      <c r="AP1841" s="133"/>
      <c r="AQ1841" s="133"/>
      <c r="AR1841" s="133"/>
      <c r="AS1841" s="133"/>
      <c r="AT1841" s="133"/>
      <c r="AU1841" s="133"/>
      <c r="AV1841" s="133"/>
      <c r="AW1841" s="133"/>
      <c r="AX1841" s="133"/>
      <c r="AY1841" s="133"/>
      <c r="AZ1841" s="133"/>
      <c r="BA1841" s="133"/>
      <c r="BB1841" s="133"/>
      <c r="BC1841" s="133"/>
      <c r="BD1841" s="133"/>
      <c r="BE1841" s="133"/>
      <c r="BF1841" s="133"/>
      <c r="BG1841" s="133"/>
      <c r="BH1841" s="133"/>
    </row>
    <row r="1842" spans="1:60" outlineLevel="1" x14ac:dyDescent="0.2">
      <c r="A1842" s="142"/>
      <c r="B1842" s="143"/>
      <c r="C1842" s="189" t="s">
        <v>1838</v>
      </c>
      <c r="D1842" s="175"/>
      <c r="E1842" s="176">
        <v>8.0100000000000016</v>
      </c>
      <c r="F1842" s="144"/>
      <c r="G1842" s="144"/>
      <c r="H1842" s="144"/>
      <c r="I1842" s="144"/>
      <c r="J1842" s="144"/>
      <c r="K1842" s="144"/>
      <c r="L1842" s="144"/>
      <c r="M1842" s="144"/>
      <c r="N1842" s="144"/>
      <c r="O1842" s="144"/>
      <c r="P1842" s="144"/>
      <c r="Q1842" s="144"/>
      <c r="R1842" s="144"/>
      <c r="S1842" s="144"/>
      <c r="T1842" s="144"/>
      <c r="U1842" s="144"/>
      <c r="V1842" s="144"/>
      <c r="W1842" s="144"/>
      <c r="X1842" s="133"/>
      <c r="Y1842" s="133"/>
      <c r="Z1842" s="133"/>
      <c r="AA1842" s="133"/>
      <c r="AB1842" s="133"/>
      <c r="AC1842" s="133"/>
      <c r="AD1842" s="133"/>
      <c r="AE1842" s="133"/>
      <c r="AF1842" s="133"/>
      <c r="AG1842" s="133" t="s">
        <v>282</v>
      </c>
      <c r="AH1842" s="133">
        <v>0</v>
      </c>
      <c r="AI1842" s="133"/>
      <c r="AJ1842" s="133"/>
      <c r="AK1842" s="133"/>
      <c r="AL1842" s="133"/>
      <c r="AM1842" s="133"/>
      <c r="AN1842" s="133"/>
      <c r="AO1842" s="133"/>
      <c r="AP1842" s="133"/>
      <c r="AQ1842" s="133"/>
      <c r="AR1842" s="133"/>
      <c r="AS1842" s="133"/>
      <c r="AT1842" s="133"/>
      <c r="AU1842" s="133"/>
      <c r="AV1842" s="133"/>
      <c r="AW1842" s="133"/>
      <c r="AX1842" s="133"/>
      <c r="AY1842" s="133"/>
      <c r="AZ1842" s="133"/>
      <c r="BA1842" s="133"/>
      <c r="BB1842" s="133"/>
      <c r="BC1842" s="133"/>
      <c r="BD1842" s="133"/>
      <c r="BE1842" s="133"/>
      <c r="BF1842" s="133"/>
      <c r="BG1842" s="133"/>
      <c r="BH1842" s="133"/>
    </row>
    <row r="1843" spans="1:60" outlineLevel="1" x14ac:dyDescent="0.2">
      <c r="A1843" s="142"/>
      <c r="B1843" s="143"/>
      <c r="C1843" s="189" t="s">
        <v>1839</v>
      </c>
      <c r="D1843" s="175"/>
      <c r="E1843" s="176">
        <v>17.71</v>
      </c>
      <c r="F1843" s="144"/>
      <c r="G1843" s="144"/>
      <c r="H1843" s="144"/>
      <c r="I1843" s="144"/>
      <c r="J1843" s="144"/>
      <c r="K1843" s="144"/>
      <c r="L1843" s="144"/>
      <c r="M1843" s="144"/>
      <c r="N1843" s="144"/>
      <c r="O1843" s="144"/>
      <c r="P1843" s="144"/>
      <c r="Q1843" s="144"/>
      <c r="R1843" s="144"/>
      <c r="S1843" s="144"/>
      <c r="T1843" s="144"/>
      <c r="U1843" s="144"/>
      <c r="V1843" s="144"/>
      <c r="W1843" s="144"/>
      <c r="X1843" s="133"/>
      <c r="Y1843" s="133"/>
      <c r="Z1843" s="133"/>
      <c r="AA1843" s="133"/>
      <c r="AB1843" s="133"/>
      <c r="AC1843" s="133"/>
      <c r="AD1843" s="133"/>
      <c r="AE1843" s="133"/>
      <c r="AF1843" s="133"/>
      <c r="AG1843" s="133" t="s">
        <v>282</v>
      </c>
      <c r="AH1843" s="133">
        <v>0</v>
      </c>
      <c r="AI1843" s="133"/>
      <c r="AJ1843" s="133"/>
      <c r="AK1843" s="133"/>
      <c r="AL1843" s="133"/>
      <c r="AM1843" s="133"/>
      <c r="AN1843" s="133"/>
      <c r="AO1843" s="133"/>
      <c r="AP1843" s="133"/>
      <c r="AQ1843" s="133"/>
      <c r="AR1843" s="133"/>
      <c r="AS1843" s="133"/>
      <c r="AT1843" s="133"/>
      <c r="AU1843" s="133"/>
      <c r="AV1843" s="133"/>
      <c r="AW1843" s="133"/>
      <c r="AX1843" s="133"/>
      <c r="AY1843" s="133"/>
      <c r="AZ1843" s="133"/>
      <c r="BA1843" s="133"/>
      <c r="BB1843" s="133"/>
      <c r="BC1843" s="133"/>
      <c r="BD1843" s="133"/>
      <c r="BE1843" s="133"/>
      <c r="BF1843" s="133"/>
      <c r="BG1843" s="133"/>
      <c r="BH1843" s="133"/>
    </row>
    <row r="1844" spans="1:60" outlineLevel="1" x14ac:dyDescent="0.2">
      <c r="A1844" s="142"/>
      <c r="B1844" s="143"/>
      <c r="C1844" s="189" t="s">
        <v>1840</v>
      </c>
      <c r="D1844" s="175"/>
      <c r="E1844" s="176">
        <v>11.940000000000001</v>
      </c>
      <c r="F1844" s="144"/>
      <c r="G1844" s="144"/>
      <c r="H1844" s="144"/>
      <c r="I1844" s="144"/>
      <c r="J1844" s="144"/>
      <c r="K1844" s="144"/>
      <c r="L1844" s="144"/>
      <c r="M1844" s="144"/>
      <c r="N1844" s="144"/>
      <c r="O1844" s="144"/>
      <c r="P1844" s="144"/>
      <c r="Q1844" s="144"/>
      <c r="R1844" s="144"/>
      <c r="S1844" s="144"/>
      <c r="T1844" s="144"/>
      <c r="U1844" s="144"/>
      <c r="V1844" s="144"/>
      <c r="W1844" s="144"/>
      <c r="X1844" s="133"/>
      <c r="Y1844" s="133"/>
      <c r="Z1844" s="133"/>
      <c r="AA1844" s="133"/>
      <c r="AB1844" s="133"/>
      <c r="AC1844" s="133"/>
      <c r="AD1844" s="133"/>
      <c r="AE1844" s="133"/>
      <c r="AF1844" s="133"/>
      <c r="AG1844" s="133" t="s">
        <v>282</v>
      </c>
      <c r="AH1844" s="133">
        <v>0</v>
      </c>
      <c r="AI1844" s="133"/>
      <c r="AJ1844" s="133"/>
      <c r="AK1844" s="133"/>
      <c r="AL1844" s="133"/>
      <c r="AM1844" s="133"/>
      <c r="AN1844" s="133"/>
      <c r="AO1844" s="133"/>
      <c r="AP1844" s="133"/>
      <c r="AQ1844" s="133"/>
      <c r="AR1844" s="133"/>
      <c r="AS1844" s="133"/>
      <c r="AT1844" s="133"/>
      <c r="AU1844" s="133"/>
      <c r="AV1844" s="133"/>
      <c r="AW1844" s="133"/>
      <c r="AX1844" s="133"/>
      <c r="AY1844" s="133"/>
      <c r="AZ1844" s="133"/>
      <c r="BA1844" s="133"/>
      <c r="BB1844" s="133"/>
      <c r="BC1844" s="133"/>
      <c r="BD1844" s="133"/>
      <c r="BE1844" s="133"/>
      <c r="BF1844" s="133"/>
      <c r="BG1844" s="133"/>
      <c r="BH1844" s="133"/>
    </row>
    <row r="1845" spans="1:60" outlineLevel="1" x14ac:dyDescent="0.2">
      <c r="A1845" s="142"/>
      <c r="B1845" s="143"/>
      <c r="C1845" s="189" t="s">
        <v>1841</v>
      </c>
      <c r="D1845" s="175"/>
      <c r="E1845" s="176"/>
      <c r="F1845" s="144"/>
      <c r="G1845" s="144"/>
      <c r="H1845" s="144"/>
      <c r="I1845" s="144"/>
      <c r="J1845" s="144"/>
      <c r="K1845" s="144"/>
      <c r="L1845" s="144"/>
      <c r="M1845" s="144"/>
      <c r="N1845" s="144"/>
      <c r="O1845" s="144"/>
      <c r="P1845" s="144"/>
      <c r="Q1845" s="144"/>
      <c r="R1845" s="144"/>
      <c r="S1845" s="144"/>
      <c r="T1845" s="144"/>
      <c r="U1845" s="144"/>
      <c r="V1845" s="144"/>
      <c r="W1845" s="144"/>
      <c r="X1845" s="133"/>
      <c r="Y1845" s="133"/>
      <c r="Z1845" s="133"/>
      <c r="AA1845" s="133"/>
      <c r="AB1845" s="133"/>
      <c r="AC1845" s="133"/>
      <c r="AD1845" s="133"/>
      <c r="AE1845" s="133"/>
      <c r="AF1845" s="133"/>
      <c r="AG1845" s="133" t="s">
        <v>282</v>
      </c>
      <c r="AH1845" s="133">
        <v>0</v>
      </c>
      <c r="AI1845" s="133"/>
      <c r="AJ1845" s="133"/>
      <c r="AK1845" s="133"/>
      <c r="AL1845" s="133"/>
      <c r="AM1845" s="133"/>
      <c r="AN1845" s="133"/>
      <c r="AO1845" s="133"/>
      <c r="AP1845" s="133"/>
      <c r="AQ1845" s="133"/>
      <c r="AR1845" s="133"/>
      <c r="AS1845" s="133"/>
      <c r="AT1845" s="133"/>
      <c r="AU1845" s="133"/>
      <c r="AV1845" s="133"/>
      <c r="AW1845" s="133"/>
      <c r="AX1845" s="133"/>
      <c r="AY1845" s="133"/>
      <c r="AZ1845" s="133"/>
      <c r="BA1845" s="133"/>
      <c r="BB1845" s="133"/>
      <c r="BC1845" s="133"/>
      <c r="BD1845" s="133"/>
      <c r="BE1845" s="133"/>
      <c r="BF1845" s="133"/>
      <c r="BG1845" s="133"/>
      <c r="BH1845" s="133"/>
    </row>
    <row r="1846" spans="1:60" outlineLevel="1" x14ac:dyDescent="0.2">
      <c r="A1846" s="142"/>
      <c r="B1846" s="143"/>
      <c r="C1846" s="189" t="s">
        <v>1842</v>
      </c>
      <c r="D1846" s="175"/>
      <c r="E1846" s="176">
        <v>0.81</v>
      </c>
      <c r="F1846" s="144"/>
      <c r="G1846" s="144"/>
      <c r="H1846" s="144"/>
      <c r="I1846" s="144"/>
      <c r="J1846" s="144"/>
      <c r="K1846" s="144"/>
      <c r="L1846" s="144"/>
      <c r="M1846" s="144"/>
      <c r="N1846" s="144"/>
      <c r="O1846" s="144"/>
      <c r="P1846" s="144"/>
      <c r="Q1846" s="144"/>
      <c r="R1846" s="144"/>
      <c r="S1846" s="144"/>
      <c r="T1846" s="144"/>
      <c r="U1846" s="144"/>
      <c r="V1846" s="144"/>
      <c r="W1846" s="144"/>
      <c r="X1846" s="133"/>
      <c r="Y1846" s="133"/>
      <c r="Z1846" s="133"/>
      <c r="AA1846" s="133"/>
      <c r="AB1846" s="133"/>
      <c r="AC1846" s="133"/>
      <c r="AD1846" s="133"/>
      <c r="AE1846" s="133"/>
      <c r="AF1846" s="133"/>
      <c r="AG1846" s="133" t="s">
        <v>282</v>
      </c>
      <c r="AH1846" s="133">
        <v>0</v>
      </c>
      <c r="AI1846" s="133"/>
      <c r="AJ1846" s="133"/>
      <c r="AK1846" s="133"/>
      <c r="AL1846" s="133"/>
      <c r="AM1846" s="133"/>
      <c r="AN1846" s="133"/>
      <c r="AO1846" s="133"/>
      <c r="AP1846" s="133"/>
      <c r="AQ1846" s="133"/>
      <c r="AR1846" s="133"/>
      <c r="AS1846" s="133"/>
      <c r="AT1846" s="133"/>
      <c r="AU1846" s="133"/>
      <c r="AV1846" s="133"/>
      <c r="AW1846" s="133"/>
      <c r="AX1846" s="133"/>
      <c r="AY1846" s="133"/>
      <c r="AZ1846" s="133"/>
      <c r="BA1846" s="133"/>
      <c r="BB1846" s="133"/>
      <c r="BC1846" s="133"/>
      <c r="BD1846" s="133"/>
      <c r="BE1846" s="133"/>
      <c r="BF1846" s="133"/>
      <c r="BG1846" s="133"/>
      <c r="BH1846" s="133"/>
    </row>
    <row r="1847" spans="1:60" outlineLevel="1" x14ac:dyDescent="0.2">
      <c r="A1847" s="142"/>
      <c r="B1847" s="143"/>
      <c r="C1847" s="189" t="s">
        <v>1843</v>
      </c>
      <c r="D1847" s="175"/>
      <c r="E1847" s="176">
        <v>1.1160000000000001</v>
      </c>
      <c r="F1847" s="144"/>
      <c r="G1847" s="144"/>
      <c r="H1847" s="144"/>
      <c r="I1847" s="144"/>
      <c r="J1847" s="144"/>
      <c r="K1847" s="144"/>
      <c r="L1847" s="144"/>
      <c r="M1847" s="144"/>
      <c r="N1847" s="144"/>
      <c r="O1847" s="144"/>
      <c r="P1847" s="144"/>
      <c r="Q1847" s="144"/>
      <c r="R1847" s="144"/>
      <c r="S1847" s="144"/>
      <c r="T1847" s="144"/>
      <c r="U1847" s="144"/>
      <c r="V1847" s="144"/>
      <c r="W1847" s="144"/>
      <c r="X1847" s="133"/>
      <c r="Y1847" s="133"/>
      <c r="Z1847" s="133"/>
      <c r="AA1847" s="133"/>
      <c r="AB1847" s="133"/>
      <c r="AC1847" s="133"/>
      <c r="AD1847" s="133"/>
      <c r="AE1847" s="133"/>
      <c r="AF1847" s="133"/>
      <c r="AG1847" s="133" t="s">
        <v>282</v>
      </c>
      <c r="AH1847" s="133">
        <v>0</v>
      </c>
      <c r="AI1847" s="133"/>
      <c r="AJ1847" s="133"/>
      <c r="AK1847" s="133"/>
      <c r="AL1847" s="133"/>
      <c r="AM1847" s="133"/>
      <c r="AN1847" s="133"/>
      <c r="AO1847" s="133"/>
      <c r="AP1847" s="133"/>
      <c r="AQ1847" s="133"/>
      <c r="AR1847" s="133"/>
      <c r="AS1847" s="133"/>
      <c r="AT1847" s="133"/>
      <c r="AU1847" s="133"/>
      <c r="AV1847" s="133"/>
      <c r="AW1847" s="133"/>
      <c r="AX1847" s="133"/>
      <c r="AY1847" s="133"/>
      <c r="AZ1847" s="133"/>
      <c r="BA1847" s="133"/>
      <c r="BB1847" s="133"/>
      <c r="BC1847" s="133"/>
      <c r="BD1847" s="133"/>
      <c r="BE1847" s="133"/>
      <c r="BF1847" s="133"/>
      <c r="BG1847" s="133"/>
      <c r="BH1847" s="133"/>
    </row>
    <row r="1848" spans="1:60" outlineLevel="1" x14ac:dyDescent="0.2">
      <c r="A1848" s="142"/>
      <c r="B1848" s="143"/>
      <c r="C1848" s="189" t="s">
        <v>1844</v>
      </c>
      <c r="D1848" s="175"/>
      <c r="E1848" s="176">
        <v>0.85500000000000009</v>
      </c>
      <c r="F1848" s="144"/>
      <c r="G1848" s="144"/>
      <c r="H1848" s="144"/>
      <c r="I1848" s="144"/>
      <c r="J1848" s="144"/>
      <c r="K1848" s="144"/>
      <c r="L1848" s="144"/>
      <c r="M1848" s="144"/>
      <c r="N1848" s="144"/>
      <c r="O1848" s="144"/>
      <c r="P1848" s="144"/>
      <c r="Q1848" s="144"/>
      <c r="R1848" s="144"/>
      <c r="S1848" s="144"/>
      <c r="T1848" s="144"/>
      <c r="U1848" s="144"/>
      <c r="V1848" s="144"/>
      <c r="W1848" s="144"/>
      <c r="X1848" s="133"/>
      <c r="Y1848" s="133"/>
      <c r="Z1848" s="133"/>
      <c r="AA1848" s="133"/>
      <c r="AB1848" s="133"/>
      <c r="AC1848" s="133"/>
      <c r="AD1848" s="133"/>
      <c r="AE1848" s="133"/>
      <c r="AF1848" s="133"/>
      <c r="AG1848" s="133" t="s">
        <v>282</v>
      </c>
      <c r="AH1848" s="133">
        <v>0</v>
      </c>
      <c r="AI1848" s="133"/>
      <c r="AJ1848" s="133"/>
      <c r="AK1848" s="133"/>
      <c r="AL1848" s="133"/>
      <c r="AM1848" s="133"/>
      <c r="AN1848" s="133"/>
      <c r="AO1848" s="133"/>
      <c r="AP1848" s="133"/>
      <c r="AQ1848" s="133"/>
      <c r="AR1848" s="133"/>
      <c r="AS1848" s="133"/>
      <c r="AT1848" s="133"/>
      <c r="AU1848" s="133"/>
      <c r="AV1848" s="133"/>
      <c r="AW1848" s="133"/>
      <c r="AX1848" s="133"/>
      <c r="AY1848" s="133"/>
      <c r="AZ1848" s="133"/>
      <c r="BA1848" s="133"/>
      <c r="BB1848" s="133"/>
      <c r="BC1848" s="133"/>
      <c r="BD1848" s="133"/>
      <c r="BE1848" s="133"/>
      <c r="BF1848" s="133"/>
      <c r="BG1848" s="133"/>
      <c r="BH1848" s="133"/>
    </row>
    <row r="1849" spans="1:60" outlineLevel="1" x14ac:dyDescent="0.2">
      <c r="A1849" s="142"/>
      <c r="B1849" s="143"/>
      <c r="C1849" s="189" t="s">
        <v>1845</v>
      </c>
      <c r="D1849" s="175"/>
      <c r="E1849" s="176">
        <v>0.66</v>
      </c>
      <c r="F1849" s="144"/>
      <c r="G1849" s="144"/>
      <c r="H1849" s="144"/>
      <c r="I1849" s="144"/>
      <c r="J1849" s="144"/>
      <c r="K1849" s="144"/>
      <c r="L1849" s="144"/>
      <c r="M1849" s="144"/>
      <c r="N1849" s="144"/>
      <c r="O1849" s="144"/>
      <c r="P1849" s="144"/>
      <c r="Q1849" s="144"/>
      <c r="R1849" s="144"/>
      <c r="S1849" s="144"/>
      <c r="T1849" s="144"/>
      <c r="U1849" s="144"/>
      <c r="V1849" s="144"/>
      <c r="W1849" s="144"/>
      <c r="X1849" s="133"/>
      <c r="Y1849" s="133"/>
      <c r="Z1849" s="133"/>
      <c r="AA1849" s="133"/>
      <c r="AB1849" s="133"/>
      <c r="AC1849" s="133"/>
      <c r="AD1849" s="133"/>
      <c r="AE1849" s="133"/>
      <c r="AF1849" s="133"/>
      <c r="AG1849" s="133" t="s">
        <v>282</v>
      </c>
      <c r="AH1849" s="133">
        <v>0</v>
      </c>
      <c r="AI1849" s="133"/>
      <c r="AJ1849" s="133"/>
      <c r="AK1849" s="133"/>
      <c r="AL1849" s="133"/>
      <c r="AM1849" s="133"/>
      <c r="AN1849" s="133"/>
      <c r="AO1849" s="133"/>
      <c r="AP1849" s="133"/>
      <c r="AQ1849" s="133"/>
      <c r="AR1849" s="133"/>
      <c r="AS1849" s="133"/>
      <c r="AT1849" s="133"/>
      <c r="AU1849" s="133"/>
      <c r="AV1849" s="133"/>
      <c r="AW1849" s="133"/>
      <c r="AX1849" s="133"/>
      <c r="AY1849" s="133"/>
      <c r="AZ1849" s="133"/>
      <c r="BA1849" s="133"/>
      <c r="BB1849" s="133"/>
      <c r="BC1849" s="133"/>
      <c r="BD1849" s="133"/>
      <c r="BE1849" s="133"/>
      <c r="BF1849" s="133"/>
      <c r="BG1849" s="133"/>
      <c r="BH1849" s="133"/>
    </row>
    <row r="1850" spans="1:60" outlineLevel="1" x14ac:dyDescent="0.2">
      <c r="A1850" s="142"/>
      <c r="B1850" s="143"/>
      <c r="C1850" s="189" t="s">
        <v>1846</v>
      </c>
      <c r="D1850" s="175"/>
      <c r="E1850" s="176">
        <v>0.7350000000000001</v>
      </c>
      <c r="F1850" s="144"/>
      <c r="G1850" s="144"/>
      <c r="H1850" s="144"/>
      <c r="I1850" s="144"/>
      <c r="J1850" s="144"/>
      <c r="K1850" s="144"/>
      <c r="L1850" s="144"/>
      <c r="M1850" s="144"/>
      <c r="N1850" s="144"/>
      <c r="O1850" s="144"/>
      <c r="P1850" s="144"/>
      <c r="Q1850" s="144"/>
      <c r="R1850" s="144"/>
      <c r="S1850" s="144"/>
      <c r="T1850" s="144"/>
      <c r="U1850" s="144"/>
      <c r="V1850" s="144"/>
      <c r="W1850" s="144"/>
      <c r="X1850" s="133"/>
      <c r="Y1850" s="133"/>
      <c r="Z1850" s="133"/>
      <c r="AA1850" s="133"/>
      <c r="AB1850" s="133"/>
      <c r="AC1850" s="133"/>
      <c r="AD1850" s="133"/>
      <c r="AE1850" s="133"/>
      <c r="AF1850" s="133"/>
      <c r="AG1850" s="133" t="s">
        <v>282</v>
      </c>
      <c r="AH1850" s="133">
        <v>0</v>
      </c>
      <c r="AI1850" s="133"/>
      <c r="AJ1850" s="133"/>
      <c r="AK1850" s="133"/>
      <c r="AL1850" s="133"/>
      <c r="AM1850" s="133"/>
      <c r="AN1850" s="133"/>
      <c r="AO1850" s="133"/>
      <c r="AP1850" s="133"/>
      <c r="AQ1850" s="133"/>
      <c r="AR1850" s="133"/>
      <c r="AS1850" s="133"/>
      <c r="AT1850" s="133"/>
      <c r="AU1850" s="133"/>
      <c r="AV1850" s="133"/>
      <c r="AW1850" s="133"/>
      <c r="AX1850" s="133"/>
      <c r="AY1850" s="133"/>
      <c r="AZ1850" s="133"/>
      <c r="BA1850" s="133"/>
      <c r="BB1850" s="133"/>
      <c r="BC1850" s="133"/>
      <c r="BD1850" s="133"/>
      <c r="BE1850" s="133"/>
      <c r="BF1850" s="133"/>
      <c r="BG1850" s="133"/>
      <c r="BH1850" s="133"/>
    </row>
    <row r="1851" spans="1:60" outlineLevel="1" x14ac:dyDescent="0.2">
      <c r="A1851" s="142"/>
      <c r="B1851" s="143"/>
      <c r="C1851" s="189" t="s">
        <v>1847</v>
      </c>
      <c r="D1851" s="175"/>
      <c r="E1851" s="176">
        <v>1.647</v>
      </c>
      <c r="F1851" s="144"/>
      <c r="G1851" s="144"/>
      <c r="H1851" s="144"/>
      <c r="I1851" s="144"/>
      <c r="J1851" s="144"/>
      <c r="K1851" s="144"/>
      <c r="L1851" s="144"/>
      <c r="M1851" s="144"/>
      <c r="N1851" s="144"/>
      <c r="O1851" s="144"/>
      <c r="P1851" s="144"/>
      <c r="Q1851" s="144"/>
      <c r="R1851" s="144"/>
      <c r="S1851" s="144"/>
      <c r="T1851" s="144"/>
      <c r="U1851" s="144"/>
      <c r="V1851" s="144"/>
      <c r="W1851" s="144"/>
      <c r="X1851" s="133"/>
      <c r="Y1851" s="133"/>
      <c r="Z1851" s="133"/>
      <c r="AA1851" s="133"/>
      <c r="AB1851" s="133"/>
      <c r="AC1851" s="133"/>
      <c r="AD1851" s="133"/>
      <c r="AE1851" s="133"/>
      <c r="AF1851" s="133"/>
      <c r="AG1851" s="133" t="s">
        <v>282</v>
      </c>
      <c r="AH1851" s="133">
        <v>0</v>
      </c>
      <c r="AI1851" s="133"/>
      <c r="AJ1851" s="133"/>
      <c r="AK1851" s="133"/>
      <c r="AL1851" s="133"/>
      <c r="AM1851" s="133"/>
      <c r="AN1851" s="133"/>
      <c r="AO1851" s="133"/>
      <c r="AP1851" s="133"/>
      <c r="AQ1851" s="133"/>
      <c r="AR1851" s="133"/>
      <c r="AS1851" s="133"/>
      <c r="AT1851" s="133"/>
      <c r="AU1851" s="133"/>
      <c r="AV1851" s="133"/>
      <c r="AW1851" s="133"/>
      <c r="AX1851" s="133"/>
      <c r="AY1851" s="133"/>
      <c r="AZ1851" s="133"/>
      <c r="BA1851" s="133"/>
      <c r="BB1851" s="133"/>
      <c r="BC1851" s="133"/>
      <c r="BD1851" s="133"/>
      <c r="BE1851" s="133"/>
      <c r="BF1851" s="133"/>
      <c r="BG1851" s="133"/>
      <c r="BH1851" s="133"/>
    </row>
    <row r="1852" spans="1:60" outlineLevel="1" x14ac:dyDescent="0.2">
      <c r="A1852" s="142"/>
      <c r="B1852" s="143"/>
      <c r="C1852" s="189" t="s">
        <v>1848</v>
      </c>
      <c r="D1852" s="175"/>
      <c r="E1852" s="176">
        <v>0.65100000000000002</v>
      </c>
      <c r="F1852" s="144"/>
      <c r="G1852" s="144"/>
      <c r="H1852" s="144"/>
      <c r="I1852" s="144"/>
      <c r="J1852" s="144"/>
      <c r="K1852" s="144"/>
      <c r="L1852" s="144"/>
      <c r="M1852" s="144"/>
      <c r="N1852" s="144"/>
      <c r="O1852" s="144"/>
      <c r="P1852" s="144"/>
      <c r="Q1852" s="144"/>
      <c r="R1852" s="144"/>
      <c r="S1852" s="144"/>
      <c r="T1852" s="144"/>
      <c r="U1852" s="144"/>
      <c r="V1852" s="144"/>
      <c r="W1852" s="144"/>
      <c r="X1852" s="133"/>
      <c r="Y1852" s="133"/>
      <c r="Z1852" s="133"/>
      <c r="AA1852" s="133"/>
      <c r="AB1852" s="133"/>
      <c r="AC1852" s="133"/>
      <c r="AD1852" s="133"/>
      <c r="AE1852" s="133"/>
      <c r="AF1852" s="133"/>
      <c r="AG1852" s="133" t="s">
        <v>282</v>
      </c>
      <c r="AH1852" s="133">
        <v>0</v>
      </c>
      <c r="AI1852" s="133"/>
      <c r="AJ1852" s="133"/>
      <c r="AK1852" s="133"/>
      <c r="AL1852" s="133"/>
      <c r="AM1852" s="133"/>
      <c r="AN1852" s="133"/>
      <c r="AO1852" s="133"/>
      <c r="AP1852" s="133"/>
      <c r="AQ1852" s="133"/>
      <c r="AR1852" s="133"/>
      <c r="AS1852" s="133"/>
      <c r="AT1852" s="133"/>
      <c r="AU1852" s="133"/>
      <c r="AV1852" s="133"/>
      <c r="AW1852" s="133"/>
      <c r="AX1852" s="133"/>
      <c r="AY1852" s="133"/>
      <c r="AZ1852" s="133"/>
      <c r="BA1852" s="133"/>
      <c r="BB1852" s="133"/>
      <c r="BC1852" s="133"/>
      <c r="BD1852" s="133"/>
      <c r="BE1852" s="133"/>
      <c r="BF1852" s="133"/>
      <c r="BG1852" s="133"/>
      <c r="BH1852" s="133"/>
    </row>
    <row r="1853" spans="1:60" outlineLevel="1" x14ac:dyDescent="0.2">
      <c r="A1853" s="142"/>
      <c r="B1853" s="143"/>
      <c r="C1853" s="189" t="s">
        <v>1849</v>
      </c>
      <c r="D1853" s="175"/>
      <c r="E1853" s="176">
        <v>0.9</v>
      </c>
      <c r="F1853" s="144"/>
      <c r="G1853" s="144"/>
      <c r="H1853" s="144"/>
      <c r="I1853" s="144"/>
      <c r="J1853" s="144"/>
      <c r="K1853" s="144"/>
      <c r="L1853" s="144"/>
      <c r="M1853" s="144"/>
      <c r="N1853" s="144"/>
      <c r="O1853" s="144"/>
      <c r="P1853" s="144"/>
      <c r="Q1853" s="144"/>
      <c r="R1853" s="144"/>
      <c r="S1853" s="144"/>
      <c r="T1853" s="144"/>
      <c r="U1853" s="144"/>
      <c r="V1853" s="144"/>
      <c r="W1853" s="144"/>
      <c r="X1853" s="133"/>
      <c r="Y1853" s="133"/>
      <c r="Z1853" s="133"/>
      <c r="AA1853" s="133"/>
      <c r="AB1853" s="133"/>
      <c r="AC1853" s="133"/>
      <c r="AD1853" s="133"/>
      <c r="AE1853" s="133"/>
      <c r="AF1853" s="133"/>
      <c r="AG1853" s="133" t="s">
        <v>282</v>
      </c>
      <c r="AH1853" s="133">
        <v>0</v>
      </c>
      <c r="AI1853" s="133"/>
      <c r="AJ1853" s="133"/>
      <c r="AK1853" s="133"/>
      <c r="AL1853" s="133"/>
      <c r="AM1853" s="133"/>
      <c r="AN1853" s="133"/>
      <c r="AO1853" s="133"/>
      <c r="AP1853" s="133"/>
      <c r="AQ1853" s="133"/>
      <c r="AR1853" s="133"/>
      <c r="AS1853" s="133"/>
      <c r="AT1853" s="133"/>
      <c r="AU1853" s="133"/>
      <c r="AV1853" s="133"/>
      <c r="AW1853" s="133"/>
      <c r="AX1853" s="133"/>
      <c r="AY1853" s="133"/>
      <c r="AZ1853" s="133"/>
      <c r="BA1853" s="133"/>
      <c r="BB1853" s="133"/>
      <c r="BC1853" s="133"/>
      <c r="BD1853" s="133"/>
      <c r="BE1853" s="133"/>
      <c r="BF1853" s="133"/>
      <c r="BG1853" s="133"/>
      <c r="BH1853" s="133"/>
    </row>
    <row r="1854" spans="1:60" outlineLevel="1" x14ac:dyDescent="0.2">
      <c r="A1854" s="142"/>
      <c r="B1854" s="143"/>
      <c r="C1854" s="189" t="s">
        <v>1850</v>
      </c>
      <c r="D1854" s="175"/>
      <c r="E1854" s="176">
        <v>0.76500000000000001</v>
      </c>
      <c r="F1854" s="144"/>
      <c r="G1854" s="144"/>
      <c r="H1854" s="144"/>
      <c r="I1854" s="144"/>
      <c r="J1854" s="144"/>
      <c r="K1854" s="144"/>
      <c r="L1854" s="144"/>
      <c r="M1854" s="144"/>
      <c r="N1854" s="144"/>
      <c r="O1854" s="144"/>
      <c r="P1854" s="144"/>
      <c r="Q1854" s="144"/>
      <c r="R1854" s="144"/>
      <c r="S1854" s="144"/>
      <c r="T1854" s="144"/>
      <c r="U1854" s="144"/>
      <c r="V1854" s="144"/>
      <c r="W1854" s="144"/>
      <c r="X1854" s="133"/>
      <c r="Y1854" s="133"/>
      <c r="Z1854" s="133"/>
      <c r="AA1854" s="133"/>
      <c r="AB1854" s="133"/>
      <c r="AC1854" s="133"/>
      <c r="AD1854" s="133"/>
      <c r="AE1854" s="133"/>
      <c r="AF1854" s="133"/>
      <c r="AG1854" s="133" t="s">
        <v>282</v>
      </c>
      <c r="AH1854" s="133">
        <v>0</v>
      </c>
      <c r="AI1854" s="133"/>
      <c r="AJ1854" s="133"/>
      <c r="AK1854" s="133"/>
      <c r="AL1854" s="133"/>
      <c r="AM1854" s="133"/>
      <c r="AN1854" s="133"/>
      <c r="AO1854" s="133"/>
      <c r="AP1854" s="133"/>
      <c r="AQ1854" s="133"/>
      <c r="AR1854" s="133"/>
      <c r="AS1854" s="133"/>
      <c r="AT1854" s="133"/>
      <c r="AU1854" s="133"/>
      <c r="AV1854" s="133"/>
      <c r="AW1854" s="133"/>
      <c r="AX1854" s="133"/>
      <c r="AY1854" s="133"/>
      <c r="AZ1854" s="133"/>
      <c r="BA1854" s="133"/>
      <c r="BB1854" s="133"/>
      <c r="BC1854" s="133"/>
      <c r="BD1854" s="133"/>
      <c r="BE1854" s="133"/>
      <c r="BF1854" s="133"/>
      <c r="BG1854" s="133"/>
      <c r="BH1854" s="133"/>
    </row>
    <row r="1855" spans="1:60" outlineLevel="1" x14ac:dyDescent="0.2">
      <c r="A1855" s="142"/>
      <c r="B1855" s="143"/>
      <c r="C1855" s="189" t="s">
        <v>1851</v>
      </c>
      <c r="D1855" s="175"/>
      <c r="E1855" s="176">
        <v>0.58500000000000008</v>
      </c>
      <c r="F1855" s="144"/>
      <c r="G1855" s="144"/>
      <c r="H1855" s="144"/>
      <c r="I1855" s="144"/>
      <c r="J1855" s="144"/>
      <c r="K1855" s="144"/>
      <c r="L1855" s="144"/>
      <c r="M1855" s="144"/>
      <c r="N1855" s="144"/>
      <c r="O1855" s="144"/>
      <c r="P1855" s="144"/>
      <c r="Q1855" s="144"/>
      <c r="R1855" s="144"/>
      <c r="S1855" s="144"/>
      <c r="T1855" s="144"/>
      <c r="U1855" s="144"/>
      <c r="V1855" s="144"/>
      <c r="W1855" s="144"/>
      <c r="X1855" s="133"/>
      <c r="Y1855" s="133"/>
      <c r="Z1855" s="133"/>
      <c r="AA1855" s="133"/>
      <c r="AB1855" s="133"/>
      <c r="AC1855" s="133"/>
      <c r="AD1855" s="133"/>
      <c r="AE1855" s="133"/>
      <c r="AF1855" s="133"/>
      <c r="AG1855" s="133" t="s">
        <v>282</v>
      </c>
      <c r="AH1855" s="133">
        <v>0</v>
      </c>
      <c r="AI1855" s="133"/>
      <c r="AJ1855" s="133"/>
      <c r="AK1855" s="133"/>
      <c r="AL1855" s="133"/>
      <c r="AM1855" s="133"/>
      <c r="AN1855" s="133"/>
      <c r="AO1855" s="133"/>
      <c r="AP1855" s="133"/>
      <c r="AQ1855" s="133"/>
      <c r="AR1855" s="133"/>
      <c r="AS1855" s="133"/>
      <c r="AT1855" s="133"/>
      <c r="AU1855" s="133"/>
      <c r="AV1855" s="133"/>
      <c r="AW1855" s="133"/>
      <c r="AX1855" s="133"/>
      <c r="AY1855" s="133"/>
      <c r="AZ1855" s="133"/>
      <c r="BA1855" s="133"/>
      <c r="BB1855" s="133"/>
      <c r="BC1855" s="133"/>
      <c r="BD1855" s="133"/>
      <c r="BE1855" s="133"/>
      <c r="BF1855" s="133"/>
      <c r="BG1855" s="133"/>
      <c r="BH1855" s="133"/>
    </row>
    <row r="1856" spans="1:60" outlineLevel="1" x14ac:dyDescent="0.2">
      <c r="A1856" s="142"/>
      <c r="B1856" s="143"/>
      <c r="C1856" s="189" t="s">
        <v>1852</v>
      </c>
      <c r="D1856" s="175"/>
      <c r="E1856" s="176">
        <v>0.67500000000000004</v>
      </c>
      <c r="F1856" s="144"/>
      <c r="G1856" s="144"/>
      <c r="H1856" s="144"/>
      <c r="I1856" s="144"/>
      <c r="J1856" s="144"/>
      <c r="K1856" s="144"/>
      <c r="L1856" s="144"/>
      <c r="M1856" s="144"/>
      <c r="N1856" s="144"/>
      <c r="O1856" s="144"/>
      <c r="P1856" s="144"/>
      <c r="Q1856" s="144"/>
      <c r="R1856" s="144"/>
      <c r="S1856" s="144"/>
      <c r="T1856" s="144"/>
      <c r="U1856" s="144"/>
      <c r="V1856" s="144"/>
      <c r="W1856" s="144"/>
      <c r="X1856" s="133"/>
      <c r="Y1856" s="133"/>
      <c r="Z1856" s="133"/>
      <c r="AA1856" s="133"/>
      <c r="AB1856" s="133"/>
      <c r="AC1856" s="133"/>
      <c r="AD1856" s="133"/>
      <c r="AE1856" s="133"/>
      <c r="AF1856" s="133"/>
      <c r="AG1856" s="133" t="s">
        <v>282</v>
      </c>
      <c r="AH1856" s="133">
        <v>0</v>
      </c>
      <c r="AI1856" s="133"/>
      <c r="AJ1856" s="133"/>
      <c r="AK1856" s="133"/>
      <c r="AL1856" s="133"/>
      <c r="AM1856" s="133"/>
      <c r="AN1856" s="133"/>
      <c r="AO1856" s="133"/>
      <c r="AP1856" s="133"/>
      <c r="AQ1856" s="133"/>
      <c r="AR1856" s="133"/>
      <c r="AS1856" s="133"/>
      <c r="AT1856" s="133"/>
      <c r="AU1856" s="133"/>
      <c r="AV1856" s="133"/>
      <c r="AW1856" s="133"/>
      <c r="AX1856" s="133"/>
      <c r="AY1856" s="133"/>
      <c r="AZ1856" s="133"/>
      <c r="BA1856" s="133"/>
      <c r="BB1856" s="133"/>
      <c r="BC1856" s="133"/>
      <c r="BD1856" s="133"/>
      <c r="BE1856" s="133"/>
      <c r="BF1856" s="133"/>
      <c r="BG1856" s="133"/>
      <c r="BH1856" s="133"/>
    </row>
    <row r="1857" spans="1:60" outlineLevel="1" x14ac:dyDescent="0.2">
      <c r="A1857" s="142"/>
      <c r="B1857" s="143"/>
      <c r="C1857" s="189" t="s">
        <v>1853</v>
      </c>
      <c r="D1857" s="175"/>
      <c r="E1857" s="176">
        <v>1.35</v>
      </c>
      <c r="F1857" s="144"/>
      <c r="G1857" s="144"/>
      <c r="H1857" s="144"/>
      <c r="I1857" s="144"/>
      <c r="J1857" s="144"/>
      <c r="K1857" s="144"/>
      <c r="L1857" s="144"/>
      <c r="M1857" s="144"/>
      <c r="N1857" s="144"/>
      <c r="O1857" s="144"/>
      <c r="P1857" s="144"/>
      <c r="Q1857" s="144"/>
      <c r="R1857" s="144"/>
      <c r="S1857" s="144"/>
      <c r="T1857" s="144"/>
      <c r="U1857" s="144"/>
      <c r="V1857" s="144"/>
      <c r="W1857" s="144"/>
      <c r="X1857" s="133"/>
      <c r="Y1857" s="133"/>
      <c r="Z1857" s="133"/>
      <c r="AA1857" s="133"/>
      <c r="AB1857" s="133"/>
      <c r="AC1857" s="133"/>
      <c r="AD1857" s="133"/>
      <c r="AE1857" s="133"/>
      <c r="AF1857" s="133"/>
      <c r="AG1857" s="133" t="s">
        <v>282</v>
      </c>
      <c r="AH1857" s="133">
        <v>0</v>
      </c>
      <c r="AI1857" s="133"/>
      <c r="AJ1857" s="133"/>
      <c r="AK1857" s="133"/>
      <c r="AL1857" s="133"/>
      <c r="AM1857" s="133"/>
      <c r="AN1857" s="133"/>
      <c r="AO1857" s="133"/>
      <c r="AP1857" s="133"/>
      <c r="AQ1857" s="133"/>
      <c r="AR1857" s="133"/>
      <c r="AS1857" s="133"/>
      <c r="AT1857" s="133"/>
      <c r="AU1857" s="133"/>
      <c r="AV1857" s="133"/>
      <c r="AW1857" s="133"/>
      <c r="AX1857" s="133"/>
      <c r="AY1857" s="133"/>
      <c r="AZ1857" s="133"/>
      <c r="BA1857" s="133"/>
      <c r="BB1857" s="133"/>
      <c r="BC1857" s="133"/>
      <c r="BD1857" s="133"/>
      <c r="BE1857" s="133"/>
      <c r="BF1857" s="133"/>
      <c r="BG1857" s="133"/>
      <c r="BH1857" s="133"/>
    </row>
    <row r="1858" spans="1:60" outlineLevel="1" x14ac:dyDescent="0.2">
      <c r="A1858" s="142"/>
      <c r="B1858" s="143"/>
      <c r="C1858" s="190" t="s">
        <v>673</v>
      </c>
      <c r="D1858" s="177"/>
      <c r="E1858" s="178">
        <v>48.409000000000006</v>
      </c>
      <c r="F1858" s="144"/>
      <c r="G1858" s="144"/>
      <c r="H1858" s="144"/>
      <c r="I1858" s="144"/>
      <c r="J1858" s="144"/>
      <c r="K1858" s="144"/>
      <c r="L1858" s="144"/>
      <c r="M1858" s="144"/>
      <c r="N1858" s="144"/>
      <c r="O1858" s="144"/>
      <c r="P1858" s="144"/>
      <c r="Q1858" s="144"/>
      <c r="R1858" s="144"/>
      <c r="S1858" s="144"/>
      <c r="T1858" s="144"/>
      <c r="U1858" s="144"/>
      <c r="V1858" s="144"/>
      <c r="W1858" s="144"/>
      <c r="X1858" s="133"/>
      <c r="Y1858" s="133"/>
      <c r="Z1858" s="133"/>
      <c r="AA1858" s="133"/>
      <c r="AB1858" s="133"/>
      <c r="AC1858" s="133"/>
      <c r="AD1858" s="133"/>
      <c r="AE1858" s="133"/>
      <c r="AF1858" s="133"/>
      <c r="AG1858" s="133" t="s">
        <v>282</v>
      </c>
      <c r="AH1858" s="133">
        <v>1</v>
      </c>
      <c r="AI1858" s="133"/>
      <c r="AJ1858" s="133"/>
      <c r="AK1858" s="133"/>
      <c r="AL1858" s="133"/>
      <c r="AM1858" s="133"/>
      <c r="AN1858" s="133"/>
      <c r="AO1858" s="133"/>
      <c r="AP1858" s="133"/>
      <c r="AQ1858" s="133"/>
      <c r="AR1858" s="133"/>
      <c r="AS1858" s="133"/>
      <c r="AT1858" s="133"/>
      <c r="AU1858" s="133"/>
      <c r="AV1858" s="133"/>
      <c r="AW1858" s="133"/>
      <c r="AX1858" s="133"/>
      <c r="AY1858" s="133"/>
      <c r="AZ1858" s="133"/>
      <c r="BA1858" s="133"/>
      <c r="BB1858" s="133"/>
      <c r="BC1858" s="133"/>
      <c r="BD1858" s="133"/>
      <c r="BE1858" s="133"/>
      <c r="BF1858" s="133"/>
      <c r="BG1858" s="133"/>
      <c r="BH1858" s="133"/>
    </row>
    <row r="1859" spans="1:60" outlineLevel="1" x14ac:dyDescent="0.2">
      <c r="A1859" s="142"/>
      <c r="B1859" s="143"/>
      <c r="C1859" s="189" t="s">
        <v>674</v>
      </c>
      <c r="D1859" s="175"/>
      <c r="E1859" s="176"/>
      <c r="F1859" s="144"/>
      <c r="G1859" s="144"/>
      <c r="H1859" s="144"/>
      <c r="I1859" s="144"/>
      <c r="J1859" s="144"/>
      <c r="K1859" s="144"/>
      <c r="L1859" s="144"/>
      <c r="M1859" s="144"/>
      <c r="N1859" s="144"/>
      <c r="O1859" s="144"/>
      <c r="P1859" s="144"/>
      <c r="Q1859" s="144"/>
      <c r="R1859" s="144"/>
      <c r="S1859" s="144"/>
      <c r="T1859" s="144"/>
      <c r="U1859" s="144"/>
      <c r="V1859" s="144"/>
      <c r="W1859" s="144"/>
      <c r="X1859" s="133"/>
      <c r="Y1859" s="133"/>
      <c r="Z1859" s="133"/>
      <c r="AA1859" s="133"/>
      <c r="AB1859" s="133"/>
      <c r="AC1859" s="133"/>
      <c r="AD1859" s="133"/>
      <c r="AE1859" s="133"/>
      <c r="AF1859" s="133"/>
      <c r="AG1859" s="133" t="s">
        <v>282</v>
      </c>
      <c r="AH1859" s="133">
        <v>0</v>
      </c>
      <c r="AI1859" s="133"/>
      <c r="AJ1859" s="133"/>
      <c r="AK1859" s="133"/>
      <c r="AL1859" s="133"/>
      <c r="AM1859" s="133"/>
      <c r="AN1859" s="133"/>
      <c r="AO1859" s="133"/>
      <c r="AP1859" s="133"/>
      <c r="AQ1859" s="133"/>
      <c r="AR1859" s="133"/>
      <c r="AS1859" s="133"/>
      <c r="AT1859" s="133"/>
      <c r="AU1859" s="133"/>
      <c r="AV1859" s="133"/>
      <c r="AW1859" s="133"/>
      <c r="AX1859" s="133"/>
      <c r="AY1859" s="133"/>
      <c r="AZ1859" s="133"/>
      <c r="BA1859" s="133"/>
      <c r="BB1859" s="133"/>
      <c r="BC1859" s="133"/>
      <c r="BD1859" s="133"/>
      <c r="BE1859" s="133"/>
      <c r="BF1859" s="133"/>
      <c r="BG1859" s="133"/>
      <c r="BH1859" s="133"/>
    </row>
    <row r="1860" spans="1:60" outlineLevel="1" x14ac:dyDescent="0.2">
      <c r="A1860" s="142"/>
      <c r="B1860" s="143"/>
      <c r="C1860" s="189" t="s">
        <v>1837</v>
      </c>
      <c r="D1860" s="175"/>
      <c r="E1860" s="176"/>
      <c r="F1860" s="144"/>
      <c r="G1860" s="144"/>
      <c r="H1860" s="144"/>
      <c r="I1860" s="144"/>
      <c r="J1860" s="144"/>
      <c r="K1860" s="144"/>
      <c r="L1860" s="144"/>
      <c r="M1860" s="144"/>
      <c r="N1860" s="144"/>
      <c r="O1860" s="144"/>
      <c r="P1860" s="144"/>
      <c r="Q1860" s="144"/>
      <c r="R1860" s="144"/>
      <c r="S1860" s="144"/>
      <c r="T1860" s="144"/>
      <c r="U1860" s="144"/>
      <c r="V1860" s="144"/>
      <c r="W1860" s="144"/>
      <c r="X1860" s="133"/>
      <c r="Y1860" s="133"/>
      <c r="Z1860" s="133"/>
      <c r="AA1860" s="133"/>
      <c r="AB1860" s="133"/>
      <c r="AC1860" s="133"/>
      <c r="AD1860" s="133"/>
      <c r="AE1860" s="133"/>
      <c r="AF1860" s="133"/>
      <c r="AG1860" s="133" t="s">
        <v>282</v>
      </c>
      <c r="AH1860" s="133">
        <v>0</v>
      </c>
      <c r="AI1860" s="133"/>
      <c r="AJ1860" s="133"/>
      <c r="AK1860" s="133"/>
      <c r="AL1860" s="133"/>
      <c r="AM1860" s="133"/>
      <c r="AN1860" s="133"/>
      <c r="AO1860" s="133"/>
      <c r="AP1860" s="133"/>
      <c r="AQ1860" s="133"/>
      <c r="AR1860" s="133"/>
      <c r="AS1860" s="133"/>
      <c r="AT1860" s="133"/>
      <c r="AU1860" s="133"/>
      <c r="AV1860" s="133"/>
      <c r="AW1860" s="133"/>
      <c r="AX1860" s="133"/>
      <c r="AY1860" s="133"/>
      <c r="AZ1860" s="133"/>
      <c r="BA1860" s="133"/>
      <c r="BB1860" s="133"/>
      <c r="BC1860" s="133"/>
      <c r="BD1860" s="133"/>
      <c r="BE1860" s="133"/>
      <c r="BF1860" s="133"/>
      <c r="BG1860" s="133"/>
      <c r="BH1860" s="133"/>
    </row>
    <row r="1861" spans="1:60" outlineLevel="1" x14ac:dyDescent="0.2">
      <c r="A1861" s="142"/>
      <c r="B1861" s="143"/>
      <c r="C1861" s="189" t="s">
        <v>1854</v>
      </c>
      <c r="D1861" s="175"/>
      <c r="E1861" s="176">
        <v>16.090000000000003</v>
      </c>
      <c r="F1861" s="144"/>
      <c r="G1861" s="144"/>
      <c r="H1861" s="144"/>
      <c r="I1861" s="144"/>
      <c r="J1861" s="144"/>
      <c r="K1861" s="144"/>
      <c r="L1861" s="144"/>
      <c r="M1861" s="144"/>
      <c r="N1861" s="144"/>
      <c r="O1861" s="144"/>
      <c r="P1861" s="144"/>
      <c r="Q1861" s="144"/>
      <c r="R1861" s="144"/>
      <c r="S1861" s="144"/>
      <c r="T1861" s="144"/>
      <c r="U1861" s="144"/>
      <c r="V1861" s="144"/>
      <c r="W1861" s="144"/>
      <c r="X1861" s="133"/>
      <c r="Y1861" s="133"/>
      <c r="Z1861" s="133"/>
      <c r="AA1861" s="133"/>
      <c r="AB1861" s="133"/>
      <c r="AC1861" s="133"/>
      <c r="AD1861" s="133"/>
      <c r="AE1861" s="133"/>
      <c r="AF1861" s="133"/>
      <c r="AG1861" s="133" t="s">
        <v>282</v>
      </c>
      <c r="AH1861" s="133">
        <v>0</v>
      </c>
      <c r="AI1861" s="133"/>
      <c r="AJ1861" s="133"/>
      <c r="AK1861" s="133"/>
      <c r="AL1861" s="133"/>
      <c r="AM1861" s="133"/>
      <c r="AN1861" s="133"/>
      <c r="AO1861" s="133"/>
      <c r="AP1861" s="133"/>
      <c r="AQ1861" s="133"/>
      <c r="AR1861" s="133"/>
      <c r="AS1861" s="133"/>
      <c r="AT1861" s="133"/>
      <c r="AU1861" s="133"/>
      <c r="AV1861" s="133"/>
      <c r="AW1861" s="133"/>
      <c r="AX1861" s="133"/>
      <c r="AY1861" s="133"/>
      <c r="AZ1861" s="133"/>
      <c r="BA1861" s="133"/>
      <c r="BB1861" s="133"/>
      <c r="BC1861" s="133"/>
      <c r="BD1861" s="133"/>
      <c r="BE1861" s="133"/>
      <c r="BF1861" s="133"/>
      <c r="BG1861" s="133"/>
      <c r="BH1861" s="133"/>
    </row>
    <row r="1862" spans="1:60" outlineLevel="1" x14ac:dyDescent="0.2">
      <c r="A1862" s="142"/>
      <c r="B1862" s="143"/>
      <c r="C1862" s="189" t="s">
        <v>1855</v>
      </c>
      <c r="D1862" s="175"/>
      <c r="E1862" s="176">
        <v>18.190000000000001</v>
      </c>
      <c r="F1862" s="144"/>
      <c r="G1862" s="144"/>
      <c r="H1862" s="144"/>
      <c r="I1862" s="144"/>
      <c r="J1862" s="144"/>
      <c r="K1862" s="144"/>
      <c r="L1862" s="144"/>
      <c r="M1862" s="144"/>
      <c r="N1862" s="144"/>
      <c r="O1862" s="144"/>
      <c r="P1862" s="144"/>
      <c r="Q1862" s="144"/>
      <c r="R1862" s="144"/>
      <c r="S1862" s="144"/>
      <c r="T1862" s="144"/>
      <c r="U1862" s="144"/>
      <c r="V1862" s="144"/>
      <c r="W1862" s="144"/>
      <c r="X1862" s="133"/>
      <c r="Y1862" s="133"/>
      <c r="Z1862" s="133"/>
      <c r="AA1862" s="133"/>
      <c r="AB1862" s="133"/>
      <c r="AC1862" s="133"/>
      <c r="AD1862" s="133"/>
      <c r="AE1862" s="133"/>
      <c r="AF1862" s="133"/>
      <c r="AG1862" s="133" t="s">
        <v>282</v>
      </c>
      <c r="AH1862" s="133">
        <v>0</v>
      </c>
      <c r="AI1862" s="133"/>
      <c r="AJ1862" s="133"/>
      <c r="AK1862" s="133"/>
      <c r="AL1862" s="133"/>
      <c r="AM1862" s="133"/>
      <c r="AN1862" s="133"/>
      <c r="AO1862" s="133"/>
      <c r="AP1862" s="133"/>
      <c r="AQ1862" s="133"/>
      <c r="AR1862" s="133"/>
      <c r="AS1862" s="133"/>
      <c r="AT1862" s="133"/>
      <c r="AU1862" s="133"/>
      <c r="AV1862" s="133"/>
      <c r="AW1862" s="133"/>
      <c r="AX1862" s="133"/>
      <c r="AY1862" s="133"/>
      <c r="AZ1862" s="133"/>
      <c r="BA1862" s="133"/>
      <c r="BB1862" s="133"/>
      <c r="BC1862" s="133"/>
      <c r="BD1862" s="133"/>
      <c r="BE1862" s="133"/>
      <c r="BF1862" s="133"/>
      <c r="BG1862" s="133"/>
      <c r="BH1862" s="133"/>
    </row>
    <row r="1863" spans="1:60" outlineLevel="1" x14ac:dyDescent="0.2">
      <c r="A1863" s="142"/>
      <c r="B1863" s="143"/>
      <c r="C1863" s="189" t="s">
        <v>1856</v>
      </c>
      <c r="D1863" s="175"/>
      <c r="E1863" s="176">
        <v>26.25</v>
      </c>
      <c r="F1863" s="144"/>
      <c r="G1863" s="144"/>
      <c r="H1863" s="144"/>
      <c r="I1863" s="144"/>
      <c r="J1863" s="144"/>
      <c r="K1863" s="144"/>
      <c r="L1863" s="144"/>
      <c r="M1863" s="144"/>
      <c r="N1863" s="144"/>
      <c r="O1863" s="144"/>
      <c r="P1863" s="144"/>
      <c r="Q1863" s="144"/>
      <c r="R1863" s="144"/>
      <c r="S1863" s="144"/>
      <c r="T1863" s="144"/>
      <c r="U1863" s="144"/>
      <c r="V1863" s="144"/>
      <c r="W1863" s="144"/>
      <c r="X1863" s="133"/>
      <c r="Y1863" s="133"/>
      <c r="Z1863" s="133"/>
      <c r="AA1863" s="133"/>
      <c r="AB1863" s="133"/>
      <c r="AC1863" s="133"/>
      <c r="AD1863" s="133"/>
      <c r="AE1863" s="133"/>
      <c r="AF1863" s="133"/>
      <c r="AG1863" s="133" t="s">
        <v>282</v>
      </c>
      <c r="AH1863" s="133">
        <v>0</v>
      </c>
      <c r="AI1863" s="133"/>
      <c r="AJ1863" s="133"/>
      <c r="AK1863" s="133"/>
      <c r="AL1863" s="133"/>
      <c r="AM1863" s="133"/>
      <c r="AN1863" s="133"/>
      <c r="AO1863" s="133"/>
      <c r="AP1863" s="133"/>
      <c r="AQ1863" s="133"/>
      <c r="AR1863" s="133"/>
      <c r="AS1863" s="133"/>
      <c r="AT1863" s="133"/>
      <c r="AU1863" s="133"/>
      <c r="AV1863" s="133"/>
      <c r="AW1863" s="133"/>
      <c r="AX1863" s="133"/>
      <c r="AY1863" s="133"/>
      <c r="AZ1863" s="133"/>
      <c r="BA1863" s="133"/>
      <c r="BB1863" s="133"/>
      <c r="BC1863" s="133"/>
      <c r="BD1863" s="133"/>
      <c r="BE1863" s="133"/>
      <c r="BF1863" s="133"/>
      <c r="BG1863" s="133"/>
      <c r="BH1863" s="133"/>
    </row>
    <row r="1864" spans="1:60" outlineLevel="1" x14ac:dyDescent="0.2">
      <c r="A1864" s="142"/>
      <c r="B1864" s="143"/>
      <c r="C1864" s="189" t="s">
        <v>1841</v>
      </c>
      <c r="D1864" s="175"/>
      <c r="E1864" s="176"/>
      <c r="F1864" s="144"/>
      <c r="G1864" s="144"/>
      <c r="H1864" s="144"/>
      <c r="I1864" s="144"/>
      <c r="J1864" s="144"/>
      <c r="K1864" s="144"/>
      <c r="L1864" s="144"/>
      <c r="M1864" s="144"/>
      <c r="N1864" s="144"/>
      <c r="O1864" s="144"/>
      <c r="P1864" s="144"/>
      <c r="Q1864" s="144"/>
      <c r="R1864" s="144"/>
      <c r="S1864" s="144"/>
      <c r="T1864" s="144"/>
      <c r="U1864" s="144"/>
      <c r="V1864" s="144"/>
      <c r="W1864" s="144"/>
      <c r="X1864" s="133"/>
      <c r="Y1864" s="133"/>
      <c r="Z1864" s="133"/>
      <c r="AA1864" s="133"/>
      <c r="AB1864" s="133"/>
      <c r="AC1864" s="133"/>
      <c r="AD1864" s="133"/>
      <c r="AE1864" s="133"/>
      <c r="AF1864" s="133"/>
      <c r="AG1864" s="133" t="s">
        <v>282</v>
      </c>
      <c r="AH1864" s="133">
        <v>0</v>
      </c>
      <c r="AI1864" s="133"/>
      <c r="AJ1864" s="133"/>
      <c r="AK1864" s="133"/>
      <c r="AL1864" s="133"/>
      <c r="AM1864" s="133"/>
      <c r="AN1864" s="133"/>
      <c r="AO1864" s="133"/>
      <c r="AP1864" s="133"/>
      <c r="AQ1864" s="133"/>
      <c r="AR1864" s="133"/>
      <c r="AS1864" s="133"/>
      <c r="AT1864" s="133"/>
      <c r="AU1864" s="133"/>
      <c r="AV1864" s="133"/>
      <c r="AW1864" s="133"/>
      <c r="AX1864" s="133"/>
      <c r="AY1864" s="133"/>
      <c r="AZ1864" s="133"/>
      <c r="BA1864" s="133"/>
      <c r="BB1864" s="133"/>
      <c r="BC1864" s="133"/>
      <c r="BD1864" s="133"/>
      <c r="BE1864" s="133"/>
      <c r="BF1864" s="133"/>
      <c r="BG1864" s="133"/>
      <c r="BH1864" s="133"/>
    </row>
    <row r="1865" spans="1:60" outlineLevel="1" x14ac:dyDescent="0.2">
      <c r="A1865" s="142"/>
      <c r="B1865" s="143"/>
      <c r="C1865" s="189" t="s">
        <v>1857</v>
      </c>
      <c r="D1865" s="175"/>
      <c r="E1865" s="176">
        <v>0.67500000000000004</v>
      </c>
      <c r="F1865" s="144"/>
      <c r="G1865" s="144"/>
      <c r="H1865" s="144"/>
      <c r="I1865" s="144"/>
      <c r="J1865" s="144"/>
      <c r="K1865" s="144"/>
      <c r="L1865" s="144"/>
      <c r="M1865" s="144"/>
      <c r="N1865" s="144"/>
      <c r="O1865" s="144"/>
      <c r="P1865" s="144"/>
      <c r="Q1865" s="144"/>
      <c r="R1865" s="144"/>
      <c r="S1865" s="144"/>
      <c r="T1865" s="144"/>
      <c r="U1865" s="144"/>
      <c r="V1865" s="144"/>
      <c r="W1865" s="144"/>
      <c r="X1865" s="133"/>
      <c r="Y1865" s="133"/>
      <c r="Z1865" s="133"/>
      <c r="AA1865" s="133"/>
      <c r="AB1865" s="133"/>
      <c r="AC1865" s="133"/>
      <c r="AD1865" s="133"/>
      <c r="AE1865" s="133"/>
      <c r="AF1865" s="133"/>
      <c r="AG1865" s="133" t="s">
        <v>282</v>
      </c>
      <c r="AH1865" s="133">
        <v>0</v>
      </c>
      <c r="AI1865" s="133"/>
      <c r="AJ1865" s="133"/>
      <c r="AK1865" s="133"/>
      <c r="AL1865" s="133"/>
      <c r="AM1865" s="133"/>
      <c r="AN1865" s="133"/>
      <c r="AO1865" s="133"/>
      <c r="AP1865" s="133"/>
      <c r="AQ1865" s="133"/>
      <c r="AR1865" s="133"/>
      <c r="AS1865" s="133"/>
      <c r="AT1865" s="133"/>
      <c r="AU1865" s="133"/>
      <c r="AV1865" s="133"/>
      <c r="AW1865" s="133"/>
      <c r="AX1865" s="133"/>
      <c r="AY1865" s="133"/>
      <c r="AZ1865" s="133"/>
      <c r="BA1865" s="133"/>
      <c r="BB1865" s="133"/>
      <c r="BC1865" s="133"/>
      <c r="BD1865" s="133"/>
      <c r="BE1865" s="133"/>
      <c r="BF1865" s="133"/>
      <c r="BG1865" s="133"/>
      <c r="BH1865" s="133"/>
    </row>
    <row r="1866" spans="1:60" outlineLevel="1" x14ac:dyDescent="0.2">
      <c r="A1866" s="142"/>
      <c r="B1866" s="143"/>
      <c r="C1866" s="189" t="s">
        <v>1858</v>
      </c>
      <c r="D1866" s="175"/>
      <c r="E1866" s="176">
        <v>0.69000000000000006</v>
      </c>
      <c r="F1866" s="144"/>
      <c r="G1866" s="144"/>
      <c r="H1866" s="144"/>
      <c r="I1866" s="144"/>
      <c r="J1866" s="144"/>
      <c r="K1866" s="144"/>
      <c r="L1866" s="144"/>
      <c r="M1866" s="144"/>
      <c r="N1866" s="144"/>
      <c r="O1866" s="144"/>
      <c r="P1866" s="144"/>
      <c r="Q1866" s="144"/>
      <c r="R1866" s="144"/>
      <c r="S1866" s="144"/>
      <c r="T1866" s="144"/>
      <c r="U1866" s="144"/>
      <c r="V1866" s="144"/>
      <c r="W1866" s="144"/>
      <c r="X1866" s="133"/>
      <c r="Y1866" s="133"/>
      <c r="Z1866" s="133"/>
      <c r="AA1866" s="133"/>
      <c r="AB1866" s="133"/>
      <c r="AC1866" s="133"/>
      <c r="AD1866" s="133"/>
      <c r="AE1866" s="133"/>
      <c r="AF1866" s="133"/>
      <c r="AG1866" s="133" t="s">
        <v>282</v>
      </c>
      <c r="AH1866" s="133">
        <v>0</v>
      </c>
      <c r="AI1866" s="133"/>
      <c r="AJ1866" s="133"/>
      <c r="AK1866" s="133"/>
      <c r="AL1866" s="133"/>
      <c r="AM1866" s="133"/>
      <c r="AN1866" s="133"/>
      <c r="AO1866" s="133"/>
      <c r="AP1866" s="133"/>
      <c r="AQ1866" s="133"/>
      <c r="AR1866" s="133"/>
      <c r="AS1866" s="133"/>
      <c r="AT1866" s="133"/>
      <c r="AU1866" s="133"/>
      <c r="AV1866" s="133"/>
      <c r="AW1866" s="133"/>
      <c r="AX1866" s="133"/>
      <c r="AY1866" s="133"/>
      <c r="AZ1866" s="133"/>
      <c r="BA1866" s="133"/>
      <c r="BB1866" s="133"/>
      <c r="BC1866" s="133"/>
      <c r="BD1866" s="133"/>
      <c r="BE1866" s="133"/>
      <c r="BF1866" s="133"/>
      <c r="BG1866" s="133"/>
      <c r="BH1866" s="133"/>
    </row>
    <row r="1867" spans="1:60" outlineLevel="1" x14ac:dyDescent="0.2">
      <c r="A1867" s="142"/>
      <c r="B1867" s="143"/>
      <c r="C1867" s="189" t="s">
        <v>1859</v>
      </c>
      <c r="D1867" s="175"/>
      <c r="E1867" s="176">
        <v>0.7350000000000001</v>
      </c>
      <c r="F1867" s="144"/>
      <c r="G1867" s="144"/>
      <c r="H1867" s="144"/>
      <c r="I1867" s="144"/>
      <c r="J1867" s="144"/>
      <c r="K1867" s="144"/>
      <c r="L1867" s="144"/>
      <c r="M1867" s="144"/>
      <c r="N1867" s="144"/>
      <c r="O1867" s="144"/>
      <c r="P1867" s="144"/>
      <c r="Q1867" s="144"/>
      <c r="R1867" s="144"/>
      <c r="S1867" s="144"/>
      <c r="T1867" s="144"/>
      <c r="U1867" s="144"/>
      <c r="V1867" s="144"/>
      <c r="W1867" s="144"/>
      <c r="X1867" s="133"/>
      <c r="Y1867" s="133"/>
      <c r="Z1867" s="133"/>
      <c r="AA1867" s="133"/>
      <c r="AB1867" s="133"/>
      <c r="AC1867" s="133"/>
      <c r="AD1867" s="133"/>
      <c r="AE1867" s="133"/>
      <c r="AF1867" s="133"/>
      <c r="AG1867" s="133" t="s">
        <v>282</v>
      </c>
      <c r="AH1867" s="133">
        <v>0</v>
      </c>
      <c r="AI1867" s="133"/>
      <c r="AJ1867" s="133"/>
      <c r="AK1867" s="133"/>
      <c r="AL1867" s="133"/>
      <c r="AM1867" s="133"/>
      <c r="AN1867" s="133"/>
      <c r="AO1867" s="133"/>
      <c r="AP1867" s="133"/>
      <c r="AQ1867" s="133"/>
      <c r="AR1867" s="133"/>
      <c r="AS1867" s="133"/>
      <c r="AT1867" s="133"/>
      <c r="AU1867" s="133"/>
      <c r="AV1867" s="133"/>
      <c r="AW1867" s="133"/>
      <c r="AX1867" s="133"/>
      <c r="AY1867" s="133"/>
      <c r="AZ1867" s="133"/>
      <c r="BA1867" s="133"/>
      <c r="BB1867" s="133"/>
      <c r="BC1867" s="133"/>
      <c r="BD1867" s="133"/>
      <c r="BE1867" s="133"/>
      <c r="BF1867" s="133"/>
      <c r="BG1867" s="133"/>
      <c r="BH1867" s="133"/>
    </row>
    <row r="1868" spans="1:60" outlineLevel="1" x14ac:dyDescent="0.2">
      <c r="A1868" s="142"/>
      <c r="B1868" s="143"/>
      <c r="C1868" s="189" t="s">
        <v>1860</v>
      </c>
      <c r="D1868" s="175"/>
      <c r="E1868" s="176">
        <v>1.6440000000000001</v>
      </c>
      <c r="F1868" s="144"/>
      <c r="G1868" s="144"/>
      <c r="H1868" s="144"/>
      <c r="I1868" s="144"/>
      <c r="J1868" s="144"/>
      <c r="K1868" s="144"/>
      <c r="L1868" s="144"/>
      <c r="M1868" s="144"/>
      <c r="N1868" s="144"/>
      <c r="O1868" s="144"/>
      <c r="P1868" s="144"/>
      <c r="Q1868" s="144"/>
      <c r="R1868" s="144"/>
      <c r="S1868" s="144"/>
      <c r="T1868" s="144"/>
      <c r="U1868" s="144"/>
      <c r="V1868" s="144"/>
      <c r="W1868" s="144"/>
      <c r="X1868" s="133"/>
      <c r="Y1868" s="133"/>
      <c r="Z1868" s="133"/>
      <c r="AA1868" s="133"/>
      <c r="AB1868" s="133"/>
      <c r="AC1868" s="133"/>
      <c r="AD1868" s="133"/>
      <c r="AE1868" s="133"/>
      <c r="AF1868" s="133"/>
      <c r="AG1868" s="133" t="s">
        <v>282</v>
      </c>
      <c r="AH1868" s="133">
        <v>0</v>
      </c>
      <c r="AI1868" s="133"/>
      <c r="AJ1868" s="133"/>
      <c r="AK1868" s="133"/>
      <c r="AL1868" s="133"/>
      <c r="AM1868" s="133"/>
      <c r="AN1868" s="133"/>
      <c r="AO1868" s="133"/>
      <c r="AP1868" s="133"/>
      <c r="AQ1868" s="133"/>
      <c r="AR1868" s="133"/>
      <c r="AS1868" s="133"/>
      <c r="AT1868" s="133"/>
      <c r="AU1868" s="133"/>
      <c r="AV1868" s="133"/>
      <c r="AW1868" s="133"/>
      <c r="AX1868" s="133"/>
      <c r="AY1868" s="133"/>
      <c r="AZ1868" s="133"/>
      <c r="BA1868" s="133"/>
      <c r="BB1868" s="133"/>
      <c r="BC1868" s="133"/>
      <c r="BD1868" s="133"/>
      <c r="BE1868" s="133"/>
      <c r="BF1868" s="133"/>
      <c r="BG1868" s="133"/>
      <c r="BH1868" s="133"/>
    </row>
    <row r="1869" spans="1:60" outlineLevel="1" x14ac:dyDescent="0.2">
      <c r="A1869" s="142"/>
      <c r="B1869" s="143"/>
      <c r="C1869" s="189" t="s">
        <v>1861</v>
      </c>
      <c r="D1869" s="175"/>
      <c r="E1869" s="176">
        <v>0.66</v>
      </c>
      <c r="F1869" s="144"/>
      <c r="G1869" s="144"/>
      <c r="H1869" s="144"/>
      <c r="I1869" s="144"/>
      <c r="J1869" s="144"/>
      <c r="K1869" s="144"/>
      <c r="L1869" s="144"/>
      <c r="M1869" s="144"/>
      <c r="N1869" s="144"/>
      <c r="O1869" s="144"/>
      <c r="P1869" s="144"/>
      <c r="Q1869" s="144"/>
      <c r="R1869" s="144"/>
      <c r="S1869" s="144"/>
      <c r="T1869" s="144"/>
      <c r="U1869" s="144"/>
      <c r="V1869" s="144"/>
      <c r="W1869" s="144"/>
      <c r="X1869" s="133"/>
      <c r="Y1869" s="133"/>
      <c r="Z1869" s="133"/>
      <c r="AA1869" s="133"/>
      <c r="AB1869" s="133"/>
      <c r="AC1869" s="133"/>
      <c r="AD1869" s="133"/>
      <c r="AE1869" s="133"/>
      <c r="AF1869" s="133"/>
      <c r="AG1869" s="133" t="s">
        <v>282</v>
      </c>
      <c r="AH1869" s="133">
        <v>0</v>
      </c>
      <c r="AI1869" s="133"/>
      <c r="AJ1869" s="133"/>
      <c r="AK1869" s="133"/>
      <c r="AL1869" s="133"/>
      <c r="AM1869" s="133"/>
      <c r="AN1869" s="133"/>
      <c r="AO1869" s="133"/>
      <c r="AP1869" s="133"/>
      <c r="AQ1869" s="133"/>
      <c r="AR1869" s="133"/>
      <c r="AS1869" s="133"/>
      <c r="AT1869" s="133"/>
      <c r="AU1869" s="133"/>
      <c r="AV1869" s="133"/>
      <c r="AW1869" s="133"/>
      <c r="AX1869" s="133"/>
      <c r="AY1869" s="133"/>
      <c r="AZ1869" s="133"/>
      <c r="BA1869" s="133"/>
      <c r="BB1869" s="133"/>
      <c r="BC1869" s="133"/>
      <c r="BD1869" s="133"/>
      <c r="BE1869" s="133"/>
      <c r="BF1869" s="133"/>
      <c r="BG1869" s="133"/>
      <c r="BH1869" s="133"/>
    </row>
    <row r="1870" spans="1:60" outlineLevel="1" x14ac:dyDescent="0.2">
      <c r="A1870" s="142"/>
      <c r="B1870" s="143"/>
      <c r="C1870" s="189" t="s">
        <v>1862</v>
      </c>
      <c r="D1870" s="175"/>
      <c r="E1870" s="176">
        <v>0.9</v>
      </c>
      <c r="F1870" s="144"/>
      <c r="G1870" s="144"/>
      <c r="H1870" s="144"/>
      <c r="I1870" s="144"/>
      <c r="J1870" s="144"/>
      <c r="K1870" s="144"/>
      <c r="L1870" s="144"/>
      <c r="M1870" s="144"/>
      <c r="N1870" s="144"/>
      <c r="O1870" s="144"/>
      <c r="P1870" s="144"/>
      <c r="Q1870" s="144"/>
      <c r="R1870" s="144"/>
      <c r="S1870" s="144"/>
      <c r="T1870" s="144"/>
      <c r="U1870" s="144"/>
      <c r="V1870" s="144"/>
      <c r="W1870" s="144"/>
      <c r="X1870" s="133"/>
      <c r="Y1870" s="133"/>
      <c r="Z1870" s="133"/>
      <c r="AA1870" s="133"/>
      <c r="AB1870" s="133"/>
      <c r="AC1870" s="133"/>
      <c r="AD1870" s="133"/>
      <c r="AE1870" s="133"/>
      <c r="AF1870" s="133"/>
      <c r="AG1870" s="133" t="s">
        <v>282</v>
      </c>
      <c r="AH1870" s="133">
        <v>0</v>
      </c>
      <c r="AI1870" s="133"/>
      <c r="AJ1870" s="133"/>
      <c r="AK1870" s="133"/>
      <c r="AL1870" s="133"/>
      <c r="AM1870" s="133"/>
      <c r="AN1870" s="133"/>
      <c r="AO1870" s="133"/>
      <c r="AP1870" s="133"/>
      <c r="AQ1870" s="133"/>
      <c r="AR1870" s="133"/>
      <c r="AS1870" s="133"/>
      <c r="AT1870" s="133"/>
      <c r="AU1870" s="133"/>
      <c r="AV1870" s="133"/>
      <c r="AW1870" s="133"/>
      <c r="AX1870" s="133"/>
      <c r="AY1870" s="133"/>
      <c r="AZ1870" s="133"/>
      <c r="BA1870" s="133"/>
      <c r="BB1870" s="133"/>
      <c r="BC1870" s="133"/>
      <c r="BD1870" s="133"/>
      <c r="BE1870" s="133"/>
      <c r="BF1870" s="133"/>
      <c r="BG1870" s="133"/>
      <c r="BH1870" s="133"/>
    </row>
    <row r="1871" spans="1:60" outlineLevel="1" x14ac:dyDescent="0.2">
      <c r="A1871" s="142"/>
      <c r="B1871" s="143"/>
      <c r="C1871" s="189" t="s">
        <v>1863</v>
      </c>
      <c r="D1871" s="175"/>
      <c r="E1871" s="176">
        <v>0.76500000000000001</v>
      </c>
      <c r="F1871" s="144"/>
      <c r="G1871" s="144"/>
      <c r="H1871" s="144"/>
      <c r="I1871" s="144"/>
      <c r="J1871" s="144"/>
      <c r="K1871" s="144"/>
      <c r="L1871" s="144"/>
      <c r="M1871" s="144"/>
      <c r="N1871" s="144"/>
      <c r="O1871" s="144"/>
      <c r="P1871" s="144"/>
      <c r="Q1871" s="144"/>
      <c r="R1871" s="144"/>
      <c r="S1871" s="144"/>
      <c r="T1871" s="144"/>
      <c r="U1871" s="144"/>
      <c r="V1871" s="144"/>
      <c r="W1871" s="144"/>
      <c r="X1871" s="133"/>
      <c r="Y1871" s="133"/>
      <c r="Z1871" s="133"/>
      <c r="AA1871" s="133"/>
      <c r="AB1871" s="133"/>
      <c r="AC1871" s="133"/>
      <c r="AD1871" s="133"/>
      <c r="AE1871" s="133"/>
      <c r="AF1871" s="133"/>
      <c r="AG1871" s="133" t="s">
        <v>282</v>
      </c>
      <c r="AH1871" s="133">
        <v>0</v>
      </c>
      <c r="AI1871" s="133"/>
      <c r="AJ1871" s="133"/>
      <c r="AK1871" s="133"/>
      <c r="AL1871" s="133"/>
      <c r="AM1871" s="133"/>
      <c r="AN1871" s="133"/>
      <c r="AO1871" s="133"/>
      <c r="AP1871" s="133"/>
      <c r="AQ1871" s="133"/>
      <c r="AR1871" s="133"/>
      <c r="AS1871" s="133"/>
      <c r="AT1871" s="133"/>
      <c r="AU1871" s="133"/>
      <c r="AV1871" s="133"/>
      <c r="AW1871" s="133"/>
      <c r="AX1871" s="133"/>
      <c r="AY1871" s="133"/>
      <c r="AZ1871" s="133"/>
      <c r="BA1871" s="133"/>
      <c r="BB1871" s="133"/>
      <c r="BC1871" s="133"/>
      <c r="BD1871" s="133"/>
      <c r="BE1871" s="133"/>
      <c r="BF1871" s="133"/>
      <c r="BG1871" s="133"/>
      <c r="BH1871" s="133"/>
    </row>
    <row r="1872" spans="1:60" outlineLevel="1" x14ac:dyDescent="0.2">
      <c r="A1872" s="142"/>
      <c r="B1872" s="143"/>
      <c r="C1872" s="189" t="s">
        <v>1864</v>
      </c>
      <c r="D1872" s="175"/>
      <c r="E1872" s="176">
        <v>0.58500000000000008</v>
      </c>
      <c r="F1872" s="144"/>
      <c r="G1872" s="144"/>
      <c r="H1872" s="144"/>
      <c r="I1872" s="144"/>
      <c r="J1872" s="144"/>
      <c r="K1872" s="144"/>
      <c r="L1872" s="144"/>
      <c r="M1872" s="144"/>
      <c r="N1872" s="144"/>
      <c r="O1872" s="144"/>
      <c r="P1872" s="144"/>
      <c r="Q1872" s="144"/>
      <c r="R1872" s="144"/>
      <c r="S1872" s="144"/>
      <c r="T1872" s="144"/>
      <c r="U1872" s="144"/>
      <c r="V1872" s="144"/>
      <c r="W1872" s="144"/>
      <c r="X1872" s="133"/>
      <c r="Y1872" s="133"/>
      <c r="Z1872" s="133"/>
      <c r="AA1872" s="133"/>
      <c r="AB1872" s="133"/>
      <c r="AC1872" s="133"/>
      <c r="AD1872" s="133"/>
      <c r="AE1872" s="133"/>
      <c r="AF1872" s="133"/>
      <c r="AG1872" s="133" t="s">
        <v>282</v>
      </c>
      <c r="AH1872" s="133">
        <v>0</v>
      </c>
      <c r="AI1872" s="133"/>
      <c r="AJ1872" s="133"/>
      <c r="AK1872" s="133"/>
      <c r="AL1872" s="133"/>
      <c r="AM1872" s="133"/>
      <c r="AN1872" s="133"/>
      <c r="AO1872" s="133"/>
      <c r="AP1872" s="133"/>
      <c r="AQ1872" s="133"/>
      <c r="AR1872" s="133"/>
      <c r="AS1872" s="133"/>
      <c r="AT1872" s="133"/>
      <c r="AU1872" s="133"/>
      <c r="AV1872" s="133"/>
      <c r="AW1872" s="133"/>
      <c r="AX1872" s="133"/>
      <c r="AY1872" s="133"/>
      <c r="AZ1872" s="133"/>
      <c r="BA1872" s="133"/>
      <c r="BB1872" s="133"/>
      <c r="BC1872" s="133"/>
      <c r="BD1872" s="133"/>
      <c r="BE1872" s="133"/>
      <c r="BF1872" s="133"/>
      <c r="BG1872" s="133"/>
      <c r="BH1872" s="133"/>
    </row>
    <row r="1873" spans="1:60" outlineLevel="1" x14ac:dyDescent="0.2">
      <c r="A1873" s="142"/>
      <c r="B1873" s="143"/>
      <c r="C1873" s="189" t="s">
        <v>1865</v>
      </c>
      <c r="D1873" s="175"/>
      <c r="E1873" s="176">
        <v>0.70500000000000007</v>
      </c>
      <c r="F1873" s="144"/>
      <c r="G1873" s="144"/>
      <c r="H1873" s="144"/>
      <c r="I1873" s="144"/>
      <c r="J1873" s="144"/>
      <c r="K1873" s="144"/>
      <c r="L1873" s="144"/>
      <c r="M1873" s="144"/>
      <c r="N1873" s="144"/>
      <c r="O1873" s="144"/>
      <c r="P1873" s="144"/>
      <c r="Q1873" s="144"/>
      <c r="R1873" s="144"/>
      <c r="S1873" s="144"/>
      <c r="T1873" s="144"/>
      <c r="U1873" s="144"/>
      <c r="V1873" s="144"/>
      <c r="W1873" s="144"/>
      <c r="X1873" s="133"/>
      <c r="Y1873" s="133"/>
      <c r="Z1873" s="133"/>
      <c r="AA1873" s="133"/>
      <c r="AB1873" s="133"/>
      <c r="AC1873" s="133"/>
      <c r="AD1873" s="133"/>
      <c r="AE1873" s="133"/>
      <c r="AF1873" s="133"/>
      <c r="AG1873" s="133" t="s">
        <v>282</v>
      </c>
      <c r="AH1873" s="133">
        <v>0</v>
      </c>
      <c r="AI1873" s="133"/>
      <c r="AJ1873" s="133"/>
      <c r="AK1873" s="133"/>
      <c r="AL1873" s="133"/>
      <c r="AM1873" s="133"/>
      <c r="AN1873" s="133"/>
      <c r="AO1873" s="133"/>
      <c r="AP1873" s="133"/>
      <c r="AQ1873" s="133"/>
      <c r="AR1873" s="133"/>
      <c r="AS1873" s="133"/>
      <c r="AT1873" s="133"/>
      <c r="AU1873" s="133"/>
      <c r="AV1873" s="133"/>
      <c r="AW1873" s="133"/>
      <c r="AX1873" s="133"/>
      <c r="AY1873" s="133"/>
      <c r="AZ1873" s="133"/>
      <c r="BA1873" s="133"/>
      <c r="BB1873" s="133"/>
      <c r="BC1873" s="133"/>
      <c r="BD1873" s="133"/>
      <c r="BE1873" s="133"/>
      <c r="BF1873" s="133"/>
      <c r="BG1873" s="133"/>
      <c r="BH1873" s="133"/>
    </row>
    <row r="1874" spans="1:60" outlineLevel="1" x14ac:dyDescent="0.2">
      <c r="A1874" s="142"/>
      <c r="B1874" s="143"/>
      <c r="C1874" s="189" t="s">
        <v>1866</v>
      </c>
      <c r="D1874" s="175"/>
      <c r="E1874" s="176">
        <v>1.2450000000000001</v>
      </c>
      <c r="F1874" s="144"/>
      <c r="G1874" s="144"/>
      <c r="H1874" s="144"/>
      <c r="I1874" s="144"/>
      <c r="J1874" s="144"/>
      <c r="K1874" s="144"/>
      <c r="L1874" s="144"/>
      <c r="M1874" s="144"/>
      <c r="N1874" s="144"/>
      <c r="O1874" s="144"/>
      <c r="P1874" s="144"/>
      <c r="Q1874" s="144"/>
      <c r="R1874" s="144"/>
      <c r="S1874" s="144"/>
      <c r="T1874" s="144"/>
      <c r="U1874" s="144"/>
      <c r="V1874" s="144"/>
      <c r="W1874" s="144"/>
      <c r="X1874" s="133"/>
      <c r="Y1874" s="133"/>
      <c r="Z1874" s="133"/>
      <c r="AA1874" s="133"/>
      <c r="AB1874" s="133"/>
      <c r="AC1874" s="133"/>
      <c r="AD1874" s="133"/>
      <c r="AE1874" s="133"/>
      <c r="AF1874" s="133"/>
      <c r="AG1874" s="133" t="s">
        <v>282</v>
      </c>
      <c r="AH1874" s="133">
        <v>0</v>
      </c>
      <c r="AI1874" s="133"/>
      <c r="AJ1874" s="133"/>
      <c r="AK1874" s="133"/>
      <c r="AL1874" s="133"/>
      <c r="AM1874" s="133"/>
      <c r="AN1874" s="133"/>
      <c r="AO1874" s="133"/>
      <c r="AP1874" s="133"/>
      <c r="AQ1874" s="133"/>
      <c r="AR1874" s="133"/>
      <c r="AS1874" s="133"/>
      <c r="AT1874" s="133"/>
      <c r="AU1874" s="133"/>
      <c r="AV1874" s="133"/>
      <c r="AW1874" s="133"/>
      <c r="AX1874" s="133"/>
      <c r="AY1874" s="133"/>
      <c r="AZ1874" s="133"/>
      <c r="BA1874" s="133"/>
      <c r="BB1874" s="133"/>
      <c r="BC1874" s="133"/>
      <c r="BD1874" s="133"/>
      <c r="BE1874" s="133"/>
      <c r="BF1874" s="133"/>
      <c r="BG1874" s="133"/>
      <c r="BH1874" s="133"/>
    </row>
    <row r="1875" spans="1:60" outlineLevel="1" x14ac:dyDescent="0.2">
      <c r="A1875" s="142"/>
      <c r="B1875" s="143"/>
      <c r="C1875" s="189" t="s">
        <v>1867</v>
      </c>
      <c r="D1875" s="175"/>
      <c r="E1875" s="176">
        <v>1.1700000000000002</v>
      </c>
      <c r="F1875" s="144"/>
      <c r="G1875" s="144"/>
      <c r="H1875" s="144"/>
      <c r="I1875" s="144"/>
      <c r="J1875" s="144"/>
      <c r="K1875" s="144"/>
      <c r="L1875" s="144"/>
      <c r="M1875" s="144"/>
      <c r="N1875" s="144"/>
      <c r="O1875" s="144"/>
      <c r="P1875" s="144"/>
      <c r="Q1875" s="144"/>
      <c r="R1875" s="144"/>
      <c r="S1875" s="144"/>
      <c r="T1875" s="144"/>
      <c r="U1875" s="144"/>
      <c r="V1875" s="144"/>
      <c r="W1875" s="144"/>
      <c r="X1875" s="133"/>
      <c r="Y1875" s="133"/>
      <c r="Z1875" s="133"/>
      <c r="AA1875" s="133"/>
      <c r="AB1875" s="133"/>
      <c r="AC1875" s="133"/>
      <c r="AD1875" s="133"/>
      <c r="AE1875" s="133"/>
      <c r="AF1875" s="133"/>
      <c r="AG1875" s="133" t="s">
        <v>282</v>
      </c>
      <c r="AH1875" s="133">
        <v>0</v>
      </c>
      <c r="AI1875" s="133"/>
      <c r="AJ1875" s="133"/>
      <c r="AK1875" s="133"/>
      <c r="AL1875" s="133"/>
      <c r="AM1875" s="133"/>
      <c r="AN1875" s="133"/>
      <c r="AO1875" s="133"/>
      <c r="AP1875" s="133"/>
      <c r="AQ1875" s="133"/>
      <c r="AR1875" s="133"/>
      <c r="AS1875" s="133"/>
      <c r="AT1875" s="133"/>
      <c r="AU1875" s="133"/>
      <c r="AV1875" s="133"/>
      <c r="AW1875" s="133"/>
      <c r="AX1875" s="133"/>
      <c r="AY1875" s="133"/>
      <c r="AZ1875" s="133"/>
      <c r="BA1875" s="133"/>
      <c r="BB1875" s="133"/>
      <c r="BC1875" s="133"/>
      <c r="BD1875" s="133"/>
      <c r="BE1875" s="133"/>
      <c r="BF1875" s="133"/>
      <c r="BG1875" s="133"/>
      <c r="BH1875" s="133"/>
    </row>
    <row r="1876" spans="1:60" outlineLevel="1" x14ac:dyDescent="0.2">
      <c r="A1876" s="142"/>
      <c r="B1876" s="143"/>
      <c r="C1876" s="189" t="s">
        <v>1868</v>
      </c>
      <c r="D1876" s="175"/>
      <c r="E1876" s="176">
        <v>0.81</v>
      </c>
      <c r="F1876" s="144"/>
      <c r="G1876" s="144"/>
      <c r="H1876" s="144"/>
      <c r="I1876" s="144"/>
      <c r="J1876" s="144"/>
      <c r="K1876" s="144"/>
      <c r="L1876" s="144"/>
      <c r="M1876" s="144"/>
      <c r="N1876" s="144"/>
      <c r="O1876" s="144"/>
      <c r="P1876" s="144"/>
      <c r="Q1876" s="144"/>
      <c r="R1876" s="144"/>
      <c r="S1876" s="144"/>
      <c r="T1876" s="144"/>
      <c r="U1876" s="144"/>
      <c r="V1876" s="144"/>
      <c r="W1876" s="144"/>
      <c r="X1876" s="133"/>
      <c r="Y1876" s="133"/>
      <c r="Z1876" s="133"/>
      <c r="AA1876" s="133"/>
      <c r="AB1876" s="133"/>
      <c r="AC1876" s="133"/>
      <c r="AD1876" s="133"/>
      <c r="AE1876" s="133"/>
      <c r="AF1876" s="133"/>
      <c r="AG1876" s="133" t="s">
        <v>282</v>
      </c>
      <c r="AH1876" s="133">
        <v>0</v>
      </c>
      <c r="AI1876" s="133"/>
      <c r="AJ1876" s="133"/>
      <c r="AK1876" s="133"/>
      <c r="AL1876" s="133"/>
      <c r="AM1876" s="133"/>
      <c r="AN1876" s="133"/>
      <c r="AO1876" s="133"/>
      <c r="AP1876" s="133"/>
      <c r="AQ1876" s="133"/>
      <c r="AR1876" s="133"/>
      <c r="AS1876" s="133"/>
      <c r="AT1876" s="133"/>
      <c r="AU1876" s="133"/>
      <c r="AV1876" s="133"/>
      <c r="AW1876" s="133"/>
      <c r="AX1876" s="133"/>
      <c r="AY1876" s="133"/>
      <c r="AZ1876" s="133"/>
      <c r="BA1876" s="133"/>
      <c r="BB1876" s="133"/>
      <c r="BC1876" s="133"/>
      <c r="BD1876" s="133"/>
      <c r="BE1876" s="133"/>
      <c r="BF1876" s="133"/>
      <c r="BG1876" s="133"/>
      <c r="BH1876" s="133"/>
    </row>
    <row r="1877" spans="1:60" outlineLevel="1" x14ac:dyDescent="0.2">
      <c r="A1877" s="142"/>
      <c r="B1877" s="143"/>
      <c r="C1877" s="189" t="s">
        <v>1869</v>
      </c>
      <c r="D1877" s="175"/>
      <c r="E1877" s="176">
        <v>1.2210000000000001</v>
      </c>
      <c r="F1877" s="144"/>
      <c r="G1877" s="144"/>
      <c r="H1877" s="144"/>
      <c r="I1877" s="144"/>
      <c r="J1877" s="144"/>
      <c r="K1877" s="144"/>
      <c r="L1877" s="144"/>
      <c r="M1877" s="144"/>
      <c r="N1877" s="144"/>
      <c r="O1877" s="144"/>
      <c r="P1877" s="144"/>
      <c r="Q1877" s="144"/>
      <c r="R1877" s="144"/>
      <c r="S1877" s="144"/>
      <c r="T1877" s="144"/>
      <c r="U1877" s="144"/>
      <c r="V1877" s="144"/>
      <c r="W1877" s="144"/>
      <c r="X1877" s="133"/>
      <c r="Y1877" s="133"/>
      <c r="Z1877" s="133"/>
      <c r="AA1877" s="133"/>
      <c r="AB1877" s="133"/>
      <c r="AC1877" s="133"/>
      <c r="AD1877" s="133"/>
      <c r="AE1877" s="133"/>
      <c r="AF1877" s="133"/>
      <c r="AG1877" s="133" t="s">
        <v>282</v>
      </c>
      <c r="AH1877" s="133">
        <v>0</v>
      </c>
      <c r="AI1877" s="133"/>
      <c r="AJ1877" s="133"/>
      <c r="AK1877" s="133"/>
      <c r="AL1877" s="133"/>
      <c r="AM1877" s="133"/>
      <c r="AN1877" s="133"/>
      <c r="AO1877" s="133"/>
      <c r="AP1877" s="133"/>
      <c r="AQ1877" s="133"/>
      <c r="AR1877" s="133"/>
      <c r="AS1877" s="133"/>
      <c r="AT1877" s="133"/>
      <c r="AU1877" s="133"/>
      <c r="AV1877" s="133"/>
      <c r="AW1877" s="133"/>
      <c r="AX1877" s="133"/>
      <c r="AY1877" s="133"/>
      <c r="AZ1877" s="133"/>
      <c r="BA1877" s="133"/>
      <c r="BB1877" s="133"/>
      <c r="BC1877" s="133"/>
      <c r="BD1877" s="133"/>
      <c r="BE1877" s="133"/>
      <c r="BF1877" s="133"/>
      <c r="BG1877" s="133"/>
      <c r="BH1877" s="133"/>
    </row>
    <row r="1878" spans="1:60" outlineLevel="1" x14ac:dyDescent="0.2">
      <c r="A1878" s="142"/>
      <c r="B1878" s="143"/>
      <c r="C1878" s="189" t="s">
        <v>1870</v>
      </c>
      <c r="D1878" s="175"/>
      <c r="E1878" s="176">
        <v>1.0650000000000002</v>
      </c>
      <c r="F1878" s="144"/>
      <c r="G1878" s="144"/>
      <c r="H1878" s="144"/>
      <c r="I1878" s="144"/>
      <c r="J1878" s="144"/>
      <c r="K1878" s="144"/>
      <c r="L1878" s="144"/>
      <c r="M1878" s="144"/>
      <c r="N1878" s="144"/>
      <c r="O1878" s="144"/>
      <c r="P1878" s="144"/>
      <c r="Q1878" s="144"/>
      <c r="R1878" s="144"/>
      <c r="S1878" s="144"/>
      <c r="T1878" s="144"/>
      <c r="U1878" s="144"/>
      <c r="V1878" s="144"/>
      <c r="W1878" s="144"/>
      <c r="X1878" s="133"/>
      <c r="Y1878" s="133"/>
      <c r="Z1878" s="133"/>
      <c r="AA1878" s="133"/>
      <c r="AB1878" s="133"/>
      <c r="AC1878" s="133"/>
      <c r="AD1878" s="133"/>
      <c r="AE1878" s="133"/>
      <c r="AF1878" s="133"/>
      <c r="AG1878" s="133" t="s">
        <v>282</v>
      </c>
      <c r="AH1878" s="133">
        <v>0</v>
      </c>
      <c r="AI1878" s="133"/>
      <c r="AJ1878" s="133"/>
      <c r="AK1878" s="133"/>
      <c r="AL1878" s="133"/>
      <c r="AM1878" s="133"/>
      <c r="AN1878" s="133"/>
      <c r="AO1878" s="133"/>
      <c r="AP1878" s="133"/>
      <c r="AQ1878" s="133"/>
      <c r="AR1878" s="133"/>
      <c r="AS1878" s="133"/>
      <c r="AT1878" s="133"/>
      <c r="AU1878" s="133"/>
      <c r="AV1878" s="133"/>
      <c r="AW1878" s="133"/>
      <c r="AX1878" s="133"/>
      <c r="AY1878" s="133"/>
      <c r="AZ1878" s="133"/>
      <c r="BA1878" s="133"/>
      <c r="BB1878" s="133"/>
      <c r="BC1878" s="133"/>
      <c r="BD1878" s="133"/>
      <c r="BE1878" s="133"/>
      <c r="BF1878" s="133"/>
      <c r="BG1878" s="133"/>
      <c r="BH1878" s="133"/>
    </row>
    <row r="1879" spans="1:60" outlineLevel="1" x14ac:dyDescent="0.2">
      <c r="A1879" s="142"/>
      <c r="B1879" s="143"/>
      <c r="C1879" s="189" t="s">
        <v>1871</v>
      </c>
      <c r="D1879" s="175"/>
      <c r="E1879" s="176">
        <v>0.84000000000000008</v>
      </c>
      <c r="F1879" s="144"/>
      <c r="G1879" s="144"/>
      <c r="H1879" s="144"/>
      <c r="I1879" s="144"/>
      <c r="J1879" s="144"/>
      <c r="K1879" s="144"/>
      <c r="L1879" s="144"/>
      <c r="M1879" s="144"/>
      <c r="N1879" s="144"/>
      <c r="O1879" s="144"/>
      <c r="P1879" s="144"/>
      <c r="Q1879" s="144"/>
      <c r="R1879" s="144"/>
      <c r="S1879" s="144"/>
      <c r="T1879" s="144"/>
      <c r="U1879" s="144"/>
      <c r="V1879" s="144"/>
      <c r="W1879" s="144"/>
      <c r="X1879" s="133"/>
      <c r="Y1879" s="133"/>
      <c r="Z1879" s="133"/>
      <c r="AA1879" s="133"/>
      <c r="AB1879" s="133"/>
      <c r="AC1879" s="133"/>
      <c r="AD1879" s="133"/>
      <c r="AE1879" s="133"/>
      <c r="AF1879" s="133"/>
      <c r="AG1879" s="133" t="s">
        <v>282</v>
      </c>
      <c r="AH1879" s="133">
        <v>0</v>
      </c>
      <c r="AI1879" s="133"/>
      <c r="AJ1879" s="133"/>
      <c r="AK1879" s="133"/>
      <c r="AL1879" s="133"/>
      <c r="AM1879" s="133"/>
      <c r="AN1879" s="133"/>
      <c r="AO1879" s="133"/>
      <c r="AP1879" s="133"/>
      <c r="AQ1879" s="133"/>
      <c r="AR1879" s="133"/>
      <c r="AS1879" s="133"/>
      <c r="AT1879" s="133"/>
      <c r="AU1879" s="133"/>
      <c r="AV1879" s="133"/>
      <c r="AW1879" s="133"/>
      <c r="AX1879" s="133"/>
      <c r="AY1879" s="133"/>
      <c r="AZ1879" s="133"/>
      <c r="BA1879" s="133"/>
      <c r="BB1879" s="133"/>
      <c r="BC1879" s="133"/>
      <c r="BD1879" s="133"/>
      <c r="BE1879" s="133"/>
      <c r="BF1879" s="133"/>
      <c r="BG1879" s="133"/>
      <c r="BH1879" s="133"/>
    </row>
    <row r="1880" spans="1:60" outlineLevel="1" x14ac:dyDescent="0.2">
      <c r="A1880" s="142"/>
      <c r="B1880" s="143"/>
      <c r="C1880" s="189" t="s">
        <v>1872</v>
      </c>
      <c r="D1880" s="175"/>
      <c r="E1880" s="176">
        <v>1.08</v>
      </c>
      <c r="F1880" s="144"/>
      <c r="G1880" s="144"/>
      <c r="H1880" s="144"/>
      <c r="I1880" s="144"/>
      <c r="J1880" s="144"/>
      <c r="K1880" s="144"/>
      <c r="L1880" s="144"/>
      <c r="M1880" s="144"/>
      <c r="N1880" s="144"/>
      <c r="O1880" s="144"/>
      <c r="P1880" s="144"/>
      <c r="Q1880" s="144"/>
      <c r="R1880" s="144"/>
      <c r="S1880" s="144"/>
      <c r="T1880" s="144"/>
      <c r="U1880" s="144"/>
      <c r="V1880" s="144"/>
      <c r="W1880" s="144"/>
      <c r="X1880" s="133"/>
      <c r="Y1880" s="133"/>
      <c r="Z1880" s="133"/>
      <c r="AA1880" s="133"/>
      <c r="AB1880" s="133"/>
      <c r="AC1880" s="133"/>
      <c r="AD1880" s="133"/>
      <c r="AE1880" s="133"/>
      <c r="AF1880" s="133"/>
      <c r="AG1880" s="133" t="s">
        <v>282</v>
      </c>
      <c r="AH1880" s="133">
        <v>0</v>
      </c>
      <c r="AI1880" s="133"/>
      <c r="AJ1880" s="133"/>
      <c r="AK1880" s="133"/>
      <c r="AL1880" s="133"/>
      <c r="AM1880" s="133"/>
      <c r="AN1880" s="133"/>
      <c r="AO1880" s="133"/>
      <c r="AP1880" s="133"/>
      <c r="AQ1880" s="133"/>
      <c r="AR1880" s="133"/>
      <c r="AS1880" s="133"/>
      <c r="AT1880" s="133"/>
      <c r="AU1880" s="133"/>
      <c r="AV1880" s="133"/>
      <c r="AW1880" s="133"/>
      <c r="AX1880" s="133"/>
      <c r="AY1880" s="133"/>
      <c r="AZ1880" s="133"/>
      <c r="BA1880" s="133"/>
      <c r="BB1880" s="133"/>
      <c r="BC1880" s="133"/>
      <c r="BD1880" s="133"/>
      <c r="BE1880" s="133"/>
      <c r="BF1880" s="133"/>
      <c r="BG1880" s="133"/>
      <c r="BH1880" s="133"/>
    </row>
    <row r="1881" spans="1:60" outlineLevel="1" x14ac:dyDescent="0.2">
      <c r="A1881" s="142"/>
      <c r="B1881" s="143"/>
      <c r="C1881" s="189" t="s">
        <v>1873</v>
      </c>
      <c r="D1881" s="175"/>
      <c r="E1881" s="176">
        <v>0.80400000000000005</v>
      </c>
      <c r="F1881" s="144"/>
      <c r="G1881" s="144"/>
      <c r="H1881" s="144"/>
      <c r="I1881" s="144"/>
      <c r="J1881" s="144"/>
      <c r="K1881" s="144"/>
      <c r="L1881" s="144"/>
      <c r="M1881" s="144"/>
      <c r="N1881" s="144"/>
      <c r="O1881" s="144"/>
      <c r="P1881" s="144"/>
      <c r="Q1881" s="144"/>
      <c r="R1881" s="144"/>
      <c r="S1881" s="144"/>
      <c r="T1881" s="144"/>
      <c r="U1881" s="144"/>
      <c r="V1881" s="144"/>
      <c r="W1881" s="144"/>
      <c r="X1881" s="133"/>
      <c r="Y1881" s="133"/>
      <c r="Z1881" s="133"/>
      <c r="AA1881" s="133"/>
      <c r="AB1881" s="133"/>
      <c r="AC1881" s="133"/>
      <c r="AD1881" s="133"/>
      <c r="AE1881" s="133"/>
      <c r="AF1881" s="133"/>
      <c r="AG1881" s="133" t="s">
        <v>282</v>
      </c>
      <c r="AH1881" s="133">
        <v>0</v>
      </c>
      <c r="AI1881" s="133"/>
      <c r="AJ1881" s="133"/>
      <c r="AK1881" s="133"/>
      <c r="AL1881" s="133"/>
      <c r="AM1881" s="133"/>
      <c r="AN1881" s="133"/>
      <c r="AO1881" s="133"/>
      <c r="AP1881" s="133"/>
      <c r="AQ1881" s="133"/>
      <c r="AR1881" s="133"/>
      <c r="AS1881" s="133"/>
      <c r="AT1881" s="133"/>
      <c r="AU1881" s="133"/>
      <c r="AV1881" s="133"/>
      <c r="AW1881" s="133"/>
      <c r="AX1881" s="133"/>
      <c r="AY1881" s="133"/>
      <c r="AZ1881" s="133"/>
      <c r="BA1881" s="133"/>
      <c r="BB1881" s="133"/>
      <c r="BC1881" s="133"/>
      <c r="BD1881" s="133"/>
      <c r="BE1881" s="133"/>
      <c r="BF1881" s="133"/>
      <c r="BG1881" s="133"/>
      <c r="BH1881" s="133"/>
    </row>
    <row r="1882" spans="1:60" outlineLevel="1" x14ac:dyDescent="0.2">
      <c r="A1882" s="142"/>
      <c r="B1882" s="143"/>
      <c r="C1882" s="190" t="s">
        <v>673</v>
      </c>
      <c r="D1882" s="177"/>
      <c r="E1882" s="178">
        <v>76.124000000000009</v>
      </c>
      <c r="F1882" s="144"/>
      <c r="G1882" s="144"/>
      <c r="H1882" s="144"/>
      <c r="I1882" s="144"/>
      <c r="J1882" s="144"/>
      <c r="K1882" s="144"/>
      <c r="L1882" s="144"/>
      <c r="M1882" s="144"/>
      <c r="N1882" s="144"/>
      <c r="O1882" s="144"/>
      <c r="P1882" s="144"/>
      <c r="Q1882" s="144"/>
      <c r="R1882" s="144"/>
      <c r="S1882" s="144"/>
      <c r="T1882" s="144"/>
      <c r="U1882" s="144"/>
      <c r="V1882" s="144"/>
      <c r="W1882" s="144"/>
      <c r="X1882" s="133"/>
      <c r="Y1882" s="133"/>
      <c r="Z1882" s="133"/>
      <c r="AA1882" s="133"/>
      <c r="AB1882" s="133"/>
      <c r="AC1882" s="133"/>
      <c r="AD1882" s="133"/>
      <c r="AE1882" s="133"/>
      <c r="AF1882" s="133"/>
      <c r="AG1882" s="133" t="s">
        <v>282</v>
      </c>
      <c r="AH1882" s="133">
        <v>1</v>
      </c>
      <c r="AI1882" s="133"/>
      <c r="AJ1882" s="133"/>
      <c r="AK1882" s="133"/>
      <c r="AL1882" s="133"/>
      <c r="AM1882" s="133"/>
      <c r="AN1882" s="133"/>
      <c r="AO1882" s="133"/>
      <c r="AP1882" s="133"/>
      <c r="AQ1882" s="133"/>
      <c r="AR1882" s="133"/>
      <c r="AS1882" s="133"/>
      <c r="AT1882" s="133"/>
      <c r="AU1882" s="133"/>
      <c r="AV1882" s="133"/>
      <c r="AW1882" s="133"/>
      <c r="AX1882" s="133"/>
      <c r="AY1882" s="133"/>
      <c r="AZ1882" s="133"/>
      <c r="BA1882" s="133"/>
      <c r="BB1882" s="133"/>
      <c r="BC1882" s="133"/>
      <c r="BD1882" s="133"/>
      <c r="BE1882" s="133"/>
      <c r="BF1882" s="133"/>
      <c r="BG1882" s="133"/>
      <c r="BH1882" s="133"/>
    </row>
    <row r="1883" spans="1:60" outlineLevel="1" x14ac:dyDescent="0.2">
      <c r="A1883" s="142"/>
      <c r="B1883" s="143"/>
      <c r="C1883" s="189" t="s">
        <v>678</v>
      </c>
      <c r="D1883" s="175"/>
      <c r="E1883" s="176"/>
      <c r="F1883" s="144"/>
      <c r="G1883" s="144"/>
      <c r="H1883" s="144"/>
      <c r="I1883" s="144"/>
      <c r="J1883" s="144"/>
      <c r="K1883" s="144"/>
      <c r="L1883" s="144"/>
      <c r="M1883" s="144"/>
      <c r="N1883" s="144"/>
      <c r="O1883" s="144"/>
      <c r="P1883" s="144"/>
      <c r="Q1883" s="144"/>
      <c r="R1883" s="144"/>
      <c r="S1883" s="144"/>
      <c r="T1883" s="144"/>
      <c r="U1883" s="144"/>
      <c r="V1883" s="144"/>
      <c r="W1883" s="144"/>
      <c r="X1883" s="133"/>
      <c r="Y1883" s="133"/>
      <c r="Z1883" s="133"/>
      <c r="AA1883" s="133"/>
      <c r="AB1883" s="133"/>
      <c r="AC1883" s="133"/>
      <c r="AD1883" s="133"/>
      <c r="AE1883" s="133"/>
      <c r="AF1883" s="133"/>
      <c r="AG1883" s="133" t="s">
        <v>282</v>
      </c>
      <c r="AH1883" s="133">
        <v>0</v>
      </c>
      <c r="AI1883" s="133"/>
      <c r="AJ1883" s="133"/>
      <c r="AK1883" s="133"/>
      <c r="AL1883" s="133"/>
      <c r="AM1883" s="133"/>
      <c r="AN1883" s="133"/>
      <c r="AO1883" s="133"/>
      <c r="AP1883" s="133"/>
      <c r="AQ1883" s="133"/>
      <c r="AR1883" s="133"/>
      <c r="AS1883" s="133"/>
      <c r="AT1883" s="133"/>
      <c r="AU1883" s="133"/>
      <c r="AV1883" s="133"/>
      <c r="AW1883" s="133"/>
      <c r="AX1883" s="133"/>
      <c r="AY1883" s="133"/>
      <c r="AZ1883" s="133"/>
      <c r="BA1883" s="133"/>
      <c r="BB1883" s="133"/>
      <c r="BC1883" s="133"/>
      <c r="BD1883" s="133"/>
      <c r="BE1883" s="133"/>
      <c r="BF1883" s="133"/>
      <c r="BG1883" s="133"/>
      <c r="BH1883" s="133"/>
    </row>
    <row r="1884" spans="1:60" outlineLevel="1" x14ac:dyDescent="0.2">
      <c r="A1884" s="142"/>
      <c r="B1884" s="143"/>
      <c r="C1884" s="189" t="s">
        <v>1837</v>
      </c>
      <c r="D1884" s="175"/>
      <c r="E1884" s="176"/>
      <c r="F1884" s="144"/>
      <c r="G1884" s="144"/>
      <c r="H1884" s="144"/>
      <c r="I1884" s="144"/>
      <c r="J1884" s="144"/>
      <c r="K1884" s="144"/>
      <c r="L1884" s="144"/>
      <c r="M1884" s="144"/>
      <c r="N1884" s="144"/>
      <c r="O1884" s="144"/>
      <c r="P1884" s="144"/>
      <c r="Q1884" s="144"/>
      <c r="R1884" s="144"/>
      <c r="S1884" s="144"/>
      <c r="T1884" s="144"/>
      <c r="U1884" s="144"/>
      <c r="V1884" s="144"/>
      <c r="W1884" s="144"/>
      <c r="X1884" s="133"/>
      <c r="Y1884" s="133"/>
      <c r="Z1884" s="133"/>
      <c r="AA1884" s="133"/>
      <c r="AB1884" s="133"/>
      <c r="AC1884" s="133"/>
      <c r="AD1884" s="133"/>
      <c r="AE1884" s="133"/>
      <c r="AF1884" s="133"/>
      <c r="AG1884" s="133" t="s">
        <v>282</v>
      </c>
      <c r="AH1884" s="133">
        <v>0</v>
      </c>
      <c r="AI1884" s="133"/>
      <c r="AJ1884" s="133"/>
      <c r="AK1884" s="133"/>
      <c r="AL1884" s="133"/>
      <c r="AM1884" s="133"/>
      <c r="AN1884" s="133"/>
      <c r="AO1884" s="133"/>
      <c r="AP1884" s="133"/>
      <c r="AQ1884" s="133"/>
      <c r="AR1884" s="133"/>
      <c r="AS1884" s="133"/>
      <c r="AT1884" s="133"/>
      <c r="AU1884" s="133"/>
      <c r="AV1884" s="133"/>
      <c r="AW1884" s="133"/>
      <c r="AX1884" s="133"/>
      <c r="AY1884" s="133"/>
      <c r="AZ1884" s="133"/>
      <c r="BA1884" s="133"/>
      <c r="BB1884" s="133"/>
      <c r="BC1884" s="133"/>
      <c r="BD1884" s="133"/>
      <c r="BE1884" s="133"/>
      <c r="BF1884" s="133"/>
      <c r="BG1884" s="133"/>
      <c r="BH1884" s="133"/>
    </row>
    <row r="1885" spans="1:60" outlineLevel="1" x14ac:dyDescent="0.2">
      <c r="A1885" s="142"/>
      <c r="B1885" s="143"/>
      <c r="C1885" s="189" t="s">
        <v>1874</v>
      </c>
      <c r="D1885" s="175"/>
      <c r="E1885" s="176">
        <v>22.520000000000003</v>
      </c>
      <c r="F1885" s="144"/>
      <c r="G1885" s="144"/>
      <c r="H1885" s="144"/>
      <c r="I1885" s="144"/>
      <c r="J1885" s="144"/>
      <c r="K1885" s="144"/>
      <c r="L1885" s="144"/>
      <c r="M1885" s="144"/>
      <c r="N1885" s="144"/>
      <c r="O1885" s="144"/>
      <c r="P1885" s="144"/>
      <c r="Q1885" s="144"/>
      <c r="R1885" s="144"/>
      <c r="S1885" s="144"/>
      <c r="T1885" s="144"/>
      <c r="U1885" s="144"/>
      <c r="V1885" s="144"/>
      <c r="W1885" s="144"/>
      <c r="X1885" s="133"/>
      <c r="Y1885" s="133"/>
      <c r="Z1885" s="133"/>
      <c r="AA1885" s="133"/>
      <c r="AB1885" s="133"/>
      <c r="AC1885" s="133"/>
      <c r="AD1885" s="133"/>
      <c r="AE1885" s="133"/>
      <c r="AF1885" s="133"/>
      <c r="AG1885" s="133" t="s">
        <v>282</v>
      </c>
      <c r="AH1885" s="133">
        <v>0</v>
      </c>
      <c r="AI1885" s="133"/>
      <c r="AJ1885" s="133"/>
      <c r="AK1885" s="133"/>
      <c r="AL1885" s="133"/>
      <c r="AM1885" s="133"/>
      <c r="AN1885" s="133"/>
      <c r="AO1885" s="133"/>
      <c r="AP1885" s="133"/>
      <c r="AQ1885" s="133"/>
      <c r="AR1885" s="133"/>
      <c r="AS1885" s="133"/>
      <c r="AT1885" s="133"/>
      <c r="AU1885" s="133"/>
      <c r="AV1885" s="133"/>
      <c r="AW1885" s="133"/>
      <c r="AX1885" s="133"/>
      <c r="AY1885" s="133"/>
      <c r="AZ1885" s="133"/>
      <c r="BA1885" s="133"/>
      <c r="BB1885" s="133"/>
      <c r="BC1885" s="133"/>
      <c r="BD1885" s="133"/>
      <c r="BE1885" s="133"/>
      <c r="BF1885" s="133"/>
      <c r="BG1885" s="133"/>
      <c r="BH1885" s="133"/>
    </row>
    <row r="1886" spans="1:60" outlineLevel="1" x14ac:dyDescent="0.2">
      <c r="A1886" s="142"/>
      <c r="B1886" s="143"/>
      <c r="C1886" s="189" t="s">
        <v>1875</v>
      </c>
      <c r="D1886" s="175"/>
      <c r="E1886" s="176">
        <v>36.010000000000005</v>
      </c>
      <c r="F1886" s="144"/>
      <c r="G1886" s="144"/>
      <c r="H1886" s="144"/>
      <c r="I1886" s="144"/>
      <c r="J1886" s="144"/>
      <c r="K1886" s="144"/>
      <c r="L1886" s="144"/>
      <c r="M1886" s="144"/>
      <c r="N1886" s="144"/>
      <c r="O1886" s="144"/>
      <c r="P1886" s="144"/>
      <c r="Q1886" s="144"/>
      <c r="R1886" s="144"/>
      <c r="S1886" s="144"/>
      <c r="T1886" s="144"/>
      <c r="U1886" s="144"/>
      <c r="V1886" s="144"/>
      <c r="W1886" s="144"/>
      <c r="X1886" s="133"/>
      <c r="Y1886" s="133"/>
      <c r="Z1886" s="133"/>
      <c r="AA1886" s="133"/>
      <c r="AB1886" s="133"/>
      <c r="AC1886" s="133"/>
      <c r="AD1886" s="133"/>
      <c r="AE1886" s="133"/>
      <c r="AF1886" s="133"/>
      <c r="AG1886" s="133" t="s">
        <v>282</v>
      </c>
      <c r="AH1886" s="133">
        <v>0</v>
      </c>
      <c r="AI1886" s="133"/>
      <c r="AJ1886" s="133"/>
      <c r="AK1886" s="133"/>
      <c r="AL1886" s="133"/>
      <c r="AM1886" s="133"/>
      <c r="AN1886" s="133"/>
      <c r="AO1886" s="133"/>
      <c r="AP1886" s="133"/>
      <c r="AQ1886" s="133"/>
      <c r="AR1886" s="133"/>
      <c r="AS1886" s="133"/>
      <c r="AT1886" s="133"/>
      <c r="AU1886" s="133"/>
      <c r="AV1886" s="133"/>
      <c r="AW1886" s="133"/>
      <c r="AX1886" s="133"/>
      <c r="AY1886" s="133"/>
      <c r="AZ1886" s="133"/>
      <c r="BA1886" s="133"/>
      <c r="BB1886" s="133"/>
      <c r="BC1886" s="133"/>
      <c r="BD1886" s="133"/>
      <c r="BE1886" s="133"/>
      <c r="BF1886" s="133"/>
      <c r="BG1886" s="133"/>
      <c r="BH1886" s="133"/>
    </row>
    <row r="1887" spans="1:60" outlineLevel="1" x14ac:dyDescent="0.2">
      <c r="A1887" s="142"/>
      <c r="B1887" s="143"/>
      <c r="C1887" s="189" t="s">
        <v>1841</v>
      </c>
      <c r="D1887" s="175"/>
      <c r="E1887" s="176"/>
      <c r="F1887" s="144"/>
      <c r="G1887" s="144"/>
      <c r="H1887" s="144"/>
      <c r="I1887" s="144"/>
      <c r="J1887" s="144"/>
      <c r="K1887" s="144"/>
      <c r="L1887" s="144"/>
      <c r="M1887" s="144"/>
      <c r="N1887" s="144"/>
      <c r="O1887" s="144"/>
      <c r="P1887" s="144"/>
      <c r="Q1887" s="144"/>
      <c r="R1887" s="144"/>
      <c r="S1887" s="144"/>
      <c r="T1887" s="144"/>
      <c r="U1887" s="144"/>
      <c r="V1887" s="144"/>
      <c r="W1887" s="144"/>
      <c r="X1887" s="133"/>
      <c r="Y1887" s="133"/>
      <c r="Z1887" s="133"/>
      <c r="AA1887" s="133"/>
      <c r="AB1887" s="133"/>
      <c r="AC1887" s="133"/>
      <c r="AD1887" s="133"/>
      <c r="AE1887" s="133"/>
      <c r="AF1887" s="133"/>
      <c r="AG1887" s="133" t="s">
        <v>282</v>
      </c>
      <c r="AH1887" s="133">
        <v>0</v>
      </c>
      <c r="AI1887" s="133"/>
      <c r="AJ1887" s="133"/>
      <c r="AK1887" s="133"/>
      <c r="AL1887" s="133"/>
      <c r="AM1887" s="133"/>
      <c r="AN1887" s="133"/>
      <c r="AO1887" s="133"/>
      <c r="AP1887" s="133"/>
      <c r="AQ1887" s="133"/>
      <c r="AR1887" s="133"/>
      <c r="AS1887" s="133"/>
      <c r="AT1887" s="133"/>
      <c r="AU1887" s="133"/>
      <c r="AV1887" s="133"/>
      <c r="AW1887" s="133"/>
      <c r="AX1887" s="133"/>
      <c r="AY1887" s="133"/>
      <c r="AZ1887" s="133"/>
      <c r="BA1887" s="133"/>
      <c r="BB1887" s="133"/>
      <c r="BC1887" s="133"/>
      <c r="BD1887" s="133"/>
      <c r="BE1887" s="133"/>
      <c r="BF1887" s="133"/>
      <c r="BG1887" s="133"/>
      <c r="BH1887" s="133"/>
    </row>
    <row r="1888" spans="1:60" outlineLevel="1" x14ac:dyDescent="0.2">
      <c r="A1888" s="142"/>
      <c r="B1888" s="143"/>
      <c r="C1888" s="189" t="s">
        <v>1876</v>
      </c>
      <c r="D1888" s="175"/>
      <c r="E1888" s="176">
        <v>0.48000000000000004</v>
      </c>
      <c r="F1888" s="144"/>
      <c r="G1888" s="144"/>
      <c r="H1888" s="144"/>
      <c r="I1888" s="144"/>
      <c r="J1888" s="144"/>
      <c r="K1888" s="144"/>
      <c r="L1888" s="144"/>
      <c r="M1888" s="144"/>
      <c r="N1888" s="144"/>
      <c r="O1888" s="144"/>
      <c r="P1888" s="144"/>
      <c r="Q1888" s="144"/>
      <c r="R1888" s="144"/>
      <c r="S1888" s="144"/>
      <c r="T1888" s="144"/>
      <c r="U1888" s="144"/>
      <c r="V1888" s="144"/>
      <c r="W1888" s="144"/>
      <c r="X1888" s="133"/>
      <c r="Y1888" s="133"/>
      <c r="Z1888" s="133"/>
      <c r="AA1888" s="133"/>
      <c r="AB1888" s="133"/>
      <c r="AC1888" s="133"/>
      <c r="AD1888" s="133"/>
      <c r="AE1888" s="133"/>
      <c r="AF1888" s="133"/>
      <c r="AG1888" s="133" t="s">
        <v>282</v>
      </c>
      <c r="AH1888" s="133">
        <v>0</v>
      </c>
      <c r="AI1888" s="133"/>
      <c r="AJ1888" s="133"/>
      <c r="AK1888" s="133"/>
      <c r="AL1888" s="133"/>
      <c r="AM1888" s="133"/>
      <c r="AN1888" s="133"/>
      <c r="AO1888" s="133"/>
      <c r="AP1888" s="133"/>
      <c r="AQ1888" s="133"/>
      <c r="AR1888" s="133"/>
      <c r="AS1888" s="133"/>
      <c r="AT1888" s="133"/>
      <c r="AU1888" s="133"/>
      <c r="AV1888" s="133"/>
      <c r="AW1888" s="133"/>
      <c r="AX1888" s="133"/>
      <c r="AY1888" s="133"/>
      <c r="AZ1888" s="133"/>
      <c r="BA1888" s="133"/>
      <c r="BB1888" s="133"/>
      <c r="BC1888" s="133"/>
      <c r="BD1888" s="133"/>
      <c r="BE1888" s="133"/>
      <c r="BF1888" s="133"/>
      <c r="BG1888" s="133"/>
      <c r="BH1888" s="133"/>
    </row>
    <row r="1889" spans="1:60" outlineLevel="1" x14ac:dyDescent="0.2">
      <c r="A1889" s="142"/>
      <c r="B1889" s="143"/>
      <c r="C1889" s="189" t="s">
        <v>1877</v>
      </c>
      <c r="D1889" s="175"/>
      <c r="E1889" s="176">
        <v>1.7370000000000001</v>
      </c>
      <c r="F1889" s="144"/>
      <c r="G1889" s="144"/>
      <c r="H1889" s="144"/>
      <c r="I1889" s="144"/>
      <c r="J1889" s="144"/>
      <c r="K1889" s="144"/>
      <c r="L1889" s="144"/>
      <c r="M1889" s="144"/>
      <c r="N1889" s="144"/>
      <c r="O1889" s="144"/>
      <c r="P1889" s="144"/>
      <c r="Q1889" s="144"/>
      <c r="R1889" s="144"/>
      <c r="S1889" s="144"/>
      <c r="T1889" s="144"/>
      <c r="U1889" s="144"/>
      <c r="V1889" s="144"/>
      <c r="W1889" s="144"/>
      <c r="X1889" s="133"/>
      <c r="Y1889" s="133"/>
      <c r="Z1889" s="133"/>
      <c r="AA1889" s="133"/>
      <c r="AB1889" s="133"/>
      <c r="AC1889" s="133"/>
      <c r="AD1889" s="133"/>
      <c r="AE1889" s="133"/>
      <c r="AF1889" s="133"/>
      <c r="AG1889" s="133" t="s">
        <v>282</v>
      </c>
      <c r="AH1889" s="133">
        <v>0</v>
      </c>
      <c r="AI1889" s="133"/>
      <c r="AJ1889" s="133"/>
      <c r="AK1889" s="133"/>
      <c r="AL1889" s="133"/>
      <c r="AM1889" s="133"/>
      <c r="AN1889" s="133"/>
      <c r="AO1889" s="133"/>
      <c r="AP1889" s="133"/>
      <c r="AQ1889" s="133"/>
      <c r="AR1889" s="133"/>
      <c r="AS1889" s="133"/>
      <c r="AT1889" s="133"/>
      <c r="AU1889" s="133"/>
      <c r="AV1889" s="133"/>
      <c r="AW1889" s="133"/>
      <c r="AX1889" s="133"/>
      <c r="AY1889" s="133"/>
      <c r="AZ1889" s="133"/>
      <c r="BA1889" s="133"/>
      <c r="BB1889" s="133"/>
      <c r="BC1889" s="133"/>
      <c r="BD1889" s="133"/>
      <c r="BE1889" s="133"/>
      <c r="BF1889" s="133"/>
      <c r="BG1889" s="133"/>
      <c r="BH1889" s="133"/>
    </row>
    <row r="1890" spans="1:60" outlineLevel="1" x14ac:dyDescent="0.2">
      <c r="A1890" s="142"/>
      <c r="B1890" s="143"/>
      <c r="C1890" s="189" t="s">
        <v>1878</v>
      </c>
      <c r="D1890" s="175"/>
      <c r="E1890" s="176">
        <v>1.2750000000000001</v>
      </c>
      <c r="F1890" s="144"/>
      <c r="G1890" s="144"/>
      <c r="H1890" s="144"/>
      <c r="I1890" s="144"/>
      <c r="J1890" s="144"/>
      <c r="K1890" s="144"/>
      <c r="L1890" s="144"/>
      <c r="M1890" s="144"/>
      <c r="N1890" s="144"/>
      <c r="O1890" s="144"/>
      <c r="P1890" s="144"/>
      <c r="Q1890" s="144"/>
      <c r="R1890" s="144"/>
      <c r="S1890" s="144"/>
      <c r="T1890" s="144"/>
      <c r="U1890" s="144"/>
      <c r="V1890" s="144"/>
      <c r="W1890" s="144"/>
      <c r="X1890" s="133"/>
      <c r="Y1890" s="133"/>
      <c r="Z1890" s="133"/>
      <c r="AA1890" s="133"/>
      <c r="AB1890" s="133"/>
      <c r="AC1890" s="133"/>
      <c r="AD1890" s="133"/>
      <c r="AE1890" s="133"/>
      <c r="AF1890" s="133"/>
      <c r="AG1890" s="133" t="s">
        <v>282</v>
      </c>
      <c r="AH1890" s="133">
        <v>0</v>
      </c>
      <c r="AI1890" s="133"/>
      <c r="AJ1890" s="133"/>
      <c r="AK1890" s="133"/>
      <c r="AL1890" s="133"/>
      <c r="AM1890" s="133"/>
      <c r="AN1890" s="133"/>
      <c r="AO1890" s="133"/>
      <c r="AP1890" s="133"/>
      <c r="AQ1890" s="133"/>
      <c r="AR1890" s="133"/>
      <c r="AS1890" s="133"/>
      <c r="AT1890" s="133"/>
      <c r="AU1890" s="133"/>
      <c r="AV1890" s="133"/>
      <c r="AW1890" s="133"/>
      <c r="AX1890" s="133"/>
      <c r="AY1890" s="133"/>
      <c r="AZ1890" s="133"/>
      <c r="BA1890" s="133"/>
      <c r="BB1890" s="133"/>
      <c r="BC1890" s="133"/>
      <c r="BD1890" s="133"/>
      <c r="BE1890" s="133"/>
      <c r="BF1890" s="133"/>
      <c r="BG1890" s="133"/>
      <c r="BH1890" s="133"/>
    </row>
    <row r="1891" spans="1:60" outlineLevel="1" x14ac:dyDescent="0.2">
      <c r="A1891" s="142"/>
      <c r="B1891" s="143"/>
      <c r="C1891" s="189" t="s">
        <v>1879</v>
      </c>
      <c r="D1891" s="175"/>
      <c r="E1891" s="176">
        <v>0.76500000000000001</v>
      </c>
      <c r="F1891" s="144"/>
      <c r="G1891" s="144"/>
      <c r="H1891" s="144"/>
      <c r="I1891" s="144"/>
      <c r="J1891" s="144"/>
      <c r="K1891" s="144"/>
      <c r="L1891" s="144"/>
      <c r="M1891" s="144"/>
      <c r="N1891" s="144"/>
      <c r="O1891" s="144"/>
      <c r="P1891" s="144"/>
      <c r="Q1891" s="144"/>
      <c r="R1891" s="144"/>
      <c r="S1891" s="144"/>
      <c r="T1891" s="144"/>
      <c r="U1891" s="144"/>
      <c r="V1891" s="144"/>
      <c r="W1891" s="144"/>
      <c r="X1891" s="133"/>
      <c r="Y1891" s="133"/>
      <c r="Z1891" s="133"/>
      <c r="AA1891" s="133"/>
      <c r="AB1891" s="133"/>
      <c r="AC1891" s="133"/>
      <c r="AD1891" s="133"/>
      <c r="AE1891" s="133"/>
      <c r="AF1891" s="133"/>
      <c r="AG1891" s="133" t="s">
        <v>282</v>
      </c>
      <c r="AH1891" s="133">
        <v>0</v>
      </c>
      <c r="AI1891" s="133"/>
      <c r="AJ1891" s="133"/>
      <c r="AK1891" s="133"/>
      <c r="AL1891" s="133"/>
      <c r="AM1891" s="133"/>
      <c r="AN1891" s="133"/>
      <c r="AO1891" s="133"/>
      <c r="AP1891" s="133"/>
      <c r="AQ1891" s="133"/>
      <c r="AR1891" s="133"/>
      <c r="AS1891" s="133"/>
      <c r="AT1891" s="133"/>
      <c r="AU1891" s="133"/>
      <c r="AV1891" s="133"/>
      <c r="AW1891" s="133"/>
      <c r="AX1891" s="133"/>
      <c r="AY1891" s="133"/>
      <c r="AZ1891" s="133"/>
      <c r="BA1891" s="133"/>
      <c r="BB1891" s="133"/>
      <c r="BC1891" s="133"/>
      <c r="BD1891" s="133"/>
      <c r="BE1891" s="133"/>
      <c r="BF1891" s="133"/>
      <c r="BG1891" s="133"/>
      <c r="BH1891" s="133"/>
    </row>
    <row r="1892" spans="1:60" outlineLevel="1" x14ac:dyDescent="0.2">
      <c r="A1892" s="142"/>
      <c r="B1892" s="143"/>
      <c r="C1892" s="189" t="s">
        <v>1880</v>
      </c>
      <c r="D1892" s="175"/>
      <c r="E1892" s="176">
        <v>0.51</v>
      </c>
      <c r="F1892" s="144"/>
      <c r="G1892" s="144"/>
      <c r="H1892" s="144"/>
      <c r="I1892" s="144"/>
      <c r="J1892" s="144"/>
      <c r="K1892" s="144"/>
      <c r="L1892" s="144"/>
      <c r="M1892" s="144"/>
      <c r="N1892" s="144"/>
      <c r="O1892" s="144"/>
      <c r="P1892" s="144"/>
      <c r="Q1892" s="144"/>
      <c r="R1892" s="144"/>
      <c r="S1892" s="144"/>
      <c r="T1892" s="144"/>
      <c r="U1892" s="144"/>
      <c r="V1892" s="144"/>
      <c r="W1892" s="144"/>
      <c r="X1892" s="133"/>
      <c r="Y1892" s="133"/>
      <c r="Z1892" s="133"/>
      <c r="AA1892" s="133"/>
      <c r="AB1892" s="133"/>
      <c r="AC1892" s="133"/>
      <c r="AD1892" s="133"/>
      <c r="AE1892" s="133"/>
      <c r="AF1892" s="133"/>
      <c r="AG1892" s="133" t="s">
        <v>282</v>
      </c>
      <c r="AH1892" s="133">
        <v>0</v>
      </c>
      <c r="AI1892" s="133"/>
      <c r="AJ1892" s="133"/>
      <c r="AK1892" s="133"/>
      <c r="AL1892" s="133"/>
      <c r="AM1892" s="133"/>
      <c r="AN1892" s="133"/>
      <c r="AO1892" s="133"/>
      <c r="AP1892" s="133"/>
      <c r="AQ1892" s="133"/>
      <c r="AR1892" s="133"/>
      <c r="AS1892" s="133"/>
      <c r="AT1892" s="133"/>
      <c r="AU1892" s="133"/>
      <c r="AV1892" s="133"/>
      <c r="AW1892" s="133"/>
      <c r="AX1892" s="133"/>
      <c r="AY1892" s="133"/>
      <c r="AZ1892" s="133"/>
      <c r="BA1892" s="133"/>
      <c r="BB1892" s="133"/>
      <c r="BC1892" s="133"/>
      <c r="BD1892" s="133"/>
      <c r="BE1892" s="133"/>
      <c r="BF1892" s="133"/>
      <c r="BG1892" s="133"/>
      <c r="BH1892" s="133"/>
    </row>
    <row r="1893" spans="1:60" outlineLevel="1" x14ac:dyDescent="0.2">
      <c r="A1893" s="142"/>
      <c r="B1893" s="143"/>
      <c r="C1893" s="189" t="s">
        <v>1881</v>
      </c>
      <c r="D1893" s="175"/>
      <c r="E1893" s="176">
        <v>0.63</v>
      </c>
      <c r="F1893" s="144"/>
      <c r="G1893" s="144"/>
      <c r="H1893" s="144"/>
      <c r="I1893" s="144"/>
      <c r="J1893" s="144"/>
      <c r="K1893" s="144"/>
      <c r="L1893" s="144"/>
      <c r="M1893" s="144"/>
      <c r="N1893" s="144"/>
      <c r="O1893" s="144"/>
      <c r="P1893" s="144"/>
      <c r="Q1893" s="144"/>
      <c r="R1893" s="144"/>
      <c r="S1893" s="144"/>
      <c r="T1893" s="144"/>
      <c r="U1893" s="144"/>
      <c r="V1893" s="144"/>
      <c r="W1893" s="144"/>
      <c r="X1893" s="133"/>
      <c r="Y1893" s="133"/>
      <c r="Z1893" s="133"/>
      <c r="AA1893" s="133"/>
      <c r="AB1893" s="133"/>
      <c r="AC1893" s="133"/>
      <c r="AD1893" s="133"/>
      <c r="AE1893" s="133"/>
      <c r="AF1893" s="133"/>
      <c r="AG1893" s="133" t="s">
        <v>282</v>
      </c>
      <c r="AH1893" s="133">
        <v>0</v>
      </c>
      <c r="AI1893" s="133"/>
      <c r="AJ1893" s="133"/>
      <c r="AK1893" s="133"/>
      <c r="AL1893" s="133"/>
      <c r="AM1893" s="133"/>
      <c r="AN1893" s="133"/>
      <c r="AO1893" s="133"/>
      <c r="AP1893" s="133"/>
      <c r="AQ1893" s="133"/>
      <c r="AR1893" s="133"/>
      <c r="AS1893" s="133"/>
      <c r="AT1893" s="133"/>
      <c r="AU1893" s="133"/>
      <c r="AV1893" s="133"/>
      <c r="AW1893" s="133"/>
      <c r="AX1893" s="133"/>
      <c r="AY1893" s="133"/>
      <c r="AZ1893" s="133"/>
      <c r="BA1893" s="133"/>
      <c r="BB1893" s="133"/>
      <c r="BC1893" s="133"/>
      <c r="BD1893" s="133"/>
      <c r="BE1893" s="133"/>
      <c r="BF1893" s="133"/>
      <c r="BG1893" s="133"/>
      <c r="BH1893" s="133"/>
    </row>
    <row r="1894" spans="1:60" outlineLevel="1" x14ac:dyDescent="0.2">
      <c r="A1894" s="142"/>
      <c r="B1894" s="143"/>
      <c r="C1894" s="189" t="s">
        <v>1882</v>
      </c>
      <c r="D1894" s="175"/>
      <c r="E1894" s="176">
        <v>0.879</v>
      </c>
      <c r="F1894" s="144"/>
      <c r="G1894" s="144"/>
      <c r="H1894" s="144"/>
      <c r="I1894" s="144"/>
      <c r="J1894" s="144"/>
      <c r="K1894" s="144"/>
      <c r="L1894" s="144"/>
      <c r="M1894" s="144"/>
      <c r="N1894" s="144"/>
      <c r="O1894" s="144"/>
      <c r="P1894" s="144"/>
      <c r="Q1894" s="144"/>
      <c r="R1894" s="144"/>
      <c r="S1894" s="144"/>
      <c r="T1894" s="144"/>
      <c r="U1894" s="144"/>
      <c r="V1894" s="144"/>
      <c r="W1894" s="144"/>
      <c r="X1894" s="133"/>
      <c r="Y1894" s="133"/>
      <c r="Z1894" s="133"/>
      <c r="AA1894" s="133"/>
      <c r="AB1894" s="133"/>
      <c r="AC1894" s="133"/>
      <c r="AD1894" s="133"/>
      <c r="AE1894" s="133"/>
      <c r="AF1894" s="133"/>
      <c r="AG1894" s="133" t="s">
        <v>282</v>
      </c>
      <c r="AH1894" s="133">
        <v>0</v>
      </c>
      <c r="AI1894" s="133"/>
      <c r="AJ1894" s="133"/>
      <c r="AK1894" s="133"/>
      <c r="AL1894" s="133"/>
      <c r="AM1894" s="133"/>
      <c r="AN1894" s="133"/>
      <c r="AO1894" s="133"/>
      <c r="AP1894" s="133"/>
      <c r="AQ1894" s="133"/>
      <c r="AR1894" s="133"/>
      <c r="AS1894" s="133"/>
      <c r="AT1894" s="133"/>
      <c r="AU1894" s="133"/>
      <c r="AV1894" s="133"/>
      <c r="AW1894" s="133"/>
      <c r="AX1894" s="133"/>
      <c r="AY1894" s="133"/>
      <c r="AZ1894" s="133"/>
      <c r="BA1894" s="133"/>
      <c r="BB1894" s="133"/>
      <c r="BC1894" s="133"/>
      <c r="BD1894" s="133"/>
      <c r="BE1894" s="133"/>
      <c r="BF1894" s="133"/>
      <c r="BG1894" s="133"/>
      <c r="BH1894" s="133"/>
    </row>
    <row r="1895" spans="1:60" outlineLevel="1" x14ac:dyDescent="0.2">
      <c r="A1895" s="142"/>
      <c r="B1895" s="143"/>
      <c r="C1895" s="189" t="s">
        <v>1883</v>
      </c>
      <c r="D1895" s="175"/>
      <c r="E1895" s="176">
        <v>1.0950000000000002</v>
      </c>
      <c r="F1895" s="144"/>
      <c r="G1895" s="144"/>
      <c r="H1895" s="144"/>
      <c r="I1895" s="144"/>
      <c r="J1895" s="144"/>
      <c r="K1895" s="144"/>
      <c r="L1895" s="144"/>
      <c r="M1895" s="144"/>
      <c r="N1895" s="144"/>
      <c r="O1895" s="144"/>
      <c r="P1895" s="144"/>
      <c r="Q1895" s="144"/>
      <c r="R1895" s="144"/>
      <c r="S1895" s="144"/>
      <c r="T1895" s="144"/>
      <c r="U1895" s="144"/>
      <c r="V1895" s="144"/>
      <c r="W1895" s="144"/>
      <c r="X1895" s="133"/>
      <c r="Y1895" s="133"/>
      <c r="Z1895" s="133"/>
      <c r="AA1895" s="133"/>
      <c r="AB1895" s="133"/>
      <c r="AC1895" s="133"/>
      <c r="AD1895" s="133"/>
      <c r="AE1895" s="133"/>
      <c r="AF1895" s="133"/>
      <c r="AG1895" s="133" t="s">
        <v>282</v>
      </c>
      <c r="AH1895" s="133">
        <v>0</v>
      </c>
      <c r="AI1895" s="133"/>
      <c r="AJ1895" s="133"/>
      <c r="AK1895" s="133"/>
      <c r="AL1895" s="133"/>
      <c r="AM1895" s="133"/>
      <c r="AN1895" s="133"/>
      <c r="AO1895" s="133"/>
      <c r="AP1895" s="133"/>
      <c r="AQ1895" s="133"/>
      <c r="AR1895" s="133"/>
      <c r="AS1895" s="133"/>
      <c r="AT1895" s="133"/>
      <c r="AU1895" s="133"/>
      <c r="AV1895" s="133"/>
      <c r="AW1895" s="133"/>
      <c r="AX1895" s="133"/>
      <c r="AY1895" s="133"/>
      <c r="AZ1895" s="133"/>
      <c r="BA1895" s="133"/>
      <c r="BB1895" s="133"/>
      <c r="BC1895" s="133"/>
      <c r="BD1895" s="133"/>
      <c r="BE1895" s="133"/>
      <c r="BF1895" s="133"/>
      <c r="BG1895" s="133"/>
      <c r="BH1895" s="133"/>
    </row>
    <row r="1896" spans="1:60" outlineLevel="1" x14ac:dyDescent="0.2">
      <c r="A1896" s="142"/>
      <c r="B1896" s="143"/>
      <c r="C1896" s="189" t="s">
        <v>1884</v>
      </c>
      <c r="D1896" s="175"/>
      <c r="E1896" s="176">
        <v>1.0350000000000001</v>
      </c>
      <c r="F1896" s="144"/>
      <c r="G1896" s="144"/>
      <c r="H1896" s="144"/>
      <c r="I1896" s="144"/>
      <c r="J1896" s="144"/>
      <c r="K1896" s="144"/>
      <c r="L1896" s="144"/>
      <c r="M1896" s="144"/>
      <c r="N1896" s="144"/>
      <c r="O1896" s="144"/>
      <c r="P1896" s="144"/>
      <c r="Q1896" s="144"/>
      <c r="R1896" s="144"/>
      <c r="S1896" s="144"/>
      <c r="T1896" s="144"/>
      <c r="U1896" s="144"/>
      <c r="V1896" s="144"/>
      <c r="W1896" s="144"/>
      <c r="X1896" s="133"/>
      <c r="Y1896" s="133"/>
      <c r="Z1896" s="133"/>
      <c r="AA1896" s="133"/>
      <c r="AB1896" s="133"/>
      <c r="AC1896" s="133"/>
      <c r="AD1896" s="133"/>
      <c r="AE1896" s="133"/>
      <c r="AF1896" s="133"/>
      <c r="AG1896" s="133" t="s">
        <v>282</v>
      </c>
      <c r="AH1896" s="133">
        <v>0</v>
      </c>
      <c r="AI1896" s="133"/>
      <c r="AJ1896" s="133"/>
      <c r="AK1896" s="133"/>
      <c r="AL1896" s="133"/>
      <c r="AM1896" s="133"/>
      <c r="AN1896" s="133"/>
      <c r="AO1896" s="133"/>
      <c r="AP1896" s="133"/>
      <c r="AQ1896" s="133"/>
      <c r="AR1896" s="133"/>
      <c r="AS1896" s="133"/>
      <c r="AT1896" s="133"/>
      <c r="AU1896" s="133"/>
      <c r="AV1896" s="133"/>
      <c r="AW1896" s="133"/>
      <c r="AX1896" s="133"/>
      <c r="AY1896" s="133"/>
      <c r="AZ1896" s="133"/>
      <c r="BA1896" s="133"/>
      <c r="BB1896" s="133"/>
      <c r="BC1896" s="133"/>
      <c r="BD1896" s="133"/>
      <c r="BE1896" s="133"/>
      <c r="BF1896" s="133"/>
      <c r="BG1896" s="133"/>
      <c r="BH1896" s="133"/>
    </row>
    <row r="1897" spans="1:60" outlineLevel="1" x14ac:dyDescent="0.2">
      <c r="A1897" s="142"/>
      <c r="B1897" s="143"/>
      <c r="C1897" s="189" t="s">
        <v>1885</v>
      </c>
      <c r="D1897" s="175"/>
      <c r="E1897" s="176">
        <v>0.88500000000000001</v>
      </c>
      <c r="F1897" s="144"/>
      <c r="G1897" s="144"/>
      <c r="H1897" s="144"/>
      <c r="I1897" s="144"/>
      <c r="J1897" s="144"/>
      <c r="K1897" s="144"/>
      <c r="L1897" s="144"/>
      <c r="M1897" s="144"/>
      <c r="N1897" s="144"/>
      <c r="O1897" s="144"/>
      <c r="P1897" s="144"/>
      <c r="Q1897" s="144"/>
      <c r="R1897" s="144"/>
      <c r="S1897" s="144"/>
      <c r="T1897" s="144"/>
      <c r="U1897" s="144"/>
      <c r="V1897" s="144"/>
      <c r="W1897" s="144"/>
      <c r="X1897" s="133"/>
      <c r="Y1897" s="133"/>
      <c r="Z1897" s="133"/>
      <c r="AA1897" s="133"/>
      <c r="AB1897" s="133"/>
      <c r="AC1897" s="133"/>
      <c r="AD1897" s="133"/>
      <c r="AE1897" s="133"/>
      <c r="AF1897" s="133"/>
      <c r="AG1897" s="133" t="s">
        <v>282</v>
      </c>
      <c r="AH1897" s="133">
        <v>0</v>
      </c>
      <c r="AI1897" s="133"/>
      <c r="AJ1897" s="133"/>
      <c r="AK1897" s="133"/>
      <c r="AL1897" s="133"/>
      <c r="AM1897" s="133"/>
      <c r="AN1897" s="133"/>
      <c r="AO1897" s="133"/>
      <c r="AP1897" s="133"/>
      <c r="AQ1897" s="133"/>
      <c r="AR1897" s="133"/>
      <c r="AS1897" s="133"/>
      <c r="AT1897" s="133"/>
      <c r="AU1897" s="133"/>
      <c r="AV1897" s="133"/>
      <c r="AW1897" s="133"/>
      <c r="AX1897" s="133"/>
      <c r="AY1897" s="133"/>
      <c r="AZ1897" s="133"/>
      <c r="BA1897" s="133"/>
      <c r="BB1897" s="133"/>
      <c r="BC1897" s="133"/>
      <c r="BD1897" s="133"/>
      <c r="BE1897" s="133"/>
      <c r="BF1897" s="133"/>
      <c r="BG1897" s="133"/>
      <c r="BH1897" s="133"/>
    </row>
    <row r="1898" spans="1:60" outlineLevel="1" x14ac:dyDescent="0.2">
      <c r="A1898" s="142"/>
      <c r="B1898" s="143"/>
      <c r="C1898" s="189" t="s">
        <v>1886</v>
      </c>
      <c r="D1898" s="175"/>
      <c r="E1898" s="176">
        <v>2.2200000000000002</v>
      </c>
      <c r="F1898" s="144"/>
      <c r="G1898" s="144"/>
      <c r="H1898" s="144"/>
      <c r="I1898" s="144"/>
      <c r="J1898" s="144"/>
      <c r="K1898" s="144"/>
      <c r="L1898" s="144"/>
      <c r="M1898" s="144"/>
      <c r="N1898" s="144"/>
      <c r="O1898" s="144"/>
      <c r="P1898" s="144"/>
      <c r="Q1898" s="144"/>
      <c r="R1898" s="144"/>
      <c r="S1898" s="144"/>
      <c r="T1898" s="144"/>
      <c r="U1898" s="144"/>
      <c r="V1898" s="144"/>
      <c r="W1898" s="144"/>
      <c r="X1898" s="133"/>
      <c r="Y1898" s="133"/>
      <c r="Z1898" s="133"/>
      <c r="AA1898" s="133"/>
      <c r="AB1898" s="133"/>
      <c r="AC1898" s="133"/>
      <c r="AD1898" s="133"/>
      <c r="AE1898" s="133"/>
      <c r="AF1898" s="133"/>
      <c r="AG1898" s="133" t="s">
        <v>282</v>
      </c>
      <c r="AH1898" s="133">
        <v>0</v>
      </c>
      <c r="AI1898" s="133"/>
      <c r="AJ1898" s="133"/>
      <c r="AK1898" s="133"/>
      <c r="AL1898" s="133"/>
      <c r="AM1898" s="133"/>
      <c r="AN1898" s="133"/>
      <c r="AO1898" s="133"/>
      <c r="AP1898" s="133"/>
      <c r="AQ1898" s="133"/>
      <c r="AR1898" s="133"/>
      <c r="AS1898" s="133"/>
      <c r="AT1898" s="133"/>
      <c r="AU1898" s="133"/>
      <c r="AV1898" s="133"/>
      <c r="AW1898" s="133"/>
      <c r="AX1898" s="133"/>
      <c r="AY1898" s="133"/>
      <c r="AZ1898" s="133"/>
      <c r="BA1898" s="133"/>
      <c r="BB1898" s="133"/>
      <c r="BC1898" s="133"/>
      <c r="BD1898" s="133"/>
      <c r="BE1898" s="133"/>
      <c r="BF1898" s="133"/>
      <c r="BG1898" s="133"/>
      <c r="BH1898" s="133"/>
    </row>
    <row r="1899" spans="1:60" outlineLevel="1" x14ac:dyDescent="0.2">
      <c r="A1899" s="142"/>
      <c r="B1899" s="143"/>
      <c r="C1899" s="190" t="s">
        <v>673</v>
      </c>
      <c r="D1899" s="177"/>
      <c r="E1899" s="178">
        <v>70.041000000000011</v>
      </c>
      <c r="F1899" s="144"/>
      <c r="G1899" s="144"/>
      <c r="H1899" s="144"/>
      <c r="I1899" s="144"/>
      <c r="J1899" s="144"/>
      <c r="K1899" s="144"/>
      <c r="L1899" s="144"/>
      <c r="M1899" s="144"/>
      <c r="N1899" s="144"/>
      <c r="O1899" s="144"/>
      <c r="P1899" s="144"/>
      <c r="Q1899" s="144"/>
      <c r="R1899" s="144"/>
      <c r="S1899" s="144"/>
      <c r="T1899" s="144"/>
      <c r="U1899" s="144"/>
      <c r="V1899" s="144"/>
      <c r="W1899" s="144"/>
      <c r="X1899" s="133"/>
      <c r="Y1899" s="133"/>
      <c r="Z1899" s="133"/>
      <c r="AA1899" s="133"/>
      <c r="AB1899" s="133"/>
      <c r="AC1899" s="133"/>
      <c r="AD1899" s="133"/>
      <c r="AE1899" s="133"/>
      <c r="AF1899" s="133"/>
      <c r="AG1899" s="133" t="s">
        <v>282</v>
      </c>
      <c r="AH1899" s="133">
        <v>1</v>
      </c>
      <c r="AI1899" s="133"/>
      <c r="AJ1899" s="133"/>
      <c r="AK1899" s="133"/>
      <c r="AL1899" s="133"/>
      <c r="AM1899" s="133"/>
      <c r="AN1899" s="133"/>
      <c r="AO1899" s="133"/>
      <c r="AP1899" s="133"/>
      <c r="AQ1899" s="133"/>
      <c r="AR1899" s="133"/>
      <c r="AS1899" s="133"/>
      <c r="AT1899" s="133"/>
      <c r="AU1899" s="133"/>
      <c r="AV1899" s="133"/>
      <c r="AW1899" s="133"/>
      <c r="AX1899" s="133"/>
      <c r="AY1899" s="133"/>
      <c r="AZ1899" s="133"/>
      <c r="BA1899" s="133"/>
      <c r="BB1899" s="133"/>
      <c r="BC1899" s="133"/>
      <c r="BD1899" s="133"/>
      <c r="BE1899" s="133"/>
      <c r="BF1899" s="133"/>
      <c r="BG1899" s="133"/>
      <c r="BH1899" s="133"/>
    </row>
    <row r="1900" spans="1:60" ht="22.5" outlineLevel="1" x14ac:dyDescent="0.2">
      <c r="A1900" s="154">
        <v>261</v>
      </c>
      <c r="B1900" s="155" t="s">
        <v>1887</v>
      </c>
      <c r="C1900" s="171" t="s">
        <v>1888</v>
      </c>
      <c r="D1900" s="156" t="s">
        <v>291</v>
      </c>
      <c r="E1900" s="157">
        <v>252.36</v>
      </c>
      <c r="F1900" s="158">
        <v>162</v>
      </c>
      <c r="G1900" s="159">
        <f>ROUND(E1900*F1900,2)</f>
        <v>40882.32</v>
      </c>
      <c r="H1900" s="158">
        <v>116.42</v>
      </c>
      <c r="I1900" s="159">
        <f>ROUND(E1900*H1900,2)</f>
        <v>29379.75</v>
      </c>
      <c r="J1900" s="158">
        <v>45.580000000000005</v>
      </c>
      <c r="K1900" s="159">
        <f>ROUND(E1900*J1900,2)</f>
        <v>11502.57</v>
      </c>
      <c r="L1900" s="159">
        <v>21</v>
      </c>
      <c r="M1900" s="159">
        <f>G1900*(1+L1900/100)</f>
        <v>49467.607199999999</v>
      </c>
      <c r="N1900" s="159">
        <v>3.2000000000000003E-4</v>
      </c>
      <c r="O1900" s="159">
        <f>ROUND(E1900*N1900,2)</f>
        <v>0.08</v>
      </c>
      <c r="P1900" s="159">
        <v>0</v>
      </c>
      <c r="Q1900" s="159">
        <f>ROUND(E1900*P1900,2)</f>
        <v>0</v>
      </c>
      <c r="R1900" s="159" t="s">
        <v>1791</v>
      </c>
      <c r="S1900" s="159" t="s">
        <v>233</v>
      </c>
      <c r="T1900" s="160" t="s">
        <v>233</v>
      </c>
      <c r="U1900" s="144">
        <v>0.11</v>
      </c>
      <c r="V1900" s="144">
        <f>ROUND(E1900*U1900,2)</f>
        <v>27.76</v>
      </c>
      <c r="W1900" s="144"/>
      <c r="X1900" s="133"/>
      <c r="Y1900" s="133"/>
      <c r="Z1900" s="133"/>
      <c r="AA1900" s="133"/>
      <c r="AB1900" s="133"/>
      <c r="AC1900" s="133"/>
      <c r="AD1900" s="133"/>
      <c r="AE1900" s="133"/>
      <c r="AF1900" s="133"/>
      <c r="AG1900" s="133" t="s">
        <v>1792</v>
      </c>
      <c r="AH1900" s="133"/>
      <c r="AI1900" s="133"/>
      <c r="AJ1900" s="133"/>
      <c r="AK1900" s="133"/>
      <c r="AL1900" s="133"/>
      <c r="AM1900" s="133"/>
      <c r="AN1900" s="133"/>
      <c r="AO1900" s="133"/>
      <c r="AP1900" s="133"/>
      <c r="AQ1900" s="133"/>
      <c r="AR1900" s="133"/>
      <c r="AS1900" s="133"/>
      <c r="AT1900" s="133"/>
      <c r="AU1900" s="133"/>
      <c r="AV1900" s="133"/>
      <c r="AW1900" s="133"/>
      <c r="AX1900" s="133"/>
      <c r="AY1900" s="133"/>
      <c r="AZ1900" s="133"/>
      <c r="BA1900" s="133"/>
      <c r="BB1900" s="133"/>
      <c r="BC1900" s="133"/>
      <c r="BD1900" s="133"/>
      <c r="BE1900" s="133"/>
      <c r="BF1900" s="133"/>
      <c r="BG1900" s="133"/>
      <c r="BH1900" s="133"/>
    </row>
    <row r="1901" spans="1:60" outlineLevel="1" x14ac:dyDescent="0.2">
      <c r="A1901" s="142"/>
      <c r="B1901" s="143"/>
      <c r="C1901" s="189" t="s">
        <v>668</v>
      </c>
      <c r="D1901" s="175"/>
      <c r="E1901" s="176"/>
      <c r="F1901" s="144"/>
      <c r="G1901" s="144"/>
      <c r="H1901" s="144"/>
      <c r="I1901" s="144"/>
      <c r="J1901" s="144"/>
      <c r="K1901" s="144"/>
      <c r="L1901" s="144"/>
      <c r="M1901" s="144"/>
      <c r="N1901" s="144"/>
      <c r="O1901" s="144"/>
      <c r="P1901" s="144"/>
      <c r="Q1901" s="144"/>
      <c r="R1901" s="144"/>
      <c r="S1901" s="144"/>
      <c r="T1901" s="144"/>
      <c r="U1901" s="144"/>
      <c r="V1901" s="144"/>
      <c r="W1901" s="144"/>
      <c r="X1901" s="133"/>
      <c r="Y1901" s="133"/>
      <c r="Z1901" s="133"/>
      <c r="AA1901" s="133"/>
      <c r="AB1901" s="133"/>
      <c r="AC1901" s="133"/>
      <c r="AD1901" s="133"/>
      <c r="AE1901" s="133"/>
      <c r="AF1901" s="133"/>
      <c r="AG1901" s="133" t="s">
        <v>282</v>
      </c>
      <c r="AH1901" s="133">
        <v>0</v>
      </c>
      <c r="AI1901" s="133"/>
      <c r="AJ1901" s="133"/>
      <c r="AK1901" s="133"/>
      <c r="AL1901" s="133"/>
      <c r="AM1901" s="133"/>
      <c r="AN1901" s="133"/>
      <c r="AO1901" s="133"/>
      <c r="AP1901" s="133"/>
      <c r="AQ1901" s="133"/>
      <c r="AR1901" s="133"/>
      <c r="AS1901" s="133"/>
      <c r="AT1901" s="133"/>
      <c r="AU1901" s="133"/>
      <c r="AV1901" s="133"/>
      <c r="AW1901" s="133"/>
      <c r="AX1901" s="133"/>
      <c r="AY1901" s="133"/>
      <c r="AZ1901" s="133"/>
      <c r="BA1901" s="133"/>
      <c r="BB1901" s="133"/>
      <c r="BC1901" s="133"/>
      <c r="BD1901" s="133"/>
      <c r="BE1901" s="133"/>
      <c r="BF1901" s="133"/>
      <c r="BG1901" s="133"/>
      <c r="BH1901" s="133"/>
    </row>
    <row r="1902" spans="1:60" outlineLevel="1" x14ac:dyDescent="0.2">
      <c r="A1902" s="142"/>
      <c r="B1902" s="143"/>
      <c r="C1902" s="189" t="s">
        <v>1889</v>
      </c>
      <c r="D1902" s="175"/>
      <c r="E1902" s="176">
        <v>5.4</v>
      </c>
      <c r="F1902" s="144"/>
      <c r="G1902" s="144"/>
      <c r="H1902" s="144"/>
      <c r="I1902" s="144"/>
      <c r="J1902" s="144"/>
      <c r="K1902" s="144"/>
      <c r="L1902" s="144"/>
      <c r="M1902" s="144"/>
      <c r="N1902" s="144"/>
      <c r="O1902" s="144"/>
      <c r="P1902" s="144"/>
      <c r="Q1902" s="144"/>
      <c r="R1902" s="144"/>
      <c r="S1902" s="144"/>
      <c r="T1902" s="144"/>
      <c r="U1902" s="144"/>
      <c r="V1902" s="144"/>
      <c r="W1902" s="144"/>
      <c r="X1902" s="133"/>
      <c r="Y1902" s="133"/>
      <c r="Z1902" s="133"/>
      <c r="AA1902" s="133"/>
      <c r="AB1902" s="133"/>
      <c r="AC1902" s="133"/>
      <c r="AD1902" s="133"/>
      <c r="AE1902" s="133"/>
      <c r="AF1902" s="133"/>
      <c r="AG1902" s="133" t="s">
        <v>282</v>
      </c>
      <c r="AH1902" s="133">
        <v>0</v>
      </c>
      <c r="AI1902" s="133"/>
      <c r="AJ1902" s="133"/>
      <c r="AK1902" s="133"/>
      <c r="AL1902" s="133"/>
      <c r="AM1902" s="133"/>
      <c r="AN1902" s="133"/>
      <c r="AO1902" s="133"/>
      <c r="AP1902" s="133"/>
      <c r="AQ1902" s="133"/>
      <c r="AR1902" s="133"/>
      <c r="AS1902" s="133"/>
      <c r="AT1902" s="133"/>
      <c r="AU1902" s="133"/>
      <c r="AV1902" s="133"/>
      <c r="AW1902" s="133"/>
      <c r="AX1902" s="133"/>
      <c r="AY1902" s="133"/>
      <c r="AZ1902" s="133"/>
      <c r="BA1902" s="133"/>
      <c r="BB1902" s="133"/>
      <c r="BC1902" s="133"/>
      <c r="BD1902" s="133"/>
      <c r="BE1902" s="133"/>
      <c r="BF1902" s="133"/>
      <c r="BG1902" s="133"/>
      <c r="BH1902" s="133"/>
    </row>
    <row r="1903" spans="1:60" outlineLevel="1" x14ac:dyDescent="0.2">
      <c r="A1903" s="142"/>
      <c r="B1903" s="143"/>
      <c r="C1903" s="189" t="s">
        <v>1890</v>
      </c>
      <c r="D1903" s="175"/>
      <c r="E1903" s="176">
        <v>7.44</v>
      </c>
      <c r="F1903" s="144"/>
      <c r="G1903" s="144"/>
      <c r="H1903" s="144"/>
      <c r="I1903" s="144"/>
      <c r="J1903" s="144"/>
      <c r="K1903" s="144"/>
      <c r="L1903" s="144"/>
      <c r="M1903" s="144"/>
      <c r="N1903" s="144"/>
      <c r="O1903" s="144"/>
      <c r="P1903" s="144"/>
      <c r="Q1903" s="144"/>
      <c r="R1903" s="144"/>
      <c r="S1903" s="144"/>
      <c r="T1903" s="144"/>
      <c r="U1903" s="144"/>
      <c r="V1903" s="144"/>
      <c r="W1903" s="144"/>
      <c r="X1903" s="133"/>
      <c r="Y1903" s="133"/>
      <c r="Z1903" s="133"/>
      <c r="AA1903" s="133"/>
      <c r="AB1903" s="133"/>
      <c r="AC1903" s="133"/>
      <c r="AD1903" s="133"/>
      <c r="AE1903" s="133"/>
      <c r="AF1903" s="133"/>
      <c r="AG1903" s="133" t="s">
        <v>282</v>
      </c>
      <c r="AH1903" s="133">
        <v>0</v>
      </c>
      <c r="AI1903" s="133"/>
      <c r="AJ1903" s="133"/>
      <c r="AK1903" s="133"/>
      <c r="AL1903" s="133"/>
      <c r="AM1903" s="133"/>
      <c r="AN1903" s="133"/>
      <c r="AO1903" s="133"/>
      <c r="AP1903" s="133"/>
      <c r="AQ1903" s="133"/>
      <c r="AR1903" s="133"/>
      <c r="AS1903" s="133"/>
      <c r="AT1903" s="133"/>
      <c r="AU1903" s="133"/>
      <c r="AV1903" s="133"/>
      <c r="AW1903" s="133"/>
      <c r="AX1903" s="133"/>
      <c r="AY1903" s="133"/>
      <c r="AZ1903" s="133"/>
      <c r="BA1903" s="133"/>
      <c r="BB1903" s="133"/>
      <c r="BC1903" s="133"/>
      <c r="BD1903" s="133"/>
      <c r="BE1903" s="133"/>
      <c r="BF1903" s="133"/>
      <c r="BG1903" s="133"/>
      <c r="BH1903" s="133"/>
    </row>
    <row r="1904" spans="1:60" outlineLevel="1" x14ac:dyDescent="0.2">
      <c r="A1904" s="142"/>
      <c r="B1904" s="143"/>
      <c r="C1904" s="189" t="s">
        <v>1891</v>
      </c>
      <c r="D1904" s="175"/>
      <c r="E1904" s="176">
        <v>5.7</v>
      </c>
      <c r="F1904" s="144"/>
      <c r="G1904" s="144"/>
      <c r="H1904" s="144"/>
      <c r="I1904" s="144"/>
      <c r="J1904" s="144"/>
      <c r="K1904" s="144"/>
      <c r="L1904" s="144"/>
      <c r="M1904" s="144"/>
      <c r="N1904" s="144"/>
      <c r="O1904" s="144"/>
      <c r="P1904" s="144"/>
      <c r="Q1904" s="144"/>
      <c r="R1904" s="144"/>
      <c r="S1904" s="144"/>
      <c r="T1904" s="144"/>
      <c r="U1904" s="144"/>
      <c r="V1904" s="144"/>
      <c r="W1904" s="144"/>
      <c r="X1904" s="133"/>
      <c r="Y1904" s="133"/>
      <c r="Z1904" s="133"/>
      <c r="AA1904" s="133"/>
      <c r="AB1904" s="133"/>
      <c r="AC1904" s="133"/>
      <c r="AD1904" s="133"/>
      <c r="AE1904" s="133"/>
      <c r="AF1904" s="133"/>
      <c r="AG1904" s="133" t="s">
        <v>282</v>
      </c>
      <c r="AH1904" s="133">
        <v>0</v>
      </c>
      <c r="AI1904" s="133"/>
      <c r="AJ1904" s="133"/>
      <c r="AK1904" s="133"/>
      <c r="AL1904" s="133"/>
      <c r="AM1904" s="133"/>
      <c r="AN1904" s="133"/>
      <c r="AO1904" s="133"/>
      <c r="AP1904" s="133"/>
      <c r="AQ1904" s="133"/>
      <c r="AR1904" s="133"/>
      <c r="AS1904" s="133"/>
      <c r="AT1904" s="133"/>
      <c r="AU1904" s="133"/>
      <c r="AV1904" s="133"/>
      <c r="AW1904" s="133"/>
      <c r="AX1904" s="133"/>
      <c r="AY1904" s="133"/>
      <c r="AZ1904" s="133"/>
      <c r="BA1904" s="133"/>
      <c r="BB1904" s="133"/>
      <c r="BC1904" s="133"/>
      <c r="BD1904" s="133"/>
      <c r="BE1904" s="133"/>
      <c r="BF1904" s="133"/>
      <c r="BG1904" s="133"/>
      <c r="BH1904" s="133"/>
    </row>
    <row r="1905" spans="1:60" outlineLevel="1" x14ac:dyDescent="0.2">
      <c r="A1905" s="142"/>
      <c r="B1905" s="143"/>
      <c r="C1905" s="189" t="s">
        <v>1892</v>
      </c>
      <c r="D1905" s="175"/>
      <c r="E1905" s="176">
        <v>4.4000000000000004</v>
      </c>
      <c r="F1905" s="144"/>
      <c r="G1905" s="144"/>
      <c r="H1905" s="144"/>
      <c r="I1905" s="144"/>
      <c r="J1905" s="144"/>
      <c r="K1905" s="144"/>
      <c r="L1905" s="144"/>
      <c r="M1905" s="144"/>
      <c r="N1905" s="144"/>
      <c r="O1905" s="144"/>
      <c r="P1905" s="144"/>
      <c r="Q1905" s="144"/>
      <c r="R1905" s="144"/>
      <c r="S1905" s="144"/>
      <c r="T1905" s="144"/>
      <c r="U1905" s="144"/>
      <c r="V1905" s="144"/>
      <c r="W1905" s="144"/>
      <c r="X1905" s="133"/>
      <c r="Y1905" s="133"/>
      <c r="Z1905" s="133"/>
      <c r="AA1905" s="133"/>
      <c r="AB1905" s="133"/>
      <c r="AC1905" s="133"/>
      <c r="AD1905" s="133"/>
      <c r="AE1905" s="133"/>
      <c r="AF1905" s="133"/>
      <c r="AG1905" s="133" t="s">
        <v>282</v>
      </c>
      <c r="AH1905" s="133">
        <v>0</v>
      </c>
      <c r="AI1905" s="133"/>
      <c r="AJ1905" s="133"/>
      <c r="AK1905" s="133"/>
      <c r="AL1905" s="133"/>
      <c r="AM1905" s="133"/>
      <c r="AN1905" s="133"/>
      <c r="AO1905" s="133"/>
      <c r="AP1905" s="133"/>
      <c r="AQ1905" s="133"/>
      <c r="AR1905" s="133"/>
      <c r="AS1905" s="133"/>
      <c r="AT1905" s="133"/>
      <c r="AU1905" s="133"/>
      <c r="AV1905" s="133"/>
      <c r="AW1905" s="133"/>
      <c r="AX1905" s="133"/>
      <c r="AY1905" s="133"/>
      <c r="AZ1905" s="133"/>
      <c r="BA1905" s="133"/>
      <c r="BB1905" s="133"/>
      <c r="BC1905" s="133"/>
      <c r="BD1905" s="133"/>
      <c r="BE1905" s="133"/>
      <c r="BF1905" s="133"/>
      <c r="BG1905" s="133"/>
      <c r="BH1905" s="133"/>
    </row>
    <row r="1906" spans="1:60" outlineLevel="1" x14ac:dyDescent="0.2">
      <c r="A1906" s="142"/>
      <c r="B1906" s="143"/>
      <c r="C1906" s="189" t="s">
        <v>1893</v>
      </c>
      <c r="D1906" s="175"/>
      <c r="E1906" s="176">
        <v>4.9000000000000004</v>
      </c>
      <c r="F1906" s="144"/>
      <c r="G1906" s="144"/>
      <c r="H1906" s="144"/>
      <c r="I1906" s="144"/>
      <c r="J1906" s="144"/>
      <c r="K1906" s="144"/>
      <c r="L1906" s="144"/>
      <c r="M1906" s="144"/>
      <c r="N1906" s="144"/>
      <c r="O1906" s="144"/>
      <c r="P1906" s="144"/>
      <c r="Q1906" s="144"/>
      <c r="R1906" s="144"/>
      <c r="S1906" s="144"/>
      <c r="T1906" s="144"/>
      <c r="U1906" s="144"/>
      <c r="V1906" s="144"/>
      <c r="W1906" s="144"/>
      <c r="X1906" s="133"/>
      <c r="Y1906" s="133"/>
      <c r="Z1906" s="133"/>
      <c r="AA1906" s="133"/>
      <c r="AB1906" s="133"/>
      <c r="AC1906" s="133"/>
      <c r="AD1906" s="133"/>
      <c r="AE1906" s="133"/>
      <c r="AF1906" s="133"/>
      <c r="AG1906" s="133" t="s">
        <v>282</v>
      </c>
      <c r="AH1906" s="133">
        <v>0</v>
      </c>
      <c r="AI1906" s="133"/>
      <c r="AJ1906" s="133"/>
      <c r="AK1906" s="133"/>
      <c r="AL1906" s="133"/>
      <c r="AM1906" s="133"/>
      <c r="AN1906" s="133"/>
      <c r="AO1906" s="133"/>
      <c r="AP1906" s="133"/>
      <c r="AQ1906" s="133"/>
      <c r="AR1906" s="133"/>
      <c r="AS1906" s="133"/>
      <c r="AT1906" s="133"/>
      <c r="AU1906" s="133"/>
      <c r="AV1906" s="133"/>
      <c r="AW1906" s="133"/>
      <c r="AX1906" s="133"/>
      <c r="AY1906" s="133"/>
      <c r="AZ1906" s="133"/>
      <c r="BA1906" s="133"/>
      <c r="BB1906" s="133"/>
      <c r="BC1906" s="133"/>
      <c r="BD1906" s="133"/>
      <c r="BE1906" s="133"/>
      <c r="BF1906" s="133"/>
      <c r="BG1906" s="133"/>
      <c r="BH1906" s="133"/>
    </row>
    <row r="1907" spans="1:60" outlineLevel="1" x14ac:dyDescent="0.2">
      <c r="A1907" s="142"/>
      <c r="B1907" s="143"/>
      <c r="C1907" s="189" t="s">
        <v>1894</v>
      </c>
      <c r="D1907" s="175"/>
      <c r="E1907" s="176">
        <v>10.98</v>
      </c>
      <c r="F1907" s="144"/>
      <c r="G1907" s="144"/>
      <c r="H1907" s="144"/>
      <c r="I1907" s="144"/>
      <c r="J1907" s="144"/>
      <c r="K1907" s="144"/>
      <c r="L1907" s="144"/>
      <c r="M1907" s="144"/>
      <c r="N1907" s="144"/>
      <c r="O1907" s="144"/>
      <c r="P1907" s="144"/>
      <c r="Q1907" s="144"/>
      <c r="R1907" s="144"/>
      <c r="S1907" s="144"/>
      <c r="T1907" s="144"/>
      <c r="U1907" s="144"/>
      <c r="V1907" s="144"/>
      <c r="W1907" s="144"/>
      <c r="X1907" s="133"/>
      <c r="Y1907" s="133"/>
      <c r="Z1907" s="133"/>
      <c r="AA1907" s="133"/>
      <c r="AB1907" s="133"/>
      <c r="AC1907" s="133"/>
      <c r="AD1907" s="133"/>
      <c r="AE1907" s="133"/>
      <c r="AF1907" s="133"/>
      <c r="AG1907" s="133" t="s">
        <v>282</v>
      </c>
      <c r="AH1907" s="133">
        <v>0</v>
      </c>
      <c r="AI1907" s="133"/>
      <c r="AJ1907" s="133"/>
      <c r="AK1907" s="133"/>
      <c r="AL1907" s="133"/>
      <c r="AM1907" s="133"/>
      <c r="AN1907" s="133"/>
      <c r="AO1907" s="133"/>
      <c r="AP1907" s="133"/>
      <c r="AQ1907" s="133"/>
      <c r="AR1907" s="133"/>
      <c r="AS1907" s="133"/>
      <c r="AT1907" s="133"/>
      <c r="AU1907" s="133"/>
      <c r="AV1907" s="133"/>
      <c r="AW1907" s="133"/>
      <c r="AX1907" s="133"/>
      <c r="AY1907" s="133"/>
      <c r="AZ1907" s="133"/>
      <c r="BA1907" s="133"/>
      <c r="BB1907" s="133"/>
      <c r="BC1907" s="133"/>
      <c r="BD1907" s="133"/>
      <c r="BE1907" s="133"/>
      <c r="BF1907" s="133"/>
      <c r="BG1907" s="133"/>
      <c r="BH1907" s="133"/>
    </row>
    <row r="1908" spans="1:60" outlineLevel="1" x14ac:dyDescent="0.2">
      <c r="A1908" s="142"/>
      <c r="B1908" s="143"/>
      <c r="C1908" s="189" t="s">
        <v>1895</v>
      </c>
      <c r="D1908" s="175"/>
      <c r="E1908" s="176">
        <v>4.3400000000000007</v>
      </c>
      <c r="F1908" s="144"/>
      <c r="G1908" s="144"/>
      <c r="H1908" s="144"/>
      <c r="I1908" s="144"/>
      <c r="J1908" s="144"/>
      <c r="K1908" s="144"/>
      <c r="L1908" s="144"/>
      <c r="M1908" s="144"/>
      <c r="N1908" s="144"/>
      <c r="O1908" s="144"/>
      <c r="P1908" s="144"/>
      <c r="Q1908" s="144"/>
      <c r="R1908" s="144"/>
      <c r="S1908" s="144"/>
      <c r="T1908" s="144"/>
      <c r="U1908" s="144"/>
      <c r="V1908" s="144"/>
      <c r="W1908" s="144"/>
      <c r="X1908" s="133"/>
      <c r="Y1908" s="133"/>
      <c r="Z1908" s="133"/>
      <c r="AA1908" s="133"/>
      <c r="AB1908" s="133"/>
      <c r="AC1908" s="133"/>
      <c r="AD1908" s="133"/>
      <c r="AE1908" s="133"/>
      <c r="AF1908" s="133"/>
      <c r="AG1908" s="133" t="s">
        <v>282</v>
      </c>
      <c r="AH1908" s="133">
        <v>0</v>
      </c>
      <c r="AI1908" s="133"/>
      <c r="AJ1908" s="133"/>
      <c r="AK1908" s="133"/>
      <c r="AL1908" s="133"/>
      <c r="AM1908" s="133"/>
      <c r="AN1908" s="133"/>
      <c r="AO1908" s="133"/>
      <c r="AP1908" s="133"/>
      <c r="AQ1908" s="133"/>
      <c r="AR1908" s="133"/>
      <c r="AS1908" s="133"/>
      <c r="AT1908" s="133"/>
      <c r="AU1908" s="133"/>
      <c r="AV1908" s="133"/>
      <c r="AW1908" s="133"/>
      <c r="AX1908" s="133"/>
      <c r="AY1908" s="133"/>
      <c r="AZ1908" s="133"/>
      <c r="BA1908" s="133"/>
      <c r="BB1908" s="133"/>
      <c r="BC1908" s="133"/>
      <c r="BD1908" s="133"/>
      <c r="BE1908" s="133"/>
      <c r="BF1908" s="133"/>
      <c r="BG1908" s="133"/>
      <c r="BH1908" s="133"/>
    </row>
    <row r="1909" spans="1:60" outlineLevel="1" x14ac:dyDescent="0.2">
      <c r="A1909" s="142"/>
      <c r="B1909" s="143"/>
      <c r="C1909" s="189" t="s">
        <v>1896</v>
      </c>
      <c r="D1909" s="175"/>
      <c r="E1909" s="176">
        <v>6</v>
      </c>
      <c r="F1909" s="144"/>
      <c r="G1909" s="144"/>
      <c r="H1909" s="144"/>
      <c r="I1909" s="144"/>
      <c r="J1909" s="144"/>
      <c r="K1909" s="144"/>
      <c r="L1909" s="144"/>
      <c r="M1909" s="144"/>
      <c r="N1909" s="144"/>
      <c r="O1909" s="144"/>
      <c r="P1909" s="144"/>
      <c r="Q1909" s="144"/>
      <c r="R1909" s="144"/>
      <c r="S1909" s="144"/>
      <c r="T1909" s="144"/>
      <c r="U1909" s="144"/>
      <c r="V1909" s="144"/>
      <c r="W1909" s="144"/>
      <c r="X1909" s="133"/>
      <c r="Y1909" s="133"/>
      <c r="Z1909" s="133"/>
      <c r="AA1909" s="133"/>
      <c r="AB1909" s="133"/>
      <c r="AC1909" s="133"/>
      <c r="AD1909" s="133"/>
      <c r="AE1909" s="133"/>
      <c r="AF1909" s="133"/>
      <c r="AG1909" s="133" t="s">
        <v>282</v>
      </c>
      <c r="AH1909" s="133">
        <v>0</v>
      </c>
      <c r="AI1909" s="133"/>
      <c r="AJ1909" s="133"/>
      <c r="AK1909" s="133"/>
      <c r="AL1909" s="133"/>
      <c r="AM1909" s="133"/>
      <c r="AN1909" s="133"/>
      <c r="AO1909" s="133"/>
      <c r="AP1909" s="133"/>
      <c r="AQ1909" s="133"/>
      <c r="AR1909" s="133"/>
      <c r="AS1909" s="133"/>
      <c r="AT1909" s="133"/>
      <c r="AU1909" s="133"/>
      <c r="AV1909" s="133"/>
      <c r="AW1909" s="133"/>
      <c r="AX1909" s="133"/>
      <c r="AY1909" s="133"/>
      <c r="AZ1909" s="133"/>
      <c r="BA1909" s="133"/>
      <c r="BB1909" s="133"/>
      <c r="BC1909" s="133"/>
      <c r="BD1909" s="133"/>
      <c r="BE1909" s="133"/>
      <c r="BF1909" s="133"/>
      <c r="BG1909" s="133"/>
      <c r="BH1909" s="133"/>
    </row>
    <row r="1910" spans="1:60" outlineLevel="1" x14ac:dyDescent="0.2">
      <c r="A1910" s="142"/>
      <c r="B1910" s="143"/>
      <c r="C1910" s="189" t="s">
        <v>1897</v>
      </c>
      <c r="D1910" s="175"/>
      <c r="E1910" s="176">
        <v>5.1000000000000005</v>
      </c>
      <c r="F1910" s="144"/>
      <c r="G1910" s="144"/>
      <c r="H1910" s="144"/>
      <c r="I1910" s="144"/>
      <c r="J1910" s="144"/>
      <c r="K1910" s="144"/>
      <c r="L1910" s="144"/>
      <c r="M1910" s="144"/>
      <c r="N1910" s="144"/>
      <c r="O1910" s="144"/>
      <c r="P1910" s="144"/>
      <c r="Q1910" s="144"/>
      <c r="R1910" s="144"/>
      <c r="S1910" s="144"/>
      <c r="T1910" s="144"/>
      <c r="U1910" s="144"/>
      <c r="V1910" s="144"/>
      <c r="W1910" s="144"/>
      <c r="X1910" s="133"/>
      <c r="Y1910" s="133"/>
      <c r="Z1910" s="133"/>
      <c r="AA1910" s="133"/>
      <c r="AB1910" s="133"/>
      <c r="AC1910" s="133"/>
      <c r="AD1910" s="133"/>
      <c r="AE1910" s="133"/>
      <c r="AF1910" s="133"/>
      <c r="AG1910" s="133" t="s">
        <v>282</v>
      </c>
      <c r="AH1910" s="133">
        <v>0</v>
      </c>
      <c r="AI1910" s="133"/>
      <c r="AJ1910" s="133"/>
      <c r="AK1910" s="133"/>
      <c r="AL1910" s="133"/>
      <c r="AM1910" s="133"/>
      <c r="AN1910" s="133"/>
      <c r="AO1910" s="133"/>
      <c r="AP1910" s="133"/>
      <c r="AQ1910" s="133"/>
      <c r="AR1910" s="133"/>
      <c r="AS1910" s="133"/>
      <c r="AT1910" s="133"/>
      <c r="AU1910" s="133"/>
      <c r="AV1910" s="133"/>
      <c r="AW1910" s="133"/>
      <c r="AX1910" s="133"/>
      <c r="AY1910" s="133"/>
      <c r="AZ1910" s="133"/>
      <c r="BA1910" s="133"/>
      <c r="BB1910" s="133"/>
      <c r="BC1910" s="133"/>
      <c r="BD1910" s="133"/>
      <c r="BE1910" s="133"/>
      <c r="BF1910" s="133"/>
      <c r="BG1910" s="133"/>
      <c r="BH1910" s="133"/>
    </row>
    <row r="1911" spans="1:60" outlineLevel="1" x14ac:dyDescent="0.2">
      <c r="A1911" s="142"/>
      <c r="B1911" s="143"/>
      <c r="C1911" s="189" t="s">
        <v>1898</v>
      </c>
      <c r="D1911" s="175"/>
      <c r="E1911" s="176">
        <v>3.9000000000000004</v>
      </c>
      <c r="F1911" s="144"/>
      <c r="G1911" s="144"/>
      <c r="H1911" s="144"/>
      <c r="I1911" s="144"/>
      <c r="J1911" s="144"/>
      <c r="K1911" s="144"/>
      <c r="L1911" s="144"/>
      <c r="M1911" s="144"/>
      <c r="N1911" s="144"/>
      <c r="O1911" s="144"/>
      <c r="P1911" s="144"/>
      <c r="Q1911" s="144"/>
      <c r="R1911" s="144"/>
      <c r="S1911" s="144"/>
      <c r="T1911" s="144"/>
      <c r="U1911" s="144"/>
      <c r="V1911" s="144"/>
      <c r="W1911" s="144"/>
      <c r="X1911" s="133"/>
      <c r="Y1911" s="133"/>
      <c r="Z1911" s="133"/>
      <c r="AA1911" s="133"/>
      <c r="AB1911" s="133"/>
      <c r="AC1911" s="133"/>
      <c r="AD1911" s="133"/>
      <c r="AE1911" s="133"/>
      <c r="AF1911" s="133"/>
      <c r="AG1911" s="133" t="s">
        <v>282</v>
      </c>
      <c r="AH1911" s="133">
        <v>0</v>
      </c>
      <c r="AI1911" s="133"/>
      <c r="AJ1911" s="133"/>
      <c r="AK1911" s="133"/>
      <c r="AL1911" s="133"/>
      <c r="AM1911" s="133"/>
      <c r="AN1911" s="133"/>
      <c r="AO1911" s="133"/>
      <c r="AP1911" s="133"/>
      <c r="AQ1911" s="133"/>
      <c r="AR1911" s="133"/>
      <c r="AS1911" s="133"/>
      <c r="AT1911" s="133"/>
      <c r="AU1911" s="133"/>
      <c r="AV1911" s="133"/>
      <c r="AW1911" s="133"/>
      <c r="AX1911" s="133"/>
      <c r="AY1911" s="133"/>
      <c r="AZ1911" s="133"/>
      <c r="BA1911" s="133"/>
      <c r="BB1911" s="133"/>
      <c r="BC1911" s="133"/>
      <c r="BD1911" s="133"/>
      <c r="BE1911" s="133"/>
      <c r="BF1911" s="133"/>
      <c r="BG1911" s="133"/>
      <c r="BH1911" s="133"/>
    </row>
    <row r="1912" spans="1:60" outlineLevel="1" x14ac:dyDescent="0.2">
      <c r="A1912" s="142"/>
      <c r="B1912" s="143"/>
      <c r="C1912" s="189" t="s">
        <v>1899</v>
      </c>
      <c r="D1912" s="175"/>
      <c r="E1912" s="176">
        <v>4.5</v>
      </c>
      <c r="F1912" s="144"/>
      <c r="G1912" s="144"/>
      <c r="H1912" s="144"/>
      <c r="I1912" s="144"/>
      <c r="J1912" s="144"/>
      <c r="K1912" s="144"/>
      <c r="L1912" s="144"/>
      <c r="M1912" s="144"/>
      <c r="N1912" s="144"/>
      <c r="O1912" s="144"/>
      <c r="P1912" s="144"/>
      <c r="Q1912" s="144"/>
      <c r="R1912" s="144"/>
      <c r="S1912" s="144"/>
      <c r="T1912" s="144"/>
      <c r="U1912" s="144"/>
      <c r="V1912" s="144"/>
      <c r="W1912" s="144"/>
      <c r="X1912" s="133"/>
      <c r="Y1912" s="133"/>
      <c r="Z1912" s="133"/>
      <c r="AA1912" s="133"/>
      <c r="AB1912" s="133"/>
      <c r="AC1912" s="133"/>
      <c r="AD1912" s="133"/>
      <c r="AE1912" s="133"/>
      <c r="AF1912" s="133"/>
      <c r="AG1912" s="133" t="s">
        <v>282</v>
      </c>
      <c r="AH1912" s="133">
        <v>0</v>
      </c>
      <c r="AI1912" s="133"/>
      <c r="AJ1912" s="133"/>
      <c r="AK1912" s="133"/>
      <c r="AL1912" s="133"/>
      <c r="AM1912" s="133"/>
      <c r="AN1912" s="133"/>
      <c r="AO1912" s="133"/>
      <c r="AP1912" s="133"/>
      <c r="AQ1912" s="133"/>
      <c r="AR1912" s="133"/>
      <c r="AS1912" s="133"/>
      <c r="AT1912" s="133"/>
      <c r="AU1912" s="133"/>
      <c r="AV1912" s="133"/>
      <c r="AW1912" s="133"/>
      <c r="AX1912" s="133"/>
      <c r="AY1912" s="133"/>
      <c r="AZ1912" s="133"/>
      <c r="BA1912" s="133"/>
      <c r="BB1912" s="133"/>
      <c r="BC1912" s="133"/>
      <c r="BD1912" s="133"/>
      <c r="BE1912" s="133"/>
      <c r="BF1912" s="133"/>
      <c r="BG1912" s="133"/>
      <c r="BH1912" s="133"/>
    </row>
    <row r="1913" spans="1:60" outlineLevel="1" x14ac:dyDescent="0.2">
      <c r="A1913" s="142"/>
      <c r="B1913" s="143"/>
      <c r="C1913" s="189" t="s">
        <v>1900</v>
      </c>
      <c r="D1913" s="175"/>
      <c r="E1913" s="176">
        <v>9</v>
      </c>
      <c r="F1913" s="144"/>
      <c r="G1913" s="144"/>
      <c r="H1913" s="144"/>
      <c r="I1913" s="144"/>
      <c r="J1913" s="144"/>
      <c r="K1913" s="144"/>
      <c r="L1913" s="144"/>
      <c r="M1913" s="144"/>
      <c r="N1913" s="144"/>
      <c r="O1913" s="144"/>
      <c r="P1913" s="144"/>
      <c r="Q1913" s="144"/>
      <c r="R1913" s="144"/>
      <c r="S1913" s="144"/>
      <c r="T1913" s="144"/>
      <c r="U1913" s="144"/>
      <c r="V1913" s="144"/>
      <c r="W1913" s="144"/>
      <c r="X1913" s="133"/>
      <c r="Y1913" s="133"/>
      <c r="Z1913" s="133"/>
      <c r="AA1913" s="133"/>
      <c r="AB1913" s="133"/>
      <c r="AC1913" s="133"/>
      <c r="AD1913" s="133"/>
      <c r="AE1913" s="133"/>
      <c r="AF1913" s="133"/>
      <c r="AG1913" s="133" t="s">
        <v>282</v>
      </c>
      <c r="AH1913" s="133">
        <v>0</v>
      </c>
      <c r="AI1913" s="133"/>
      <c r="AJ1913" s="133"/>
      <c r="AK1913" s="133"/>
      <c r="AL1913" s="133"/>
      <c r="AM1913" s="133"/>
      <c r="AN1913" s="133"/>
      <c r="AO1913" s="133"/>
      <c r="AP1913" s="133"/>
      <c r="AQ1913" s="133"/>
      <c r="AR1913" s="133"/>
      <c r="AS1913" s="133"/>
      <c r="AT1913" s="133"/>
      <c r="AU1913" s="133"/>
      <c r="AV1913" s="133"/>
      <c r="AW1913" s="133"/>
      <c r="AX1913" s="133"/>
      <c r="AY1913" s="133"/>
      <c r="AZ1913" s="133"/>
      <c r="BA1913" s="133"/>
      <c r="BB1913" s="133"/>
      <c r="BC1913" s="133"/>
      <c r="BD1913" s="133"/>
      <c r="BE1913" s="133"/>
      <c r="BF1913" s="133"/>
      <c r="BG1913" s="133"/>
      <c r="BH1913" s="133"/>
    </row>
    <row r="1914" spans="1:60" outlineLevel="1" x14ac:dyDescent="0.2">
      <c r="A1914" s="142"/>
      <c r="B1914" s="143"/>
      <c r="C1914" s="190" t="s">
        <v>673</v>
      </c>
      <c r="D1914" s="177"/>
      <c r="E1914" s="178">
        <v>71.660000000000011</v>
      </c>
      <c r="F1914" s="144"/>
      <c r="G1914" s="144"/>
      <c r="H1914" s="144"/>
      <c r="I1914" s="144"/>
      <c r="J1914" s="144"/>
      <c r="K1914" s="144"/>
      <c r="L1914" s="144"/>
      <c r="M1914" s="144"/>
      <c r="N1914" s="144"/>
      <c r="O1914" s="144"/>
      <c r="P1914" s="144"/>
      <c r="Q1914" s="144"/>
      <c r="R1914" s="144"/>
      <c r="S1914" s="144"/>
      <c r="T1914" s="144"/>
      <c r="U1914" s="144"/>
      <c r="V1914" s="144"/>
      <c r="W1914" s="144"/>
      <c r="X1914" s="133"/>
      <c r="Y1914" s="133"/>
      <c r="Z1914" s="133"/>
      <c r="AA1914" s="133"/>
      <c r="AB1914" s="133"/>
      <c r="AC1914" s="133"/>
      <c r="AD1914" s="133"/>
      <c r="AE1914" s="133"/>
      <c r="AF1914" s="133"/>
      <c r="AG1914" s="133" t="s">
        <v>282</v>
      </c>
      <c r="AH1914" s="133">
        <v>1</v>
      </c>
      <c r="AI1914" s="133"/>
      <c r="AJ1914" s="133"/>
      <c r="AK1914" s="133"/>
      <c r="AL1914" s="133"/>
      <c r="AM1914" s="133"/>
      <c r="AN1914" s="133"/>
      <c r="AO1914" s="133"/>
      <c r="AP1914" s="133"/>
      <c r="AQ1914" s="133"/>
      <c r="AR1914" s="133"/>
      <c r="AS1914" s="133"/>
      <c r="AT1914" s="133"/>
      <c r="AU1914" s="133"/>
      <c r="AV1914" s="133"/>
      <c r="AW1914" s="133"/>
      <c r="AX1914" s="133"/>
      <c r="AY1914" s="133"/>
      <c r="AZ1914" s="133"/>
      <c r="BA1914" s="133"/>
      <c r="BB1914" s="133"/>
      <c r="BC1914" s="133"/>
      <c r="BD1914" s="133"/>
      <c r="BE1914" s="133"/>
      <c r="BF1914" s="133"/>
      <c r="BG1914" s="133"/>
      <c r="BH1914" s="133"/>
    </row>
    <row r="1915" spans="1:60" outlineLevel="1" x14ac:dyDescent="0.2">
      <c r="A1915" s="142"/>
      <c r="B1915" s="143"/>
      <c r="C1915" s="189" t="s">
        <v>674</v>
      </c>
      <c r="D1915" s="175"/>
      <c r="E1915" s="176"/>
      <c r="F1915" s="144"/>
      <c r="G1915" s="144"/>
      <c r="H1915" s="144"/>
      <c r="I1915" s="144"/>
      <c r="J1915" s="144"/>
      <c r="K1915" s="144"/>
      <c r="L1915" s="144"/>
      <c r="M1915" s="144"/>
      <c r="N1915" s="144"/>
      <c r="O1915" s="144"/>
      <c r="P1915" s="144"/>
      <c r="Q1915" s="144"/>
      <c r="R1915" s="144"/>
      <c r="S1915" s="144"/>
      <c r="T1915" s="144"/>
      <c r="U1915" s="144"/>
      <c r="V1915" s="144"/>
      <c r="W1915" s="144"/>
      <c r="X1915" s="133"/>
      <c r="Y1915" s="133"/>
      <c r="Z1915" s="133"/>
      <c r="AA1915" s="133"/>
      <c r="AB1915" s="133"/>
      <c r="AC1915" s="133"/>
      <c r="AD1915" s="133"/>
      <c r="AE1915" s="133"/>
      <c r="AF1915" s="133"/>
      <c r="AG1915" s="133" t="s">
        <v>282</v>
      </c>
      <c r="AH1915" s="133">
        <v>0</v>
      </c>
      <c r="AI1915" s="133"/>
      <c r="AJ1915" s="133"/>
      <c r="AK1915" s="133"/>
      <c r="AL1915" s="133"/>
      <c r="AM1915" s="133"/>
      <c r="AN1915" s="133"/>
      <c r="AO1915" s="133"/>
      <c r="AP1915" s="133"/>
      <c r="AQ1915" s="133"/>
      <c r="AR1915" s="133"/>
      <c r="AS1915" s="133"/>
      <c r="AT1915" s="133"/>
      <c r="AU1915" s="133"/>
      <c r="AV1915" s="133"/>
      <c r="AW1915" s="133"/>
      <c r="AX1915" s="133"/>
      <c r="AY1915" s="133"/>
      <c r="AZ1915" s="133"/>
      <c r="BA1915" s="133"/>
      <c r="BB1915" s="133"/>
      <c r="BC1915" s="133"/>
      <c r="BD1915" s="133"/>
      <c r="BE1915" s="133"/>
      <c r="BF1915" s="133"/>
      <c r="BG1915" s="133"/>
      <c r="BH1915" s="133"/>
    </row>
    <row r="1916" spans="1:60" outlineLevel="1" x14ac:dyDescent="0.2">
      <c r="A1916" s="142"/>
      <c r="B1916" s="143"/>
      <c r="C1916" s="189" t="s">
        <v>1901</v>
      </c>
      <c r="D1916" s="175"/>
      <c r="E1916" s="176">
        <v>4.5</v>
      </c>
      <c r="F1916" s="144"/>
      <c r="G1916" s="144"/>
      <c r="H1916" s="144"/>
      <c r="I1916" s="144"/>
      <c r="J1916" s="144"/>
      <c r="K1916" s="144"/>
      <c r="L1916" s="144"/>
      <c r="M1916" s="144"/>
      <c r="N1916" s="144"/>
      <c r="O1916" s="144"/>
      <c r="P1916" s="144"/>
      <c r="Q1916" s="144"/>
      <c r="R1916" s="144"/>
      <c r="S1916" s="144"/>
      <c r="T1916" s="144"/>
      <c r="U1916" s="144"/>
      <c r="V1916" s="144"/>
      <c r="W1916" s="144"/>
      <c r="X1916" s="133"/>
      <c r="Y1916" s="133"/>
      <c r="Z1916" s="133"/>
      <c r="AA1916" s="133"/>
      <c r="AB1916" s="133"/>
      <c r="AC1916" s="133"/>
      <c r="AD1916" s="133"/>
      <c r="AE1916" s="133"/>
      <c r="AF1916" s="133"/>
      <c r="AG1916" s="133" t="s">
        <v>282</v>
      </c>
      <c r="AH1916" s="133">
        <v>0</v>
      </c>
      <c r="AI1916" s="133"/>
      <c r="AJ1916" s="133"/>
      <c r="AK1916" s="133"/>
      <c r="AL1916" s="133"/>
      <c r="AM1916" s="133"/>
      <c r="AN1916" s="133"/>
      <c r="AO1916" s="133"/>
      <c r="AP1916" s="133"/>
      <c r="AQ1916" s="133"/>
      <c r="AR1916" s="133"/>
      <c r="AS1916" s="133"/>
      <c r="AT1916" s="133"/>
      <c r="AU1916" s="133"/>
      <c r="AV1916" s="133"/>
      <c r="AW1916" s="133"/>
      <c r="AX1916" s="133"/>
      <c r="AY1916" s="133"/>
      <c r="AZ1916" s="133"/>
      <c r="BA1916" s="133"/>
      <c r="BB1916" s="133"/>
      <c r="BC1916" s="133"/>
      <c r="BD1916" s="133"/>
      <c r="BE1916" s="133"/>
      <c r="BF1916" s="133"/>
      <c r="BG1916" s="133"/>
      <c r="BH1916" s="133"/>
    </row>
    <row r="1917" spans="1:60" outlineLevel="1" x14ac:dyDescent="0.2">
      <c r="A1917" s="142"/>
      <c r="B1917" s="143"/>
      <c r="C1917" s="189" t="s">
        <v>1902</v>
      </c>
      <c r="D1917" s="175"/>
      <c r="E1917" s="176">
        <v>4.6000000000000005</v>
      </c>
      <c r="F1917" s="144"/>
      <c r="G1917" s="144"/>
      <c r="H1917" s="144"/>
      <c r="I1917" s="144"/>
      <c r="J1917" s="144"/>
      <c r="K1917" s="144"/>
      <c r="L1917" s="144"/>
      <c r="M1917" s="144"/>
      <c r="N1917" s="144"/>
      <c r="O1917" s="144"/>
      <c r="P1917" s="144"/>
      <c r="Q1917" s="144"/>
      <c r="R1917" s="144"/>
      <c r="S1917" s="144"/>
      <c r="T1917" s="144"/>
      <c r="U1917" s="144"/>
      <c r="V1917" s="144"/>
      <c r="W1917" s="144"/>
      <c r="X1917" s="133"/>
      <c r="Y1917" s="133"/>
      <c r="Z1917" s="133"/>
      <c r="AA1917" s="133"/>
      <c r="AB1917" s="133"/>
      <c r="AC1917" s="133"/>
      <c r="AD1917" s="133"/>
      <c r="AE1917" s="133"/>
      <c r="AF1917" s="133"/>
      <c r="AG1917" s="133" t="s">
        <v>282</v>
      </c>
      <c r="AH1917" s="133">
        <v>0</v>
      </c>
      <c r="AI1917" s="133"/>
      <c r="AJ1917" s="133"/>
      <c r="AK1917" s="133"/>
      <c r="AL1917" s="133"/>
      <c r="AM1917" s="133"/>
      <c r="AN1917" s="133"/>
      <c r="AO1917" s="133"/>
      <c r="AP1917" s="133"/>
      <c r="AQ1917" s="133"/>
      <c r="AR1917" s="133"/>
      <c r="AS1917" s="133"/>
      <c r="AT1917" s="133"/>
      <c r="AU1917" s="133"/>
      <c r="AV1917" s="133"/>
      <c r="AW1917" s="133"/>
      <c r="AX1917" s="133"/>
      <c r="AY1917" s="133"/>
      <c r="AZ1917" s="133"/>
      <c r="BA1917" s="133"/>
      <c r="BB1917" s="133"/>
      <c r="BC1917" s="133"/>
      <c r="BD1917" s="133"/>
      <c r="BE1917" s="133"/>
      <c r="BF1917" s="133"/>
      <c r="BG1917" s="133"/>
      <c r="BH1917" s="133"/>
    </row>
    <row r="1918" spans="1:60" outlineLevel="1" x14ac:dyDescent="0.2">
      <c r="A1918" s="142"/>
      <c r="B1918" s="143"/>
      <c r="C1918" s="189" t="s">
        <v>1903</v>
      </c>
      <c r="D1918" s="175"/>
      <c r="E1918" s="176">
        <v>4.9000000000000004</v>
      </c>
      <c r="F1918" s="144"/>
      <c r="G1918" s="144"/>
      <c r="H1918" s="144"/>
      <c r="I1918" s="144"/>
      <c r="J1918" s="144"/>
      <c r="K1918" s="144"/>
      <c r="L1918" s="144"/>
      <c r="M1918" s="144"/>
      <c r="N1918" s="144"/>
      <c r="O1918" s="144"/>
      <c r="P1918" s="144"/>
      <c r="Q1918" s="144"/>
      <c r="R1918" s="144"/>
      <c r="S1918" s="144"/>
      <c r="T1918" s="144"/>
      <c r="U1918" s="144"/>
      <c r="V1918" s="144"/>
      <c r="W1918" s="144"/>
      <c r="X1918" s="133"/>
      <c r="Y1918" s="133"/>
      <c r="Z1918" s="133"/>
      <c r="AA1918" s="133"/>
      <c r="AB1918" s="133"/>
      <c r="AC1918" s="133"/>
      <c r="AD1918" s="133"/>
      <c r="AE1918" s="133"/>
      <c r="AF1918" s="133"/>
      <c r="AG1918" s="133" t="s">
        <v>282</v>
      </c>
      <c r="AH1918" s="133">
        <v>0</v>
      </c>
      <c r="AI1918" s="133"/>
      <c r="AJ1918" s="133"/>
      <c r="AK1918" s="133"/>
      <c r="AL1918" s="133"/>
      <c r="AM1918" s="133"/>
      <c r="AN1918" s="133"/>
      <c r="AO1918" s="133"/>
      <c r="AP1918" s="133"/>
      <c r="AQ1918" s="133"/>
      <c r="AR1918" s="133"/>
      <c r="AS1918" s="133"/>
      <c r="AT1918" s="133"/>
      <c r="AU1918" s="133"/>
      <c r="AV1918" s="133"/>
      <c r="AW1918" s="133"/>
      <c r="AX1918" s="133"/>
      <c r="AY1918" s="133"/>
      <c r="AZ1918" s="133"/>
      <c r="BA1918" s="133"/>
      <c r="BB1918" s="133"/>
      <c r="BC1918" s="133"/>
      <c r="BD1918" s="133"/>
      <c r="BE1918" s="133"/>
      <c r="BF1918" s="133"/>
      <c r="BG1918" s="133"/>
      <c r="BH1918" s="133"/>
    </row>
    <row r="1919" spans="1:60" outlineLevel="1" x14ac:dyDescent="0.2">
      <c r="A1919" s="142"/>
      <c r="B1919" s="143"/>
      <c r="C1919" s="189" t="s">
        <v>1904</v>
      </c>
      <c r="D1919" s="175"/>
      <c r="E1919" s="176">
        <v>10.96</v>
      </c>
      <c r="F1919" s="144"/>
      <c r="G1919" s="144"/>
      <c r="H1919" s="144"/>
      <c r="I1919" s="144"/>
      <c r="J1919" s="144"/>
      <c r="K1919" s="144"/>
      <c r="L1919" s="144"/>
      <c r="M1919" s="144"/>
      <c r="N1919" s="144"/>
      <c r="O1919" s="144"/>
      <c r="P1919" s="144"/>
      <c r="Q1919" s="144"/>
      <c r="R1919" s="144"/>
      <c r="S1919" s="144"/>
      <c r="T1919" s="144"/>
      <c r="U1919" s="144"/>
      <c r="V1919" s="144"/>
      <c r="W1919" s="144"/>
      <c r="X1919" s="133"/>
      <c r="Y1919" s="133"/>
      <c r="Z1919" s="133"/>
      <c r="AA1919" s="133"/>
      <c r="AB1919" s="133"/>
      <c r="AC1919" s="133"/>
      <c r="AD1919" s="133"/>
      <c r="AE1919" s="133"/>
      <c r="AF1919" s="133"/>
      <c r="AG1919" s="133" t="s">
        <v>282</v>
      </c>
      <c r="AH1919" s="133">
        <v>0</v>
      </c>
      <c r="AI1919" s="133"/>
      <c r="AJ1919" s="133"/>
      <c r="AK1919" s="133"/>
      <c r="AL1919" s="133"/>
      <c r="AM1919" s="133"/>
      <c r="AN1919" s="133"/>
      <c r="AO1919" s="133"/>
      <c r="AP1919" s="133"/>
      <c r="AQ1919" s="133"/>
      <c r="AR1919" s="133"/>
      <c r="AS1919" s="133"/>
      <c r="AT1919" s="133"/>
      <c r="AU1919" s="133"/>
      <c r="AV1919" s="133"/>
      <c r="AW1919" s="133"/>
      <c r="AX1919" s="133"/>
      <c r="AY1919" s="133"/>
      <c r="AZ1919" s="133"/>
      <c r="BA1919" s="133"/>
      <c r="BB1919" s="133"/>
      <c r="BC1919" s="133"/>
      <c r="BD1919" s="133"/>
      <c r="BE1919" s="133"/>
      <c r="BF1919" s="133"/>
      <c r="BG1919" s="133"/>
      <c r="BH1919" s="133"/>
    </row>
    <row r="1920" spans="1:60" outlineLevel="1" x14ac:dyDescent="0.2">
      <c r="A1920" s="142"/>
      <c r="B1920" s="143"/>
      <c r="C1920" s="189" t="s">
        <v>1905</v>
      </c>
      <c r="D1920" s="175"/>
      <c r="E1920" s="176">
        <v>4.4000000000000004</v>
      </c>
      <c r="F1920" s="144"/>
      <c r="G1920" s="144"/>
      <c r="H1920" s="144"/>
      <c r="I1920" s="144"/>
      <c r="J1920" s="144"/>
      <c r="K1920" s="144"/>
      <c r="L1920" s="144"/>
      <c r="M1920" s="144"/>
      <c r="N1920" s="144"/>
      <c r="O1920" s="144"/>
      <c r="P1920" s="144"/>
      <c r="Q1920" s="144"/>
      <c r="R1920" s="144"/>
      <c r="S1920" s="144"/>
      <c r="T1920" s="144"/>
      <c r="U1920" s="144"/>
      <c r="V1920" s="144"/>
      <c r="W1920" s="144"/>
      <c r="X1920" s="133"/>
      <c r="Y1920" s="133"/>
      <c r="Z1920" s="133"/>
      <c r="AA1920" s="133"/>
      <c r="AB1920" s="133"/>
      <c r="AC1920" s="133"/>
      <c r="AD1920" s="133"/>
      <c r="AE1920" s="133"/>
      <c r="AF1920" s="133"/>
      <c r="AG1920" s="133" t="s">
        <v>282</v>
      </c>
      <c r="AH1920" s="133">
        <v>0</v>
      </c>
      <c r="AI1920" s="133"/>
      <c r="AJ1920" s="133"/>
      <c r="AK1920" s="133"/>
      <c r="AL1920" s="133"/>
      <c r="AM1920" s="133"/>
      <c r="AN1920" s="133"/>
      <c r="AO1920" s="133"/>
      <c r="AP1920" s="133"/>
      <c r="AQ1920" s="133"/>
      <c r="AR1920" s="133"/>
      <c r="AS1920" s="133"/>
      <c r="AT1920" s="133"/>
      <c r="AU1920" s="133"/>
      <c r="AV1920" s="133"/>
      <c r="AW1920" s="133"/>
      <c r="AX1920" s="133"/>
      <c r="AY1920" s="133"/>
      <c r="AZ1920" s="133"/>
      <c r="BA1920" s="133"/>
      <c r="BB1920" s="133"/>
      <c r="BC1920" s="133"/>
      <c r="BD1920" s="133"/>
      <c r="BE1920" s="133"/>
      <c r="BF1920" s="133"/>
      <c r="BG1920" s="133"/>
      <c r="BH1920" s="133"/>
    </row>
    <row r="1921" spans="1:60" outlineLevel="1" x14ac:dyDescent="0.2">
      <c r="A1921" s="142"/>
      <c r="B1921" s="143"/>
      <c r="C1921" s="189" t="s">
        <v>1906</v>
      </c>
      <c r="D1921" s="175"/>
      <c r="E1921" s="176">
        <v>6</v>
      </c>
      <c r="F1921" s="144"/>
      <c r="G1921" s="144"/>
      <c r="H1921" s="144"/>
      <c r="I1921" s="144"/>
      <c r="J1921" s="144"/>
      <c r="K1921" s="144"/>
      <c r="L1921" s="144"/>
      <c r="M1921" s="144"/>
      <c r="N1921" s="144"/>
      <c r="O1921" s="144"/>
      <c r="P1921" s="144"/>
      <c r="Q1921" s="144"/>
      <c r="R1921" s="144"/>
      <c r="S1921" s="144"/>
      <c r="T1921" s="144"/>
      <c r="U1921" s="144"/>
      <c r="V1921" s="144"/>
      <c r="W1921" s="144"/>
      <c r="X1921" s="133"/>
      <c r="Y1921" s="133"/>
      <c r="Z1921" s="133"/>
      <c r="AA1921" s="133"/>
      <c r="AB1921" s="133"/>
      <c r="AC1921" s="133"/>
      <c r="AD1921" s="133"/>
      <c r="AE1921" s="133"/>
      <c r="AF1921" s="133"/>
      <c r="AG1921" s="133" t="s">
        <v>282</v>
      </c>
      <c r="AH1921" s="133">
        <v>0</v>
      </c>
      <c r="AI1921" s="133"/>
      <c r="AJ1921" s="133"/>
      <c r="AK1921" s="133"/>
      <c r="AL1921" s="133"/>
      <c r="AM1921" s="133"/>
      <c r="AN1921" s="133"/>
      <c r="AO1921" s="133"/>
      <c r="AP1921" s="133"/>
      <c r="AQ1921" s="133"/>
      <c r="AR1921" s="133"/>
      <c r="AS1921" s="133"/>
      <c r="AT1921" s="133"/>
      <c r="AU1921" s="133"/>
      <c r="AV1921" s="133"/>
      <c r="AW1921" s="133"/>
      <c r="AX1921" s="133"/>
      <c r="AY1921" s="133"/>
      <c r="AZ1921" s="133"/>
      <c r="BA1921" s="133"/>
      <c r="BB1921" s="133"/>
      <c r="BC1921" s="133"/>
      <c r="BD1921" s="133"/>
      <c r="BE1921" s="133"/>
      <c r="BF1921" s="133"/>
      <c r="BG1921" s="133"/>
      <c r="BH1921" s="133"/>
    </row>
    <row r="1922" spans="1:60" outlineLevel="1" x14ac:dyDescent="0.2">
      <c r="A1922" s="142"/>
      <c r="B1922" s="143"/>
      <c r="C1922" s="189" t="s">
        <v>1907</v>
      </c>
      <c r="D1922" s="175"/>
      <c r="E1922" s="176">
        <v>5.1000000000000005</v>
      </c>
      <c r="F1922" s="144"/>
      <c r="G1922" s="144"/>
      <c r="H1922" s="144"/>
      <c r="I1922" s="144"/>
      <c r="J1922" s="144"/>
      <c r="K1922" s="144"/>
      <c r="L1922" s="144"/>
      <c r="M1922" s="144"/>
      <c r="N1922" s="144"/>
      <c r="O1922" s="144"/>
      <c r="P1922" s="144"/>
      <c r="Q1922" s="144"/>
      <c r="R1922" s="144"/>
      <c r="S1922" s="144"/>
      <c r="T1922" s="144"/>
      <c r="U1922" s="144"/>
      <c r="V1922" s="144"/>
      <c r="W1922" s="144"/>
      <c r="X1922" s="133"/>
      <c r="Y1922" s="133"/>
      <c r="Z1922" s="133"/>
      <c r="AA1922" s="133"/>
      <c r="AB1922" s="133"/>
      <c r="AC1922" s="133"/>
      <c r="AD1922" s="133"/>
      <c r="AE1922" s="133"/>
      <c r="AF1922" s="133"/>
      <c r="AG1922" s="133" t="s">
        <v>282</v>
      </c>
      <c r="AH1922" s="133">
        <v>0</v>
      </c>
      <c r="AI1922" s="133"/>
      <c r="AJ1922" s="133"/>
      <c r="AK1922" s="133"/>
      <c r="AL1922" s="133"/>
      <c r="AM1922" s="133"/>
      <c r="AN1922" s="133"/>
      <c r="AO1922" s="133"/>
      <c r="AP1922" s="133"/>
      <c r="AQ1922" s="133"/>
      <c r="AR1922" s="133"/>
      <c r="AS1922" s="133"/>
      <c r="AT1922" s="133"/>
      <c r="AU1922" s="133"/>
      <c r="AV1922" s="133"/>
      <c r="AW1922" s="133"/>
      <c r="AX1922" s="133"/>
      <c r="AY1922" s="133"/>
      <c r="AZ1922" s="133"/>
      <c r="BA1922" s="133"/>
      <c r="BB1922" s="133"/>
      <c r="BC1922" s="133"/>
      <c r="BD1922" s="133"/>
      <c r="BE1922" s="133"/>
      <c r="BF1922" s="133"/>
      <c r="BG1922" s="133"/>
      <c r="BH1922" s="133"/>
    </row>
    <row r="1923" spans="1:60" outlineLevel="1" x14ac:dyDescent="0.2">
      <c r="A1923" s="142"/>
      <c r="B1923" s="143"/>
      <c r="C1923" s="189" t="s">
        <v>1908</v>
      </c>
      <c r="D1923" s="175"/>
      <c r="E1923" s="176">
        <v>3.9000000000000004</v>
      </c>
      <c r="F1923" s="144"/>
      <c r="G1923" s="144"/>
      <c r="H1923" s="144"/>
      <c r="I1923" s="144"/>
      <c r="J1923" s="144"/>
      <c r="K1923" s="144"/>
      <c r="L1923" s="144"/>
      <c r="M1923" s="144"/>
      <c r="N1923" s="144"/>
      <c r="O1923" s="144"/>
      <c r="P1923" s="144"/>
      <c r="Q1923" s="144"/>
      <c r="R1923" s="144"/>
      <c r="S1923" s="144"/>
      <c r="T1923" s="144"/>
      <c r="U1923" s="144"/>
      <c r="V1923" s="144"/>
      <c r="W1923" s="144"/>
      <c r="X1923" s="133"/>
      <c r="Y1923" s="133"/>
      <c r="Z1923" s="133"/>
      <c r="AA1923" s="133"/>
      <c r="AB1923" s="133"/>
      <c r="AC1923" s="133"/>
      <c r="AD1923" s="133"/>
      <c r="AE1923" s="133"/>
      <c r="AF1923" s="133"/>
      <c r="AG1923" s="133" t="s">
        <v>282</v>
      </c>
      <c r="AH1923" s="133">
        <v>0</v>
      </c>
      <c r="AI1923" s="133"/>
      <c r="AJ1923" s="133"/>
      <c r="AK1923" s="133"/>
      <c r="AL1923" s="133"/>
      <c r="AM1923" s="133"/>
      <c r="AN1923" s="133"/>
      <c r="AO1923" s="133"/>
      <c r="AP1923" s="133"/>
      <c r="AQ1923" s="133"/>
      <c r="AR1923" s="133"/>
      <c r="AS1923" s="133"/>
      <c r="AT1923" s="133"/>
      <c r="AU1923" s="133"/>
      <c r="AV1923" s="133"/>
      <c r="AW1923" s="133"/>
      <c r="AX1923" s="133"/>
      <c r="AY1923" s="133"/>
      <c r="AZ1923" s="133"/>
      <c r="BA1923" s="133"/>
      <c r="BB1923" s="133"/>
      <c r="BC1923" s="133"/>
      <c r="BD1923" s="133"/>
      <c r="BE1923" s="133"/>
      <c r="BF1923" s="133"/>
      <c r="BG1923" s="133"/>
      <c r="BH1923" s="133"/>
    </row>
    <row r="1924" spans="1:60" outlineLevel="1" x14ac:dyDescent="0.2">
      <c r="A1924" s="142"/>
      <c r="B1924" s="143"/>
      <c r="C1924" s="189" t="s">
        <v>1909</v>
      </c>
      <c r="D1924" s="175"/>
      <c r="E1924" s="176">
        <v>4.7</v>
      </c>
      <c r="F1924" s="144"/>
      <c r="G1924" s="144"/>
      <c r="H1924" s="144"/>
      <c r="I1924" s="144"/>
      <c r="J1924" s="144"/>
      <c r="K1924" s="144"/>
      <c r="L1924" s="144"/>
      <c r="M1924" s="144"/>
      <c r="N1924" s="144"/>
      <c r="O1924" s="144"/>
      <c r="P1924" s="144"/>
      <c r="Q1924" s="144"/>
      <c r="R1924" s="144"/>
      <c r="S1924" s="144"/>
      <c r="T1924" s="144"/>
      <c r="U1924" s="144"/>
      <c r="V1924" s="144"/>
      <c r="W1924" s="144"/>
      <c r="X1924" s="133"/>
      <c r="Y1924" s="133"/>
      <c r="Z1924" s="133"/>
      <c r="AA1924" s="133"/>
      <c r="AB1924" s="133"/>
      <c r="AC1924" s="133"/>
      <c r="AD1924" s="133"/>
      <c r="AE1924" s="133"/>
      <c r="AF1924" s="133"/>
      <c r="AG1924" s="133" t="s">
        <v>282</v>
      </c>
      <c r="AH1924" s="133">
        <v>0</v>
      </c>
      <c r="AI1924" s="133"/>
      <c r="AJ1924" s="133"/>
      <c r="AK1924" s="133"/>
      <c r="AL1924" s="133"/>
      <c r="AM1924" s="133"/>
      <c r="AN1924" s="133"/>
      <c r="AO1924" s="133"/>
      <c r="AP1924" s="133"/>
      <c r="AQ1924" s="133"/>
      <c r="AR1924" s="133"/>
      <c r="AS1924" s="133"/>
      <c r="AT1924" s="133"/>
      <c r="AU1924" s="133"/>
      <c r="AV1924" s="133"/>
      <c r="AW1924" s="133"/>
      <c r="AX1924" s="133"/>
      <c r="AY1924" s="133"/>
      <c r="AZ1924" s="133"/>
      <c r="BA1924" s="133"/>
      <c r="BB1924" s="133"/>
      <c r="BC1924" s="133"/>
      <c r="BD1924" s="133"/>
      <c r="BE1924" s="133"/>
      <c r="BF1924" s="133"/>
      <c r="BG1924" s="133"/>
      <c r="BH1924" s="133"/>
    </row>
    <row r="1925" spans="1:60" outlineLevel="1" x14ac:dyDescent="0.2">
      <c r="A1925" s="142"/>
      <c r="B1925" s="143"/>
      <c r="C1925" s="189" t="s">
        <v>1910</v>
      </c>
      <c r="D1925" s="175"/>
      <c r="E1925" s="176">
        <v>8.3000000000000007</v>
      </c>
      <c r="F1925" s="144"/>
      <c r="G1925" s="144"/>
      <c r="H1925" s="144"/>
      <c r="I1925" s="144"/>
      <c r="J1925" s="144"/>
      <c r="K1925" s="144"/>
      <c r="L1925" s="144"/>
      <c r="M1925" s="144"/>
      <c r="N1925" s="144"/>
      <c r="O1925" s="144"/>
      <c r="P1925" s="144"/>
      <c r="Q1925" s="144"/>
      <c r="R1925" s="144"/>
      <c r="S1925" s="144"/>
      <c r="T1925" s="144"/>
      <c r="U1925" s="144"/>
      <c r="V1925" s="144"/>
      <c r="W1925" s="144"/>
      <c r="X1925" s="133"/>
      <c r="Y1925" s="133"/>
      <c r="Z1925" s="133"/>
      <c r="AA1925" s="133"/>
      <c r="AB1925" s="133"/>
      <c r="AC1925" s="133"/>
      <c r="AD1925" s="133"/>
      <c r="AE1925" s="133"/>
      <c r="AF1925" s="133"/>
      <c r="AG1925" s="133" t="s">
        <v>282</v>
      </c>
      <c r="AH1925" s="133">
        <v>0</v>
      </c>
      <c r="AI1925" s="133"/>
      <c r="AJ1925" s="133"/>
      <c r="AK1925" s="133"/>
      <c r="AL1925" s="133"/>
      <c r="AM1925" s="133"/>
      <c r="AN1925" s="133"/>
      <c r="AO1925" s="133"/>
      <c r="AP1925" s="133"/>
      <c r="AQ1925" s="133"/>
      <c r="AR1925" s="133"/>
      <c r="AS1925" s="133"/>
      <c r="AT1925" s="133"/>
      <c r="AU1925" s="133"/>
      <c r="AV1925" s="133"/>
      <c r="AW1925" s="133"/>
      <c r="AX1925" s="133"/>
      <c r="AY1925" s="133"/>
      <c r="AZ1925" s="133"/>
      <c r="BA1925" s="133"/>
      <c r="BB1925" s="133"/>
      <c r="BC1925" s="133"/>
      <c r="BD1925" s="133"/>
      <c r="BE1925" s="133"/>
      <c r="BF1925" s="133"/>
      <c r="BG1925" s="133"/>
      <c r="BH1925" s="133"/>
    </row>
    <row r="1926" spans="1:60" outlineLevel="1" x14ac:dyDescent="0.2">
      <c r="A1926" s="142"/>
      <c r="B1926" s="143"/>
      <c r="C1926" s="189" t="s">
        <v>1911</v>
      </c>
      <c r="D1926" s="175"/>
      <c r="E1926" s="176">
        <v>7.8000000000000007</v>
      </c>
      <c r="F1926" s="144"/>
      <c r="G1926" s="144"/>
      <c r="H1926" s="144"/>
      <c r="I1926" s="144"/>
      <c r="J1926" s="144"/>
      <c r="K1926" s="144"/>
      <c r="L1926" s="144"/>
      <c r="M1926" s="144"/>
      <c r="N1926" s="144"/>
      <c r="O1926" s="144"/>
      <c r="P1926" s="144"/>
      <c r="Q1926" s="144"/>
      <c r="R1926" s="144"/>
      <c r="S1926" s="144"/>
      <c r="T1926" s="144"/>
      <c r="U1926" s="144"/>
      <c r="V1926" s="144"/>
      <c r="W1926" s="144"/>
      <c r="X1926" s="133"/>
      <c r="Y1926" s="133"/>
      <c r="Z1926" s="133"/>
      <c r="AA1926" s="133"/>
      <c r="AB1926" s="133"/>
      <c r="AC1926" s="133"/>
      <c r="AD1926" s="133"/>
      <c r="AE1926" s="133"/>
      <c r="AF1926" s="133"/>
      <c r="AG1926" s="133" t="s">
        <v>282</v>
      </c>
      <c r="AH1926" s="133">
        <v>0</v>
      </c>
      <c r="AI1926" s="133"/>
      <c r="AJ1926" s="133"/>
      <c r="AK1926" s="133"/>
      <c r="AL1926" s="133"/>
      <c r="AM1926" s="133"/>
      <c r="AN1926" s="133"/>
      <c r="AO1926" s="133"/>
      <c r="AP1926" s="133"/>
      <c r="AQ1926" s="133"/>
      <c r="AR1926" s="133"/>
      <c r="AS1926" s="133"/>
      <c r="AT1926" s="133"/>
      <c r="AU1926" s="133"/>
      <c r="AV1926" s="133"/>
      <c r="AW1926" s="133"/>
      <c r="AX1926" s="133"/>
      <c r="AY1926" s="133"/>
      <c r="AZ1926" s="133"/>
      <c r="BA1926" s="133"/>
      <c r="BB1926" s="133"/>
      <c r="BC1926" s="133"/>
      <c r="BD1926" s="133"/>
      <c r="BE1926" s="133"/>
      <c r="BF1926" s="133"/>
      <c r="BG1926" s="133"/>
      <c r="BH1926" s="133"/>
    </row>
    <row r="1927" spans="1:60" outlineLevel="1" x14ac:dyDescent="0.2">
      <c r="A1927" s="142"/>
      <c r="B1927" s="143"/>
      <c r="C1927" s="189" t="s">
        <v>1912</v>
      </c>
      <c r="D1927" s="175"/>
      <c r="E1927" s="176">
        <v>5.4</v>
      </c>
      <c r="F1927" s="144"/>
      <c r="G1927" s="144"/>
      <c r="H1927" s="144"/>
      <c r="I1927" s="144"/>
      <c r="J1927" s="144"/>
      <c r="K1927" s="144"/>
      <c r="L1927" s="144"/>
      <c r="M1927" s="144"/>
      <c r="N1927" s="144"/>
      <c r="O1927" s="144"/>
      <c r="P1927" s="144"/>
      <c r="Q1927" s="144"/>
      <c r="R1927" s="144"/>
      <c r="S1927" s="144"/>
      <c r="T1927" s="144"/>
      <c r="U1927" s="144"/>
      <c r="V1927" s="144"/>
      <c r="W1927" s="144"/>
      <c r="X1927" s="133"/>
      <c r="Y1927" s="133"/>
      <c r="Z1927" s="133"/>
      <c r="AA1927" s="133"/>
      <c r="AB1927" s="133"/>
      <c r="AC1927" s="133"/>
      <c r="AD1927" s="133"/>
      <c r="AE1927" s="133"/>
      <c r="AF1927" s="133"/>
      <c r="AG1927" s="133" t="s">
        <v>282</v>
      </c>
      <c r="AH1927" s="133">
        <v>0</v>
      </c>
      <c r="AI1927" s="133"/>
      <c r="AJ1927" s="133"/>
      <c r="AK1927" s="133"/>
      <c r="AL1927" s="133"/>
      <c r="AM1927" s="133"/>
      <c r="AN1927" s="133"/>
      <c r="AO1927" s="133"/>
      <c r="AP1927" s="133"/>
      <c r="AQ1927" s="133"/>
      <c r="AR1927" s="133"/>
      <c r="AS1927" s="133"/>
      <c r="AT1927" s="133"/>
      <c r="AU1927" s="133"/>
      <c r="AV1927" s="133"/>
      <c r="AW1927" s="133"/>
      <c r="AX1927" s="133"/>
      <c r="AY1927" s="133"/>
      <c r="AZ1927" s="133"/>
      <c r="BA1927" s="133"/>
      <c r="BB1927" s="133"/>
      <c r="BC1927" s="133"/>
      <c r="BD1927" s="133"/>
      <c r="BE1927" s="133"/>
      <c r="BF1927" s="133"/>
      <c r="BG1927" s="133"/>
      <c r="BH1927" s="133"/>
    </row>
    <row r="1928" spans="1:60" outlineLevel="1" x14ac:dyDescent="0.2">
      <c r="A1928" s="142"/>
      <c r="B1928" s="143"/>
      <c r="C1928" s="189" t="s">
        <v>1913</v>
      </c>
      <c r="D1928" s="175"/>
      <c r="E1928" s="176">
        <v>8.14</v>
      </c>
      <c r="F1928" s="144"/>
      <c r="G1928" s="144"/>
      <c r="H1928" s="144"/>
      <c r="I1928" s="144"/>
      <c r="J1928" s="144"/>
      <c r="K1928" s="144"/>
      <c r="L1928" s="144"/>
      <c r="M1928" s="144"/>
      <c r="N1928" s="144"/>
      <c r="O1928" s="144"/>
      <c r="P1928" s="144"/>
      <c r="Q1928" s="144"/>
      <c r="R1928" s="144"/>
      <c r="S1928" s="144"/>
      <c r="T1928" s="144"/>
      <c r="U1928" s="144"/>
      <c r="V1928" s="144"/>
      <c r="W1928" s="144"/>
      <c r="X1928" s="133"/>
      <c r="Y1928" s="133"/>
      <c r="Z1928" s="133"/>
      <c r="AA1928" s="133"/>
      <c r="AB1928" s="133"/>
      <c r="AC1928" s="133"/>
      <c r="AD1928" s="133"/>
      <c r="AE1928" s="133"/>
      <c r="AF1928" s="133"/>
      <c r="AG1928" s="133" t="s">
        <v>282</v>
      </c>
      <c r="AH1928" s="133">
        <v>0</v>
      </c>
      <c r="AI1928" s="133"/>
      <c r="AJ1928" s="133"/>
      <c r="AK1928" s="133"/>
      <c r="AL1928" s="133"/>
      <c r="AM1928" s="133"/>
      <c r="AN1928" s="133"/>
      <c r="AO1928" s="133"/>
      <c r="AP1928" s="133"/>
      <c r="AQ1928" s="133"/>
      <c r="AR1928" s="133"/>
      <c r="AS1928" s="133"/>
      <c r="AT1928" s="133"/>
      <c r="AU1928" s="133"/>
      <c r="AV1928" s="133"/>
      <c r="AW1928" s="133"/>
      <c r="AX1928" s="133"/>
      <c r="AY1928" s="133"/>
      <c r="AZ1928" s="133"/>
      <c r="BA1928" s="133"/>
      <c r="BB1928" s="133"/>
      <c r="BC1928" s="133"/>
      <c r="BD1928" s="133"/>
      <c r="BE1928" s="133"/>
      <c r="BF1928" s="133"/>
      <c r="BG1928" s="133"/>
      <c r="BH1928" s="133"/>
    </row>
    <row r="1929" spans="1:60" outlineLevel="1" x14ac:dyDescent="0.2">
      <c r="A1929" s="142"/>
      <c r="B1929" s="143"/>
      <c r="C1929" s="189" t="s">
        <v>1914</v>
      </c>
      <c r="D1929" s="175"/>
      <c r="E1929" s="176">
        <v>7.1000000000000005</v>
      </c>
      <c r="F1929" s="144"/>
      <c r="G1929" s="144"/>
      <c r="H1929" s="144"/>
      <c r="I1929" s="144"/>
      <c r="J1929" s="144"/>
      <c r="K1929" s="144"/>
      <c r="L1929" s="144"/>
      <c r="M1929" s="144"/>
      <c r="N1929" s="144"/>
      <c r="O1929" s="144"/>
      <c r="P1929" s="144"/>
      <c r="Q1929" s="144"/>
      <c r="R1929" s="144"/>
      <c r="S1929" s="144"/>
      <c r="T1929" s="144"/>
      <c r="U1929" s="144"/>
      <c r="V1929" s="144"/>
      <c r="W1929" s="144"/>
      <c r="X1929" s="133"/>
      <c r="Y1929" s="133"/>
      <c r="Z1929" s="133"/>
      <c r="AA1929" s="133"/>
      <c r="AB1929" s="133"/>
      <c r="AC1929" s="133"/>
      <c r="AD1929" s="133"/>
      <c r="AE1929" s="133"/>
      <c r="AF1929" s="133"/>
      <c r="AG1929" s="133" t="s">
        <v>282</v>
      </c>
      <c r="AH1929" s="133">
        <v>0</v>
      </c>
      <c r="AI1929" s="133"/>
      <c r="AJ1929" s="133"/>
      <c r="AK1929" s="133"/>
      <c r="AL1929" s="133"/>
      <c r="AM1929" s="133"/>
      <c r="AN1929" s="133"/>
      <c r="AO1929" s="133"/>
      <c r="AP1929" s="133"/>
      <c r="AQ1929" s="133"/>
      <c r="AR1929" s="133"/>
      <c r="AS1929" s="133"/>
      <c r="AT1929" s="133"/>
      <c r="AU1929" s="133"/>
      <c r="AV1929" s="133"/>
      <c r="AW1929" s="133"/>
      <c r="AX1929" s="133"/>
      <c r="AY1929" s="133"/>
      <c r="AZ1929" s="133"/>
      <c r="BA1929" s="133"/>
      <c r="BB1929" s="133"/>
      <c r="BC1929" s="133"/>
      <c r="BD1929" s="133"/>
      <c r="BE1929" s="133"/>
      <c r="BF1929" s="133"/>
      <c r="BG1929" s="133"/>
      <c r="BH1929" s="133"/>
    </row>
    <row r="1930" spans="1:60" outlineLevel="1" x14ac:dyDescent="0.2">
      <c r="A1930" s="142"/>
      <c r="B1930" s="143"/>
      <c r="C1930" s="189" t="s">
        <v>1915</v>
      </c>
      <c r="D1930" s="175"/>
      <c r="E1930" s="176">
        <v>5.6000000000000005</v>
      </c>
      <c r="F1930" s="144"/>
      <c r="G1930" s="144"/>
      <c r="H1930" s="144"/>
      <c r="I1930" s="144"/>
      <c r="J1930" s="144"/>
      <c r="K1930" s="144"/>
      <c r="L1930" s="144"/>
      <c r="M1930" s="144"/>
      <c r="N1930" s="144"/>
      <c r="O1930" s="144"/>
      <c r="P1930" s="144"/>
      <c r="Q1930" s="144"/>
      <c r="R1930" s="144"/>
      <c r="S1930" s="144"/>
      <c r="T1930" s="144"/>
      <c r="U1930" s="144"/>
      <c r="V1930" s="144"/>
      <c r="W1930" s="144"/>
      <c r="X1930" s="133"/>
      <c r="Y1930" s="133"/>
      <c r="Z1930" s="133"/>
      <c r="AA1930" s="133"/>
      <c r="AB1930" s="133"/>
      <c r="AC1930" s="133"/>
      <c r="AD1930" s="133"/>
      <c r="AE1930" s="133"/>
      <c r="AF1930" s="133"/>
      <c r="AG1930" s="133" t="s">
        <v>282</v>
      </c>
      <c r="AH1930" s="133">
        <v>0</v>
      </c>
      <c r="AI1930" s="133"/>
      <c r="AJ1930" s="133"/>
      <c r="AK1930" s="133"/>
      <c r="AL1930" s="133"/>
      <c r="AM1930" s="133"/>
      <c r="AN1930" s="133"/>
      <c r="AO1930" s="133"/>
      <c r="AP1930" s="133"/>
      <c r="AQ1930" s="133"/>
      <c r="AR1930" s="133"/>
      <c r="AS1930" s="133"/>
      <c r="AT1930" s="133"/>
      <c r="AU1930" s="133"/>
      <c r="AV1930" s="133"/>
      <c r="AW1930" s="133"/>
      <c r="AX1930" s="133"/>
      <c r="AY1930" s="133"/>
      <c r="AZ1930" s="133"/>
      <c r="BA1930" s="133"/>
      <c r="BB1930" s="133"/>
      <c r="BC1930" s="133"/>
      <c r="BD1930" s="133"/>
      <c r="BE1930" s="133"/>
      <c r="BF1930" s="133"/>
      <c r="BG1930" s="133"/>
      <c r="BH1930" s="133"/>
    </row>
    <row r="1931" spans="1:60" outlineLevel="1" x14ac:dyDescent="0.2">
      <c r="A1931" s="142"/>
      <c r="B1931" s="143"/>
      <c r="C1931" s="189" t="s">
        <v>1916</v>
      </c>
      <c r="D1931" s="175"/>
      <c r="E1931" s="176">
        <v>7.2</v>
      </c>
      <c r="F1931" s="144"/>
      <c r="G1931" s="144"/>
      <c r="H1931" s="144"/>
      <c r="I1931" s="144"/>
      <c r="J1931" s="144"/>
      <c r="K1931" s="144"/>
      <c r="L1931" s="144"/>
      <c r="M1931" s="144"/>
      <c r="N1931" s="144"/>
      <c r="O1931" s="144"/>
      <c r="P1931" s="144"/>
      <c r="Q1931" s="144"/>
      <c r="R1931" s="144"/>
      <c r="S1931" s="144"/>
      <c r="T1931" s="144"/>
      <c r="U1931" s="144"/>
      <c r="V1931" s="144"/>
      <c r="W1931" s="144"/>
      <c r="X1931" s="133"/>
      <c r="Y1931" s="133"/>
      <c r="Z1931" s="133"/>
      <c r="AA1931" s="133"/>
      <c r="AB1931" s="133"/>
      <c r="AC1931" s="133"/>
      <c r="AD1931" s="133"/>
      <c r="AE1931" s="133"/>
      <c r="AF1931" s="133"/>
      <c r="AG1931" s="133" t="s">
        <v>282</v>
      </c>
      <c r="AH1931" s="133">
        <v>0</v>
      </c>
      <c r="AI1931" s="133"/>
      <c r="AJ1931" s="133"/>
      <c r="AK1931" s="133"/>
      <c r="AL1931" s="133"/>
      <c r="AM1931" s="133"/>
      <c r="AN1931" s="133"/>
      <c r="AO1931" s="133"/>
      <c r="AP1931" s="133"/>
      <c r="AQ1931" s="133"/>
      <c r="AR1931" s="133"/>
      <c r="AS1931" s="133"/>
      <c r="AT1931" s="133"/>
      <c r="AU1931" s="133"/>
      <c r="AV1931" s="133"/>
      <c r="AW1931" s="133"/>
      <c r="AX1931" s="133"/>
      <c r="AY1931" s="133"/>
      <c r="AZ1931" s="133"/>
      <c r="BA1931" s="133"/>
      <c r="BB1931" s="133"/>
      <c r="BC1931" s="133"/>
      <c r="BD1931" s="133"/>
      <c r="BE1931" s="133"/>
      <c r="BF1931" s="133"/>
      <c r="BG1931" s="133"/>
      <c r="BH1931" s="133"/>
    </row>
    <row r="1932" spans="1:60" outlineLevel="1" x14ac:dyDescent="0.2">
      <c r="A1932" s="142"/>
      <c r="B1932" s="143"/>
      <c r="C1932" s="189" t="s">
        <v>1917</v>
      </c>
      <c r="D1932" s="175"/>
      <c r="E1932" s="176">
        <v>5.36</v>
      </c>
      <c r="F1932" s="144"/>
      <c r="G1932" s="144"/>
      <c r="H1932" s="144"/>
      <c r="I1932" s="144"/>
      <c r="J1932" s="144"/>
      <c r="K1932" s="144"/>
      <c r="L1932" s="144"/>
      <c r="M1932" s="144"/>
      <c r="N1932" s="144"/>
      <c r="O1932" s="144"/>
      <c r="P1932" s="144"/>
      <c r="Q1932" s="144"/>
      <c r="R1932" s="144"/>
      <c r="S1932" s="144"/>
      <c r="T1932" s="144"/>
      <c r="U1932" s="144"/>
      <c r="V1932" s="144"/>
      <c r="W1932" s="144"/>
      <c r="X1932" s="133"/>
      <c r="Y1932" s="133"/>
      <c r="Z1932" s="133"/>
      <c r="AA1932" s="133"/>
      <c r="AB1932" s="133"/>
      <c r="AC1932" s="133"/>
      <c r="AD1932" s="133"/>
      <c r="AE1932" s="133"/>
      <c r="AF1932" s="133"/>
      <c r="AG1932" s="133" t="s">
        <v>282</v>
      </c>
      <c r="AH1932" s="133">
        <v>0</v>
      </c>
      <c r="AI1932" s="133"/>
      <c r="AJ1932" s="133"/>
      <c r="AK1932" s="133"/>
      <c r="AL1932" s="133"/>
      <c r="AM1932" s="133"/>
      <c r="AN1932" s="133"/>
      <c r="AO1932" s="133"/>
      <c r="AP1932" s="133"/>
      <c r="AQ1932" s="133"/>
      <c r="AR1932" s="133"/>
      <c r="AS1932" s="133"/>
      <c r="AT1932" s="133"/>
      <c r="AU1932" s="133"/>
      <c r="AV1932" s="133"/>
      <c r="AW1932" s="133"/>
      <c r="AX1932" s="133"/>
      <c r="AY1932" s="133"/>
      <c r="AZ1932" s="133"/>
      <c r="BA1932" s="133"/>
      <c r="BB1932" s="133"/>
      <c r="BC1932" s="133"/>
      <c r="BD1932" s="133"/>
      <c r="BE1932" s="133"/>
      <c r="BF1932" s="133"/>
      <c r="BG1932" s="133"/>
      <c r="BH1932" s="133"/>
    </row>
    <row r="1933" spans="1:60" outlineLevel="1" x14ac:dyDescent="0.2">
      <c r="A1933" s="142"/>
      <c r="B1933" s="143"/>
      <c r="C1933" s="190" t="s">
        <v>673</v>
      </c>
      <c r="D1933" s="177"/>
      <c r="E1933" s="178">
        <v>103.96000000000001</v>
      </c>
      <c r="F1933" s="144"/>
      <c r="G1933" s="144"/>
      <c r="H1933" s="144"/>
      <c r="I1933" s="144"/>
      <c r="J1933" s="144"/>
      <c r="K1933" s="144"/>
      <c r="L1933" s="144"/>
      <c r="M1933" s="144"/>
      <c r="N1933" s="144"/>
      <c r="O1933" s="144"/>
      <c r="P1933" s="144"/>
      <c r="Q1933" s="144"/>
      <c r="R1933" s="144"/>
      <c r="S1933" s="144"/>
      <c r="T1933" s="144"/>
      <c r="U1933" s="144"/>
      <c r="V1933" s="144"/>
      <c r="W1933" s="144"/>
      <c r="X1933" s="133"/>
      <c r="Y1933" s="133"/>
      <c r="Z1933" s="133"/>
      <c r="AA1933" s="133"/>
      <c r="AB1933" s="133"/>
      <c r="AC1933" s="133"/>
      <c r="AD1933" s="133"/>
      <c r="AE1933" s="133"/>
      <c r="AF1933" s="133"/>
      <c r="AG1933" s="133" t="s">
        <v>282</v>
      </c>
      <c r="AH1933" s="133">
        <v>1</v>
      </c>
      <c r="AI1933" s="133"/>
      <c r="AJ1933" s="133"/>
      <c r="AK1933" s="133"/>
      <c r="AL1933" s="133"/>
      <c r="AM1933" s="133"/>
      <c r="AN1933" s="133"/>
      <c r="AO1933" s="133"/>
      <c r="AP1933" s="133"/>
      <c r="AQ1933" s="133"/>
      <c r="AR1933" s="133"/>
      <c r="AS1933" s="133"/>
      <c r="AT1933" s="133"/>
      <c r="AU1933" s="133"/>
      <c r="AV1933" s="133"/>
      <c r="AW1933" s="133"/>
      <c r="AX1933" s="133"/>
      <c r="AY1933" s="133"/>
      <c r="AZ1933" s="133"/>
      <c r="BA1933" s="133"/>
      <c r="BB1933" s="133"/>
      <c r="BC1933" s="133"/>
      <c r="BD1933" s="133"/>
      <c r="BE1933" s="133"/>
      <c r="BF1933" s="133"/>
      <c r="BG1933" s="133"/>
      <c r="BH1933" s="133"/>
    </row>
    <row r="1934" spans="1:60" outlineLevel="1" x14ac:dyDescent="0.2">
      <c r="A1934" s="142"/>
      <c r="B1934" s="143"/>
      <c r="C1934" s="189" t="s">
        <v>678</v>
      </c>
      <c r="D1934" s="175"/>
      <c r="E1934" s="176"/>
      <c r="F1934" s="144"/>
      <c r="G1934" s="144"/>
      <c r="H1934" s="144"/>
      <c r="I1934" s="144"/>
      <c r="J1934" s="144"/>
      <c r="K1934" s="144"/>
      <c r="L1934" s="144"/>
      <c r="M1934" s="144"/>
      <c r="N1934" s="144"/>
      <c r="O1934" s="144"/>
      <c r="P1934" s="144"/>
      <c r="Q1934" s="144"/>
      <c r="R1934" s="144"/>
      <c r="S1934" s="144"/>
      <c r="T1934" s="144"/>
      <c r="U1934" s="144"/>
      <c r="V1934" s="144"/>
      <c r="W1934" s="144"/>
      <c r="X1934" s="133"/>
      <c r="Y1934" s="133"/>
      <c r="Z1934" s="133"/>
      <c r="AA1934" s="133"/>
      <c r="AB1934" s="133"/>
      <c r="AC1934" s="133"/>
      <c r="AD1934" s="133"/>
      <c r="AE1934" s="133"/>
      <c r="AF1934" s="133"/>
      <c r="AG1934" s="133" t="s">
        <v>282</v>
      </c>
      <c r="AH1934" s="133">
        <v>0</v>
      </c>
      <c r="AI1934" s="133"/>
      <c r="AJ1934" s="133"/>
      <c r="AK1934" s="133"/>
      <c r="AL1934" s="133"/>
      <c r="AM1934" s="133"/>
      <c r="AN1934" s="133"/>
      <c r="AO1934" s="133"/>
      <c r="AP1934" s="133"/>
      <c r="AQ1934" s="133"/>
      <c r="AR1934" s="133"/>
      <c r="AS1934" s="133"/>
      <c r="AT1934" s="133"/>
      <c r="AU1934" s="133"/>
      <c r="AV1934" s="133"/>
      <c r="AW1934" s="133"/>
      <c r="AX1934" s="133"/>
      <c r="AY1934" s="133"/>
      <c r="AZ1934" s="133"/>
      <c r="BA1934" s="133"/>
      <c r="BB1934" s="133"/>
      <c r="BC1934" s="133"/>
      <c r="BD1934" s="133"/>
      <c r="BE1934" s="133"/>
      <c r="BF1934" s="133"/>
      <c r="BG1934" s="133"/>
      <c r="BH1934" s="133"/>
    </row>
    <row r="1935" spans="1:60" outlineLevel="1" x14ac:dyDescent="0.2">
      <c r="A1935" s="142"/>
      <c r="B1935" s="143"/>
      <c r="C1935" s="189" t="s">
        <v>1918</v>
      </c>
      <c r="D1935" s="175"/>
      <c r="E1935" s="176">
        <v>3.2</v>
      </c>
      <c r="F1935" s="144"/>
      <c r="G1935" s="144"/>
      <c r="H1935" s="144"/>
      <c r="I1935" s="144"/>
      <c r="J1935" s="144"/>
      <c r="K1935" s="144"/>
      <c r="L1935" s="144"/>
      <c r="M1935" s="144"/>
      <c r="N1935" s="144"/>
      <c r="O1935" s="144"/>
      <c r="P1935" s="144"/>
      <c r="Q1935" s="144"/>
      <c r="R1935" s="144"/>
      <c r="S1935" s="144"/>
      <c r="T1935" s="144"/>
      <c r="U1935" s="144"/>
      <c r="V1935" s="144"/>
      <c r="W1935" s="144"/>
      <c r="X1935" s="133"/>
      <c r="Y1935" s="133"/>
      <c r="Z1935" s="133"/>
      <c r="AA1935" s="133"/>
      <c r="AB1935" s="133"/>
      <c r="AC1935" s="133"/>
      <c r="AD1935" s="133"/>
      <c r="AE1935" s="133"/>
      <c r="AF1935" s="133"/>
      <c r="AG1935" s="133" t="s">
        <v>282</v>
      </c>
      <c r="AH1935" s="133">
        <v>0</v>
      </c>
      <c r="AI1935" s="133"/>
      <c r="AJ1935" s="133"/>
      <c r="AK1935" s="133"/>
      <c r="AL1935" s="133"/>
      <c r="AM1935" s="133"/>
      <c r="AN1935" s="133"/>
      <c r="AO1935" s="133"/>
      <c r="AP1935" s="133"/>
      <c r="AQ1935" s="133"/>
      <c r="AR1935" s="133"/>
      <c r="AS1935" s="133"/>
      <c r="AT1935" s="133"/>
      <c r="AU1935" s="133"/>
      <c r="AV1935" s="133"/>
      <c r="AW1935" s="133"/>
      <c r="AX1935" s="133"/>
      <c r="AY1935" s="133"/>
      <c r="AZ1935" s="133"/>
      <c r="BA1935" s="133"/>
      <c r="BB1935" s="133"/>
      <c r="BC1935" s="133"/>
      <c r="BD1935" s="133"/>
      <c r="BE1935" s="133"/>
      <c r="BF1935" s="133"/>
      <c r="BG1935" s="133"/>
      <c r="BH1935" s="133"/>
    </row>
    <row r="1936" spans="1:60" outlineLevel="1" x14ac:dyDescent="0.2">
      <c r="A1936" s="142"/>
      <c r="B1936" s="143"/>
      <c r="C1936" s="189" t="s">
        <v>1919</v>
      </c>
      <c r="D1936" s="175"/>
      <c r="E1936" s="176">
        <v>11.58</v>
      </c>
      <c r="F1936" s="144"/>
      <c r="G1936" s="144"/>
      <c r="H1936" s="144"/>
      <c r="I1936" s="144"/>
      <c r="J1936" s="144"/>
      <c r="K1936" s="144"/>
      <c r="L1936" s="144"/>
      <c r="M1936" s="144"/>
      <c r="N1936" s="144"/>
      <c r="O1936" s="144"/>
      <c r="P1936" s="144"/>
      <c r="Q1936" s="144"/>
      <c r="R1936" s="144"/>
      <c r="S1936" s="144"/>
      <c r="T1936" s="144"/>
      <c r="U1936" s="144"/>
      <c r="V1936" s="144"/>
      <c r="W1936" s="144"/>
      <c r="X1936" s="133"/>
      <c r="Y1936" s="133"/>
      <c r="Z1936" s="133"/>
      <c r="AA1936" s="133"/>
      <c r="AB1936" s="133"/>
      <c r="AC1936" s="133"/>
      <c r="AD1936" s="133"/>
      <c r="AE1936" s="133"/>
      <c r="AF1936" s="133"/>
      <c r="AG1936" s="133" t="s">
        <v>282</v>
      </c>
      <c r="AH1936" s="133">
        <v>0</v>
      </c>
      <c r="AI1936" s="133"/>
      <c r="AJ1936" s="133"/>
      <c r="AK1936" s="133"/>
      <c r="AL1936" s="133"/>
      <c r="AM1936" s="133"/>
      <c r="AN1936" s="133"/>
      <c r="AO1936" s="133"/>
      <c r="AP1936" s="133"/>
      <c r="AQ1936" s="133"/>
      <c r="AR1936" s="133"/>
      <c r="AS1936" s="133"/>
      <c r="AT1936" s="133"/>
      <c r="AU1936" s="133"/>
      <c r="AV1936" s="133"/>
      <c r="AW1936" s="133"/>
      <c r="AX1936" s="133"/>
      <c r="AY1936" s="133"/>
      <c r="AZ1936" s="133"/>
      <c r="BA1936" s="133"/>
      <c r="BB1936" s="133"/>
      <c r="BC1936" s="133"/>
      <c r="BD1936" s="133"/>
      <c r="BE1936" s="133"/>
      <c r="BF1936" s="133"/>
      <c r="BG1936" s="133"/>
      <c r="BH1936" s="133"/>
    </row>
    <row r="1937" spans="1:60" outlineLevel="1" x14ac:dyDescent="0.2">
      <c r="A1937" s="142"/>
      <c r="B1937" s="143"/>
      <c r="C1937" s="189" t="s">
        <v>1920</v>
      </c>
      <c r="D1937" s="175"/>
      <c r="E1937" s="176">
        <v>8.5</v>
      </c>
      <c r="F1937" s="144"/>
      <c r="G1937" s="144"/>
      <c r="H1937" s="144"/>
      <c r="I1937" s="144"/>
      <c r="J1937" s="144"/>
      <c r="K1937" s="144"/>
      <c r="L1937" s="144"/>
      <c r="M1937" s="144"/>
      <c r="N1937" s="144"/>
      <c r="O1937" s="144"/>
      <c r="P1937" s="144"/>
      <c r="Q1937" s="144"/>
      <c r="R1937" s="144"/>
      <c r="S1937" s="144"/>
      <c r="T1937" s="144"/>
      <c r="U1937" s="144"/>
      <c r="V1937" s="144"/>
      <c r="W1937" s="144"/>
      <c r="X1937" s="133"/>
      <c r="Y1937" s="133"/>
      <c r="Z1937" s="133"/>
      <c r="AA1937" s="133"/>
      <c r="AB1937" s="133"/>
      <c r="AC1937" s="133"/>
      <c r="AD1937" s="133"/>
      <c r="AE1937" s="133"/>
      <c r="AF1937" s="133"/>
      <c r="AG1937" s="133" t="s">
        <v>282</v>
      </c>
      <c r="AH1937" s="133">
        <v>0</v>
      </c>
      <c r="AI1937" s="133"/>
      <c r="AJ1937" s="133"/>
      <c r="AK1937" s="133"/>
      <c r="AL1937" s="133"/>
      <c r="AM1937" s="133"/>
      <c r="AN1937" s="133"/>
      <c r="AO1937" s="133"/>
      <c r="AP1937" s="133"/>
      <c r="AQ1937" s="133"/>
      <c r="AR1937" s="133"/>
      <c r="AS1937" s="133"/>
      <c r="AT1937" s="133"/>
      <c r="AU1937" s="133"/>
      <c r="AV1937" s="133"/>
      <c r="AW1937" s="133"/>
      <c r="AX1937" s="133"/>
      <c r="AY1937" s="133"/>
      <c r="AZ1937" s="133"/>
      <c r="BA1937" s="133"/>
      <c r="BB1937" s="133"/>
      <c r="BC1937" s="133"/>
      <c r="BD1937" s="133"/>
      <c r="BE1937" s="133"/>
      <c r="BF1937" s="133"/>
      <c r="BG1937" s="133"/>
      <c r="BH1937" s="133"/>
    </row>
    <row r="1938" spans="1:60" outlineLevel="1" x14ac:dyDescent="0.2">
      <c r="A1938" s="142"/>
      <c r="B1938" s="143"/>
      <c r="C1938" s="189" t="s">
        <v>1921</v>
      </c>
      <c r="D1938" s="175"/>
      <c r="E1938" s="176">
        <v>5.1000000000000005</v>
      </c>
      <c r="F1938" s="144"/>
      <c r="G1938" s="144"/>
      <c r="H1938" s="144"/>
      <c r="I1938" s="144"/>
      <c r="J1938" s="144"/>
      <c r="K1938" s="144"/>
      <c r="L1938" s="144"/>
      <c r="M1938" s="144"/>
      <c r="N1938" s="144"/>
      <c r="O1938" s="144"/>
      <c r="P1938" s="144"/>
      <c r="Q1938" s="144"/>
      <c r="R1938" s="144"/>
      <c r="S1938" s="144"/>
      <c r="T1938" s="144"/>
      <c r="U1938" s="144"/>
      <c r="V1938" s="144"/>
      <c r="W1938" s="144"/>
      <c r="X1938" s="133"/>
      <c r="Y1938" s="133"/>
      <c r="Z1938" s="133"/>
      <c r="AA1938" s="133"/>
      <c r="AB1938" s="133"/>
      <c r="AC1938" s="133"/>
      <c r="AD1938" s="133"/>
      <c r="AE1938" s="133"/>
      <c r="AF1938" s="133"/>
      <c r="AG1938" s="133" t="s">
        <v>282</v>
      </c>
      <c r="AH1938" s="133">
        <v>0</v>
      </c>
      <c r="AI1938" s="133"/>
      <c r="AJ1938" s="133"/>
      <c r="AK1938" s="133"/>
      <c r="AL1938" s="133"/>
      <c r="AM1938" s="133"/>
      <c r="AN1938" s="133"/>
      <c r="AO1938" s="133"/>
      <c r="AP1938" s="133"/>
      <c r="AQ1938" s="133"/>
      <c r="AR1938" s="133"/>
      <c r="AS1938" s="133"/>
      <c r="AT1938" s="133"/>
      <c r="AU1938" s="133"/>
      <c r="AV1938" s="133"/>
      <c r="AW1938" s="133"/>
      <c r="AX1938" s="133"/>
      <c r="AY1938" s="133"/>
      <c r="AZ1938" s="133"/>
      <c r="BA1938" s="133"/>
      <c r="BB1938" s="133"/>
      <c r="BC1938" s="133"/>
      <c r="BD1938" s="133"/>
      <c r="BE1938" s="133"/>
      <c r="BF1938" s="133"/>
      <c r="BG1938" s="133"/>
      <c r="BH1938" s="133"/>
    </row>
    <row r="1939" spans="1:60" outlineLevel="1" x14ac:dyDescent="0.2">
      <c r="A1939" s="142"/>
      <c r="B1939" s="143"/>
      <c r="C1939" s="189" t="s">
        <v>1922</v>
      </c>
      <c r="D1939" s="175"/>
      <c r="E1939" s="176">
        <v>3.4000000000000004</v>
      </c>
      <c r="F1939" s="144"/>
      <c r="G1939" s="144"/>
      <c r="H1939" s="144"/>
      <c r="I1939" s="144"/>
      <c r="J1939" s="144"/>
      <c r="K1939" s="144"/>
      <c r="L1939" s="144"/>
      <c r="M1939" s="144"/>
      <c r="N1939" s="144"/>
      <c r="O1939" s="144"/>
      <c r="P1939" s="144"/>
      <c r="Q1939" s="144"/>
      <c r="R1939" s="144"/>
      <c r="S1939" s="144"/>
      <c r="T1939" s="144"/>
      <c r="U1939" s="144"/>
      <c r="V1939" s="144"/>
      <c r="W1939" s="144"/>
      <c r="X1939" s="133"/>
      <c r="Y1939" s="133"/>
      <c r="Z1939" s="133"/>
      <c r="AA1939" s="133"/>
      <c r="AB1939" s="133"/>
      <c r="AC1939" s="133"/>
      <c r="AD1939" s="133"/>
      <c r="AE1939" s="133"/>
      <c r="AF1939" s="133"/>
      <c r="AG1939" s="133" t="s">
        <v>282</v>
      </c>
      <c r="AH1939" s="133">
        <v>0</v>
      </c>
      <c r="AI1939" s="133"/>
      <c r="AJ1939" s="133"/>
      <c r="AK1939" s="133"/>
      <c r="AL1939" s="133"/>
      <c r="AM1939" s="133"/>
      <c r="AN1939" s="133"/>
      <c r="AO1939" s="133"/>
      <c r="AP1939" s="133"/>
      <c r="AQ1939" s="133"/>
      <c r="AR1939" s="133"/>
      <c r="AS1939" s="133"/>
      <c r="AT1939" s="133"/>
      <c r="AU1939" s="133"/>
      <c r="AV1939" s="133"/>
      <c r="AW1939" s="133"/>
      <c r="AX1939" s="133"/>
      <c r="AY1939" s="133"/>
      <c r="AZ1939" s="133"/>
      <c r="BA1939" s="133"/>
      <c r="BB1939" s="133"/>
      <c r="BC1939" s="133"/>
      <c r="BD1939" s="133"/>
      <c r="BE1939" s="133"/>
      <c r="BF1939" s="133"/>
      <c r="BG1939" s="133"/>
      <c r="BH1939" s="133"/>
    </row>
    <row r="1940" spans="1:60" outlineLevel="1" x14ac:dyDescent="0.2">
      <c r="A1940" s="142"/>
      <c r="B1940" s="143"/>
      <c r="C1940" s="189" t="s">
        <v>1923</v>
      </c>
      <c r="D1940" s="175"/>
      <c r="E1940" s="176">
        <v>4.2</v>
      </c>
      <c r="F1940" s="144"/>
      <c r="G1940" s="144"/>
      <c r="H1940" s="144"/>
      <c r="I1940" s="144"/>
      <c r="J1940" s="144"/>
      <c r="K1940" s="144"/>
      <c r="L1940" s="144"/>
      <c r="M1940" s="144"/>
      <c r="N1940" s="144"/>
      <c r="O1940" s="144"/>
      <c r="P1940" s="144"/>
      <c r="Q1940" s="144"/>
      <c r="R1940" s="144"/>
      <c r="S1940" s="144"/>
      <c r="T1940" s="144"/>
      <c r="U1940" s="144"/>
      <c r="V1940" s="144"/>
      <c r="W1940" s="144"/>
      <c r="X1940" s="133"/>
      <c r="Y1940" s="133"/>
      <c r="Z1940" s="133"/>
      <c r="AA1940" s="133"/>
      <c r="AB1940" s="133"/>
      <c r="AC1940" s="133"/>
      <c r="AD1940" s="133"/>
      <c r="AE1940" s="133"/>
      <c r="AF1940" s="133"/>
      <c r="AG1940" s="133" t="s">
        <v>282</v>
      </c>
      <c r="AH1940" s="133">
        <v>0</v>
      </c>
      <c r="AI1940" s="133"/>
      <c r="AJ1940" s="133"/>
      <c r="AK1940" s="133"/>
      <c r="AL1940" s="133"/>
      <c r="AM1940" s="133"/>
      <c r="AN1940" s="133"/>
      <c r="AO1940" s="133"/>
      <c r="AP1940" s="133"/>
      <c r="AQ1940" s="133"/>
      <c r="AR1940" s="133"/>
      <c r="AS1940" s="133"/>
      <c r="AT1940" s="133"/>
      <c r="AU1940" s="133"/>
      <c r="AV1940" s="133"/>
      <c r="AW1940" s="133"/>
      <c r="AX1940" s="133"/>
      <c r="AY1940" s="133"/>
      <c r="AZ1940" s="133"/>
      <c r="BA1940" s="133"/>
      <c r="BB1940" s="133"/>
      <c r="BC1940" s="133"/>
      <c r="BD1940" s="133"/>
      <c r="BE1940" s="133"/>
      <c r="BF1940" s="133"/>
      <c r="BG1940" s="133"/>
      <c r="BH1940" s="133"/>
    </row>
    <row r="1941" spans="1:60" outlineLevel="1" x14ac:dyDescent="0.2">
      <c r="A1941" s="142"/>
      <c r="B1941" s="143"/>
      <c r="C1941" s="189" t="s">
        <v>1924</v>
      </c>
      <c r="D1941" s="175"/>
      <c r="E1941" s="176">
        <v>5.86</v>
      </c>
      <c r="F1941" s="144"/>
      <c r="G1941" s="144"/>
      <c r="H1941" s="144"/>
      <c r="I1941" s="144"/>
      <c r="J1941" s="144"/>
      <c r="K1941" s="144"/>
      <c r="L1941" s="144"/>
      <c r="M1941" s="144"/>
      <c r="N1941" s="144"/>
      <c r="O1941" s="144"/>
      <c r="P1941" s="144"/>
      <c r="Q1941" s="144"/>
      <c r="R1941" s="144"/>
      <c r="S1941" s="144"/>
      <c r="T1941" s="144"/>
      <c r="U1941" s="144"/>
      <c r="V1941" s="144"/>
      <c r="W1941" s="144"/>
      <c r="X1941" s="133"/>
      <c r="Y1941" s="133"/>
      <c r="Z1941" s="133"/>
      <c r="AA1941" s="133"/>
      <c r="AB1941" s="133"/>
      <c r="AC1941" s="133"/>
      <c r="AD1941" s="133"/>
      <c r="AE1941" s="133"/>
      <c r="AF1941" s="133"/>
      <c r="AG1941" s="133" t="s">
        <v>282</v>
      </c>
      <c r="AH1941" s="133">
        <v>0</v>
      </c>
      <c r="AI1941" s="133"/>
      <c r="AJ1941" s="133"/>
      <c r="AK1941" s="133"/>
      <c r="AL1941" s="133"/>
      <c r="AM1941" s="133"/>
      <c r="AN1941" s="133"/>
      <c r="AO1941" s="133"/>
      <c r="AP1941" s="133"/>
      <c r="AQ1941" s="133"/>
      <c r="AR1941" s="133"/>
      <c r="AS1941" s="133"/>
      <c r="AT1941" s="133"/>
      <c r="AU1941" s="133"/>
      <c r="AV1941" s="133"/>
      <c r="AW1941" s="133"/>
      <c r="AX1941" s="133"/>
      <c r="AY1941" s="133"/>
      <c r="AZ1941" s="133"/>
      <c r="BA1941" s="133"/>
      <c r="BB1941" s="133"/>
      <c r="BC1941" s="133"/>
      <c r="BD1941" s="133"/>
      <c r="BE1941" s="133"/>
      <c r="BF1941" s="133"/>
      <c r="BG1941" s="133"/>
      <c r="BH1941" s="133"/>
    </row>
    <row r="1942" spans="1:60" outlineLevel="1" x14ac:dyDescent="0.2">
      <c r="A1942" s="142"/>
      <c r="B1942" s="143"/>
      <c r="C1942" s="189" t="s">
        <v>1925</v>
      </c>
      <c r="D1942" s="175"/>
      <c r="E1942" s="176">
        <v>7.3000000000000007</v>
      </c>
      <c r="F1942" s="144"/>
      <c r="G1942" s="144"/>
      <c r="H1942" s="144"/>
      <c r="I1942" s="144"/>
      <c r="J1942" s="144"/>
      <c r="K1942" s="144"/>
      <c r="L1942" s="144"/>
      <c r="M1942" s="144"/>
      <c r="N1942" s="144"/>
      <c r="O1942" s="144"/>
      <c r="P1942" s="144"/>
      <c r="Q1942" s="144"/>
      <c r="R1942" s="144"/>
      <c r="S1942" s="144"/>
      <c r="T1942" s="144"/>
      <c r="U1942" s="144"/>
      <c r="V1942" s="144"/>
      <c r="W1942" s="144"/>
      <c r="X1942" s="133"/>
      <c r="Y1942" s="133"/>
      <c r="Z1942" s="133"/>
      <c r="AA1942" s="133"/>
      <c r="AB1942" s="133"/>
      <c r="AC1942" s="133"/>
      <c r="AD1942" s="133"/>
      <c r="AE1942" s="133"/>
      <c r="AF1942" s="133"/>
      <c r="AG1942" s="133" t="s">
        <v>282</v>
      </c>
      <c r="AH1942" s="133">
        <v>0</v>
      </c>
      <c r="AI1942" s="133"/>
      <c r="AJ1942" s="133"/>
      <c r="AK1942" s="133"/>
      <c r="AL1942" s="133"/>
      <c r="AM1942" s="133"/>
      <c r="AN1942" s="133"/>
      <c r="AO1942" s="133"/>
      <c r="AP1942" s="133"/>
      <c r="AQ1942" s="133"/>
      <c r="AR1942" s="133"/>
      <c r="AS1942" s="133"/>
      <c r="AT1942" s="133"/>
      <c r="AU1942" s="133"/>
      <c r="AV1942" s="133"/>
      <c r="AW1942" s="133"/>
      <c r="AX1942" s="133"/>
      <c r="AY1942" s="133"/>
      <c r="AZ1942" s="133"/>
      <c r="BA1942" s="133"/>
      <c r="BB1942" s="133"/>
      <c r="BC1942" s="133"/>
      <c r="BD1942" s="133"/>
      <c r="BE1942" s="133"/>
      <c r="BF1942" s="133"/>
      <c r="BG1942" s="133"/>
      <c r="BH1942" s="133"/>
    </row>
    <row r="1943" spans="1:60" outlineLevel="1" x14ac:dyDescent="0.2">
      <c r="A1943" s="142"/>
      <c r="B1943" s="143"/>
      <c r="C1943" s="189" t="s">
        <v>1926</v>
      </c>
      <c r="D1943" s="175"/>
      <c r="E1943" s="176">
        <v>6.9</v>
      </c>
      <c r="F1943" s="144"/>
      <c r="G1943" s="144"/>
      <c r="H1943" s="144"/>
      <c r="I1943" s="144"/>
      <c r="J1943" s="144"/>
      <c r="K1943" s="144"/>
      <c r="L1943" s="144"/>
      <c r="M1943" s="144"/>
      <c r="N1943" s="144"/>
      <c r="O1943" s="144"/>
      <c r="P1943" s="144"/>
      <c r="Q1943" s="144"/>
      <c r="R1943" s="144"/>
      <c r="S1943" s="144"/>
      <c r="T1943" s="144"/>
      <c r="U1943" s="144"/>
      <c r="V1943" s="144"/>
      <c r="W1943" s="144"/>
      <c r="X1943" s="133"/>
      <c r="Y1943" s="133"/>
      <c r="Z1943" s="133"/>
      <c r="AA1943" s="133"/>
      <c r="AB1943" s="133"/>
      <c r="AC1943" s="133"/>
      <c r="AD1943" s="133"/>
      <c r="AE1943" s="133"/>
      <c r="AF1943" s="133"/>
      <c r="AG1943" s="133" t="s">
        <v>282</v>
      </c>
      <c r="AH1943" s="133">
        <v>0</v>
      </c>
      <c r="AI1943" s="133"/>
      <c r="AJ1943" s="133"/>
      <c r="AK1943" s="133"/>
      <c r="AL1943" s="133"/>
      <c r="AM1943" s="133"/>
      <c r="AN1943" s="133"/>
      <c r="AO1943" s="133"/>
      <c r="AP1943" s="133"/>
      <c r="AQ1943" s="133"/>
      <c r="AR1943" s="133"/>
      <c r="AS1943" s="133"/>
      <c r="AT1943" s="133"/>
      <c r="AU1943" s="133"/>
      <c r="AV1943" s="133"/>
      <c r="AW1943" s="133"/>
      <c r="AX1943" s="133"/>
      <c r="AY1943" s="133"/>
      <c r="AZ1943" s="133"/>
      <c r="BA1943" s="133"/>
      <c r="BB1943" s="133"/>
      <c r="BC1943" s="133"/>
      <c r="BD1943" s="133"/>
      <c r="BE1943" s="133"/>
      <c r="BF1943" s="133"/>
      <c r="BG1943" s="133"/>
      <c r="BH1943" s="133"/>
    </row>
    <row r="1944" spans="1:60" outlineLevel="1" x14ac:dyDescent="0.2">
      <c r="A1944" s="142"/>
      <c r="B1944" s="143"/>
      <c r="C1944" s="189" t="s">
        <v>1927</v>
      </c>
      <c r="D1944" s="175"/>
      <c r="E1944" s="176">
        <v>5.9</v>
      </c>
      <c r="F1944" s="144"/>
      <c r="G1944" s="144"/>
      <c r="H1944" s="144"/>
      <c r="I1944" s="144"/>
      <c r="J1944" s="144"/>
      <c r="K1944" s="144"/>
      <c r="L1944" s="144"/>
      <c r="M1944" s="144"/>
      <c r="N1944" s="144"/>
      <c r="O1944" s="144"/>
      <c r="P1944" s="144"/>
      <c r="Q1944" s="144"/>
      <c r="R1944" s="144"/>
      <c r="S1944" s="144"/>
      <c r="T1944" s="144"/>
      <c r="U1944" s="144"/>
      <c r="V1944" s="144"/>
      <c r="W1944" s="144"/>
      <c r="X1944" s="133"/>
      <c r="Y1944" s="133"/>
      <c r="Z1944" s="133"/>
      <c r="AA1944" s="133"/>
      <c r="AB1944" s="133"/>
      <c r="AC1944" s="133"/>
      <c r="AD1944" s="133"/>
      <c r="AE1944" s="133"/>
      <c r="AF1944" s="133"/>
      <c r="AG1944" s="133" t="s">
        <v>282</v>
      </c>
      <c r="AH1944" s="133">
        <v>0</v>
      </c>
      <c r="AI1944" s="133"/>
      <c r="AJ1944" s="133"/>
      <c r="AK1944" s="133"/>
      <c r="AL1944" s="133"/>
      <c r="AM1944" s="133"/>
      <c r="AN1944" s="133"/>
      <c r="AO1944" s="133"/>
      <c r="AP1944" s="133"/>
      <c r="AQ1944" s="133"/>
      <c r="AR1944" s="133"/>
      <c r="AS1944" s="133"/>
      <c r="AT1944" s="133"/>
      <c r="AU1944" s="133"/>
      <c r="AV1944" s="133"/>
      <c r="AW1944" s="133"/>
      <c r="AX1944" s="133"/>
      <c r="AY1944" s="133"/>
      <c r="AZ1944" s="133"/>
      <c r="BA1944" s="133"/>
      <c r="BB1944" s="133"/>
      <c r="BC1944" s="133"/>
      <c r="BD1944" s="133"/>
      <c r="BE1944" s="133"/>
      <c r="BF1944" s="133"/>
      <c r="BG1944" s="133"/>
      <c r="BH1944" s="133"/>
    </row>
    <row r="1945" spans="1:60" outlineLevel="1" x14ac:dyDescent="0.2">
      <c r="A1945" s="142"/>
      <c r="B1945" s="143"/>
      <c r="C1945" s="189" t="s">
        <v>1928</v>
      </c>
      <c r="D1945" s="175"/>
      <c r="E1945" s="176">
        <v>14.8</v>
      </c>
      <c r="F1945" s="144"/>
      <c r="G1945" s="144"/>
      <c r="H1945" s="144"/>
      <c r="I1945" s="144"/>
      <c r="J1945" s="144"/>
      <c r="K1945" s="144"/>
      <c r="L1945" s="144"/>
      <c r="M1945" s="144"/>
      <c r="N1945" s="144"/>
      <c r="O1945" s="144"/>
      <c r="P1945" s="144"/>
      <c r="Q1945" s="144"/>
      <c r="R1945" s="144"/>
      <c r="S1945" s="144"/>
      <c r="T1945" s="144"/>
      <c r="U1945" s="144"/>
      <c r="V1945" s="144"/>
      <c r="W1945" s="144"/>
      <c r="X1945" s="133"/>
      <c r="Y1945" s="133"/>
      <c r="Z1945" s="133"/>
      <c r="AA1945" s="133"/>
      <c r="AB1945" s="133"/>
      <c r="AC1945" s="133"/>
      <c r="AD1945" s="133"/>
      <c r="AE1945" s="133"/>
      <c r="AF1945" s="133"/>
      <c r="AG1945" s="133" t="s">
        <v>282</v>
      </c>
      <c r="AH1945" s="133">
        <v>0</v>
      </c>
      <c r="AI1945" s="133"/>
      <c r="AJ1945" s="133"/>
      <c r="AK1945" s="133"/>
      <c r="AL1945" s="133"/>
      <c r="AM1945" s="133"/>
      <c r="AN1945" s="133"/>
      <c r="AO1945" s="133"/>
      <c r="AP1945" s="133"/>
      <c r="AQ1945" s="133"/>
      <c r="AR1945" s="133"/>
      <c r="AS1945" s="133"/>
      <c r="AT1945" s="133"/>
      <c r="AU1945" s="133"/>
      <c r="AV1945" s="133"/>
      <c r="AW1945" s="133"/>
      <c r="AX1945" s="133"/>
      <c r="AY1945" s="133"/>
      <c r="AZ1945" s="133"/>
      <c r="BA1945" s="133"/>
      <c r="BB1945" s="133"/>
      <c r="BC1945" s="133"/>
      <c r="BD1945" s="133"/>
      <c r="BE1945" s="133"/>
      <c r="BF1945" s="133"/>
      <c r="BG1945" s="133"/>
      <c r="BH1945" s="133"/>
    </row>
    <row r="1946" spans="1:60" outlineLevel="1" x14ac:dyDescent="0.2">
      <c r="A1946" s="142"/>
      <c r="B1946" s="143"/>
      <c r="C1946" s="190" t="s">
        <v>673</v>
      </c>
      <c r="D1946" s="177"/>
      <c r="E1946" s="178">
        <v>76.740000000000009</v>
      </c>
      <c r="F1946" s="144"/>
      <c r="G1946" s="144"/>
      <c r="H1946" s="144"/>
      <c r="I1946" s="144"/>
      <c r="J1946" s="144"/>
      <c r="K1946" s="144"/>
      <c r="L1946" s="144"/>
      <c r="M1946" s="144"/>
      <c r="N1946" s="144"/>
      <c r="O1946" s="144"/>
      <c r="P1946" s="144"/>
      <c r="Q1946" s="144"/>
      <c r="R1946" s="144"/>
      <c r="S1946" s="144"/>
      <c r="T1946" s="144"/>
      <c r="U1946" s="144"/>
      <c r="V1946" s="144"/>
      <c r="W1946" s="144"/>
      <c r="X1946" s="133"/>
      <c r="Y1946" s="133"/>
      <c r="Z1946" s="133"/>
      <c r="AA1946" s="133"/>
      <c r="AB1946" s="133"/>
      <c r="AC1946" s="133"/>
      <c r="AD1946" s="133"/>
      <c r="AE1946" s="133"/>
      <c r="AF1946" s="133"/>
      <c r="AG1946" s="133" t="s">
        <v>282</v>
      </c>
      <c r="AH1946" s="133">
        <v>1</v>
      </c>
      <c r="AI1946" s="133"/>
      <c r="AJ1946" s="133"/>
      <c r="AK1946" s="133"/>
      <c r="AL1946" s="133"/>
      <c r="AM1946" s="133"/>
      <c r="AN1946" s="133"/>
      <c r="AO1946" s="133"/>
      <c r="AP1946" s="133"/>
      <c r="AQ1946" s="133"/>
      <c r="AR1946" s="133"/>
      <c r="AS1946" s="133"/>
      <c r="AT1946" s="133"/>
      <c r="AU1946" s="133"/>
      <c r="AV1946" s="133"/>
      <c r="AW1946" s="133"/>
      <c r="AX1946" s="133"/>
      <c r="AY1946" s="133"/>
      <c r="AZ1946" s="133"/>
      <c r="BA1946" s="133"/>
      <c r="BB1946" s="133"/>
      <c r="BC1946" s="133"/>
      <c r="BD1946" s="133"/>
      <c r="BE1946" s="133"/>
      <c r="BF1946" s="133"/>
      <c r="BG1946" s="133"/>
      <c r="BH1946" s="133"/>
    </row>
    <row r="1947" spans="1:60" ht="22.5" outlineLevel="1" x14ac:dyDescent="0.2">
      <c r="A1947" s="154">
        <v>262</v>
      </c>
      <c r="B1947" s="155" t="s">
        <v>1929</v>
      </c>
      <c r="C1947" s="171" t="s">
        <v>1930</v>
      </c>
      <c r="D1947" s="156" t="s">
        <v>611</v>
      </c>
      <c r="E1947" s="157">
        <v>175</v>
      </c>
      <c r="F1947" s="158">
        <v>129</v>
      </c>
      <c r="G1947" s="159">
        <f>ROUND(E1947*F1947,2)</f>
        <v>22575</v>
      </c>
      <c r="H1947" s="158">
        <v>101.24000000000001</v>
      </c>
      <c r="I1947" s="159">
        <f>ROUND(E1947*H1947,2)</f>
        <v>17717</v>
      </c>
      <c r="J1947" s="158">
        <v>27.76</v>
      </c>
      <c r="K1947" s="159">
        <f>ROUND(E1947*J1947,2)</f>
        <v>4858</v>
      </c>
      <c r="L1947" s="159">
        <v>21</v>
      </c>
      <c r="M1947" s="159">
        <f>G1947*(1+L1947/100)</f>
        <v>27315.75</v>
      </c>
      <c r="N1947" s="159">
        <v>4.3000000000000004E-4</v>
      </c>
      <c r="O1947" s="159">
        <f>ROUND(E1947*N1947,2)</f>
        <v>0.08</v>
      </c>
      <c r="P1947" s="159">
        <v>0</v>
      </c>
      <c r="Q1947" s="159">
        <f>ROUND(E1947*P1947,2)</f>
        <v>0</v>
      </c>
      <c r="R1947" s="159" t="s">
        <v>1791</v>
      </c>
      <c r="S1947" s="159" t="s">
        <v>233</v>
      </c>
      <c r="T1947" s="160" t="s">
        <v>233</v>
      </c>
      <c r="U1947" s="144">
        <v>6.7000000000000004E-2</v>
      </c>
      <c r="V1947" s="144">
        <f>ROUND(E1947*U1947,2)</f>
        <v>11.73</v>
      </c>
      <c r="W1947" s="144"/>
      <c r="X1947" s="133"/>
      <c r="Y1947" s="133"/>
      <c r="Z1947" s="133"/>
      <c r="AA1947" s="133"/>
      <c r="AB1947" s="133"/>
      <c r="AC1947" s="133"/>
      <c r="AD1947" s="133"/>
      <c r="AE1947" s="133"/>
      <c r="AF1947" s="133"/>
      <c r="AG1947" s="133" t="s">
        <v>1792</v>
      </c>
      <c r="AH1947" s="133"/>
      <c r="AI1947" s="133"/>
      <c r="AJ1947" s="133"/>
      <c r="AK1947" s="133"/>
      <c r="AL1947" s="133"/>
      <c r="AM1947" s="133"/>
      <c r="AN1947" s="133"/>
      <c r="AO1947" s="133"/>
      <c r="AP1947" s="133"/>
      <c r="AQ1947" s="133"/>
      <c r="AR1947" s="133"/>
      <c r="AS1947" s="133"/>
      <c r="AT1947" s="133"/>
      <c r="AU1947" s="133"/>
      <c r="AV1947" s="133"/>
      <c r="AW1947" s="133"/>
      <c r="AX1947" s="133"/>
      <c r="AY1947" s="133"/>
      <c r="AZ1947" s="133"/>
      <c r="BA1947" s="133"/>
      <c r="BB1947" s="133"/>
      <c r="BC1947" s="133"/>
      <c r="BD1947" s="133"/>
      <c r="BE1947" s="133"/>
      <c r="BF1947" s="133"/>
      <c r="BG1947" s="133"/>
      <c r="BH1947" s="133"/>
    </row>
    <row r="1948" spans="1:60" outlineLevel="1" x14ac:dyDescent="0.2">
      <c r="A1948" s="142"/>
      <c r="B1948" s="143"/>
      <c r="C1948" s="189" t="s">
        <v>668</v>
      </c>
      <c r="D1948" s="175"/>
      <c r="E1948" s="176"/>
      <c r="F1948" s="144"/>
      <c r="G1948" s="144"/>
      <c r="H1948" s="144"/>
      <c r="I1948" s="144"/>
      <c r="J1948" s="144"/>
      <c r="K1948" s="144"/>
      <c r="L1948" s="144"/>
      <c r="M1948" s="144"/>
      <c r="N1948" s="144"/>
      <c r="O1948" s="144"/>
      <c r="P1948" s="144"/>
      <c r="Q1948" s="144"/>
      <c r="R1948" s="144"/>
      <c r="S1948" s="144"/>
      <c r="T1948" s="144"/>
      <c r="U1948" s="144"/>
      <c r="V1948" s="144"/>
      <c r="W1948" s="144"/>
      <c r="X1948" s="133"/>
      <c r="Y1948" s="133"/>
      <c r="Z1948" s="133"/>
      <c r="AA1948" s="133"/>
      <c r="AB1948" s="133"/>
      <c r="AC1948" s="133"/>
      <c r="AD1948" s="133"/>
      <c r="AE1948" s="133"/>
      <c r="AF1948" s="133"/>
      <c r="AG1948" s="133" t="s">
        <v>282</v>
      </c>
      <c r="AH1948" s="133">
        <v>0</v>
      </c>
      <c r="AI1948" s="133"/>
      <c r="AJ1948" s="133"/>
      <c r="AK1948" s="133"/>
      <c r="AL1948" s="133"/>
      <c r="AM1948" s="133"/>
      <c r="AN1948" s="133"/>
      <c r="AO1948" s="133"/>
      <c r="AP1948" s="133"/>
      <c r="AQ1948" s="133"/>
      <c r="AR1948" s="133"/>
      <c r="AS1948" s="133"/>
      <c r="AT1948" s="133"/>
      <c r="AU1948" s="133"/>
      <c r="AV1948" s="133"/>
      <c r="AW1948" s="133"/>
      <c r="AX1948" s="133"/>
      <c r="AY1948" s="133"/>
      <c r="AZ1948" s="133"/>
      <c r="BA1948" s="133"/>
      <c r="BB1948" s="133"/>
      <c r="BC1948" s="133"/>
      <c r="BD1948" s="133"/>
      <c r="BE1948" s="133"/>
      <c r="BF1948" s="133"/>
      <c r="BG1948" s="133"/>
      <c r="BH1948" s="133"/>
    </row>
    <row r="1949" spans="1:60" outlineLevel="1" x14ac:dyDescent="0.2">
      <c r="A1949" s="142"/>
      <c r="B1949" s="143"/>
      <c r="C1949" s="189" t="s">
        <v>1931</v>
      </c>
      <c r="D1949" s="175"/>
      <c r="E1949" s="176">
        <v>46</v>
      </c>
      <c r="F1949" s="144"/>
      <c r="G1949" s="144"/>
      <c r="H1949" s="144"/>
      <c r="I1949" s="144"/>
      <c r="J1949" s="144"/>
      <c r="K1949" s="144"/>
      <c r="L1949" s="144"/>
      <c r="M1949" s="144"/>
      <c r="N1949" s="144"/>
      <c r="O1949" s="144"/>
      <c r="P1949" s="144"/>
      <c r="Q1949" s="144"/>
      <c r="R1949" s="144"/>
      <c r="S1949" s="144"/>
      <c r="T1949" s="144"/>
      <c r="U1949" s="144"/>
      <c r="V1949" s="144"/>
      <c r="W1949" s="144"/>
      <c r="X1949" s="133"/>
      <c r="Y1949" s="133"/>
      <c r="Z1949" s="133"/>
      <c r="AA1949" s="133"/>
      <c r="AB1949" s="133"/>
      <c r="AC1949" s="133"/>
      <c r="AD1949" s="133"/>
      <c r="AE1949" s="133"/>
      <c r="AF1949" s="133"/>
      <c r="AG1949" s="133" t="s">
        <v>282</v>
      </c>
      <c r="AH1949" s="133">
        <v>0</v>
      </c>
      <c r="AI1949" s="133"/>
      <c r="AJ1949" s="133"/>
      <c r="AK1949" s="133"/>
      <c r="AL1949" s="133"/>
      <c r="AM1949" s="133"/>
      <c r="AN1949" s="133"/>
      <c r="AO1949" s="133"/>
      <c r="AP1949" s="133"/>
      <c r="AQ1949" s="133"/>
      <c r="AR1949" s="133"/>
      <c r="AS1949" s="133"/>
      <c r="AT1949" s="133"/>
      <c r="AU1949" s="133"/>
      <c r="AV1949" s="133"/>
      <c r="AW1949" s="133"/>
      <c r="AX1949" s="133"/>
      <c r="AY1949" s="133"/>
      <c r="AZ1949" s="133"/>
      <c r="BA1949" s="133"/>
      <c r="BB1949" s="133"/>
      <c r="BC1949" s="133"/>
      <c r="BD1949" s="133"/>
      <c r="BE1949" s="133"/>
      <c r="BF1949" s="133"/>
      <c r="BG1949" s="133"/>
      <c r="BH1949" s="133"/>
    </row>
    <row r="1950" spans="1:60" outlineLevel="1" x14ac:dyDescent="0.2">
      <c r="A1950" s="142"/>
      <c r="B1950" s="143"/>
      <c r="C1950" s="189" t="s">
        <v>674</v>
      </c>
      <c r="D1950" s="175"/>
      <c r="E1950" s="176"/>
      <c r="F1950" s="144"/>
      <c r="G1950" s="144"/>
      <c r="H1950" s="144"/>
      <c r="I1950" s="144"/>
      <c r="J1950" s="144"/>
      <c r="K1950" s="144"/>
      <c r="L1950" s="144"/>
      <c r="M1950" s="144"/>
      <c r="N1950" s="144"/>
      <c r="O1950" s="144"/>
      <c r="P1950" s="144"/>
      <c r="Q1950" s="144"/>
      <c r="R1950" s="144"/>
      <c r="S1950" s="144"/>
      <c r="T1950" s="144"/>
      <c r="U1950" s="144"/>
      <c r="V1950" s="144"/>
      <c r="W1950" s="144"/>
      <c r="X1950" s="133"/>
      <c r="Y1950" s="133"/>
      <c r="Z1950" s="133"/>
      <c r="AA1950" s="133"/>
      <c r="AB1950" s="133"/>
      <c r="AC1950" s="133"/>
      <c r="AD1950" s="133"/>
      <c r="AE1950" s="133"/>
      <c r="AF1950" s="133"/>
      <c r="AG1950" s="133" t="s">
        <v>282</v>
      </c>
      <c r="AH1950" s="133">
        <v>0</v>
      </c>
      <c r="AI1950" s="133"/>
      <c r="AJ1950" s="133"/>
      <c r="AK1950" s="133"/>
      <c r="AL1950" s="133"/>
      <c r="AM1950" s="133"/>
      <c r="AN1950" s="133"/>
      <c r="AO1950" s="133"/>
      <c r="AP1950" s="133"/>
      <c r="AQ1950" s="133"/>
      <c r="AR1950" s="133"/>
      <c r="AS1950" s="133"/>
      <c r="AT1950" s="133"/>
      <c r="AU1950" s="133"/>
      <c r="AV1950" s="133"/>
      <c r="AW1950" s="133"/>
      <c r="AX1950" s="133"/>
      <c r="AY1950" s="133"/>
      <c r="AZ1950" s="133"/>
      <c r="BA1950" s="133"/>
      <c r="BB1950" s="133"/>
      <c r="BC1950" s="133"/>
      <c r="BD1950" s="133"/>
      <c r="BE1950" s="133"/>
      <c r="BF1950" s="133"/>
      <c r="BG1950" s="133"/>
      <c r="BH1950" s="133"/>
    </row>
    <row r="1951" spans="1:60" outlineLevel="1" x14ac:dyDescent="0.2">
      <c r="A1951" s="142"/>
      <c r="B1951" s="143"/>
      <c r="C1951" s="189" t="s">
        <v>1932</v>
      </c>
      <c r="D1951" s="175"/>
      <c r="E1951" s="176">
        <v>74</v>
      </c>
      <c r="F1951" s="144"/>
      <c r="G1951" s="144"/>
      <c r="H1951" s="144"/>
      <c r="I1951" s="144"/>
      <c r="J1951" s="144"/>
      <c r="K1951" s="144"/>
      <c r="L1951" s="144"/>
      <c r="M1951" s="144"/>
      <c r="N1951" s="144"/>
      <c r="O1951" s="144"/>
      <c r="P1951" s="144"/>
      <c r="Q1951" s="144"/>
      <c r="R1951" s="144"/>
      <c r="S1951" s="144"/>
      <c r="T1951" s="144"/>
      <c r="U1951" s="144"/>
      <c r="V1951" s="144"/>
      <c r="W1951" s="144"/>
      <c r="X1951" s="133"/>
      <c r="Y1951" s="133"/>
      <c r="Z1951" s="133"/>
      <c r="AA1951" s="133"/>
      <c r="AB1951" s="133"/>
      <c r="AC1951" s="133"/>
      <c r="AD1951" s="133"/>
      <c r="AE1951" s="133"/>
      <c r="AF1951" s="133"/>
      <c r="AG1951" s="133" t="s">
        <v>282</v>
      </c>
      <c r="AH1951" s="133">
        <v>0</v>
      </c>
      <c r="AI1951" s="133"/>
      <c r="AJ1951" s="133"/>
      <c r="AK1951" s="133"/>
      <c r="AL1951" s="133"/>
      <c r="AM1951" s="133"/>
      <c r="AN1951" s="133"/>
      <c r="AO1951" s="133"/>
      <c r="AP1951" s="133"/>
      <c r="AQ1951" s="133"/>
      <c r="AR1951" s="133"/>
      <c r="AS1951" s="133"/>
      <c r="AT1951" s="133"/>
      <c r="AU1951" s="133"/>
      <c r="AV1951" s="133"/>
      <c r="AW1951" s="133"/>
      <c r="AX1951" s="133"/>
      <c r="AY1951" s="133"/>
      <c r="AZ1951" s="133"/>
      <c r="BA1951" s="133"/>
      <c r="BB1951" s="133"/>
      <c r="BC1951" s="133"/>
      <c r="BD1951" s="133"/>
      <c r="BE1951" s="133"/>
      <c r="BF1951" s="133"/>
      <c r="BG1951" s="133"/>
      <c r="BH1951" s="133"/>
    </row>
    <row r="1952" spans="1:60" outlineLevel="1" x14ac:dyDescent="0.2">
      <c r="A1952" s="142"/>
      <c r="B1952" s="143"/>
      <c r="C1952" s="189" t="s">
        <v>678</v>
      </c>
      <c r="D1952" s="175"/>
      <c r="E1952" s="176"/>
      <c r="F1952" s="144"/>
      <c r="G1952" s="144"/>
      <c r="H1952" s="144"/>
      <c r="I1952" s="144"/>
      <c r="J1952" s="144"/>
      <c r="K1952" s="144"/>
      <c r="L1952" s="144"/>
      <c r="M1952" s="144"/>
      <c r="N1952" s="144"/>
      <c r="O1952" s="144"/>
      <c r="P1952" s="144"/>
      <c r="Q1952" s="144"/>
      <c r="R1952" s="144"/>
      <c r="S1952" s="144"/>
      <c r="T1952" s="144"/>
      <c r="U1952" s="144"/>
      <c r="V1952" s="144"/>
      <c r="W1952" s="144"/>
      <c r="X1952" s="133"/>
      <c r="Y1952" s="133"/>
      <c r="Z1952" s="133"/>
      <c r="AA1952" s="133"/>
      <c r="AB1952" s="133"/>
      <c r="AC1952" s="133"/>
      <c r="AD1952" s="133"/>
      <c r="AE1952" s="133"/>
      <c r="AF1952" s="133"/>
      <c r="AG1952" s="133" t="s">
        <v>282</v>
      </c>
      <c r="AH1952" s="133">
        <v>0</v>
      </c>
      <c r="AI1952" s="133"/>
      <c r="AJ1952" s="133"/>
      <c r="AK1952" s="133"/>
      <c r="AL1952" s="133"/>
      <c r="AM1952" s="133"/>
      <c r="AN1952" s="133"/>
      <c r="AO1952" s="133"/>
      <c r="AP1952" s="133"/>
      <c r="AQ1952" s="133"/>
      <c r="AR1952" s="133"/>
      <c r="AS1952" s="133"/>
      <c r="AT1952" s="133"/>
      <c r="AU1952" s="133"/>
      <c r="AV1952" s="133"/>
      <c r="AW1952" s="133"/>
      <c r="AX1952" s="133"/>
      <c r="AY1952" s="133"/>
      <c r="AZ1952" s="133"/>
      <c r="BA1952" s="133"/>
      <c r="BB1952" s="133"/>
      <c r="BC1952" s="133"/>
      <c r="BD1952" s="133"/>
      <c r="BE1952" s="133"/>
      <c r="BF1952" s="133"/>
      <c r="BG1952" s="133"/>
      <c r="BH1952" s="133"/>
    </row>
    <row r="1953" spans="1:60" outlineLevel="1" x14ac:dyDescent="0.2">
      <c r="A1953" s="142"/>
      <c r="B1953" s="143"/>
      <c r="C1953" s="189" t="s">
        <v>1933</v>
      </c>
      <c r="D1953" s="175"/>
      <c r="E1953" s="176">
        <v>55</v>
      </c>
      <c r="F1953" s="144"/>
      <c r="G1953" s="144"/>
      <c r="H1953" s="144"/>
      <c r="I1953" s="144"/>
      <c r="J1953" s="144"/>
      <c r="K1953" s="144"/>
      <c r="L1953" s="144"/>
      <c r="M1953" s="144"/>
      <c r="N1953" s="144"/>
      <c r="O1953" s="144"/>
      <c r="P1953" s="144"/>
      <c r="Q1953" s="144"/>
      <c r="R1953" s="144"/>
      <c r="S1953" s="144"/>
      <c r="T1953" s="144"/>
      <c r="U1953" s="144"/>
      <c r="V1953" s="144"/>
      <c r="W1953" s="144"/>
      <c r="X1953" s="133"/>
      <c r="Y1953" s="133"/>
      <c r="Z1953" s="133"/>
      <c r="AA1953" s="133"/>
      <c r="AB1953" s="133"/>
      <c r="AC1953" s="133"/>
      <c r="AD1953" s="133"/>
      <c r="AE1953" s="133"/>
      <c r="AF1953" s="133"/>
      <c r="AG1953" s="133" t="s">
        <v>282</v>
      </c>
      <c r="AH1953" s="133">
        <v>0</v>
      </c>
      <c r="AI1953" s="133"/>
      <c r="AJ1953" s="133"/>
      <c r="AK1953" s="133"/>
      <c r="AL1953" s="133"/>
      <c r="AM1953" s="133"/>
      <c r="AN1953" s="133"/>
      <c r="AO1953" s="133"/>
      <c r="AP1953" s="133"/>
      <c r="AQ1953" s="133"/>
      <c r="AR1953" s="133"/>
      <c r="AS1953" s="133"/>
      <c r="AT1953" s="133"/>
      <c r="AU1953" s="133"/>
      <c r="AV1953" s="133"/>
      <c r="AW1953" s="133"/>
      <c r="AX1953" s="133"/>
      <c r="AY1953" s="133"/>
      <c r="AZ1953" s="133"/>
      <c r="BA1953" s="133"/>
      <c r="BB1953" s="133"/>
      <c r="BC1953" s="133"/>
      <c r="BD1953" s="133"/>
      <c r="BE1953" s="133"/>
      <c r="BF1953" s="133"/>
      <c r="BG1953" s="133"/>
      <c r="BH1953" s="133"/>
    </row>
    <row r="1954" spans="1:60" outlineLevel="1" x14ac:dyDescent="0.2">
      <c r="A1954" s="142"/>
      <c r="B1954" s="143"/>
      <c r="C1954" s="190" t="s">
        <v>673</v>
      </c>
      <c r="D1954" s="177"/>
      <c r="E1954" s="178">
        <v>175</v>
      </c>
      <c r="F1954" s="144"/>
      <c r="G1954" s="144"/>
      <c r="H1954" s="144"/>
      <c r="I1954" s="144"/>
      <c r="J1954" s="144"/>
      <c r="K1954" s="144"/>
      <c r="L1954" s="144"/>
      <c r="M1954" s="144"/>
      <c r="N1954" s="144"/>
      <c r="O1954" s="144"/>
      <c r="P1954" s="144"/>
      <c r="Q1954" s="144"/>
      <c r="R1954" s="144"/>
      <c r="S1954" s="144"/>
      <c r="T1954" s="144"/>
      <c r="U1954" s="144"/>
      <c r="V1954" s="144"/>
      <c r="W1954" s="144"/>
      <c r="X1954" s="133"/>
      <c r="Y1954" s="133"/>
      <c r="Z1954" s="133"/>
      <c r="AA1954" s="133"/>
      <c r="AB1954" s="133"/>
      <c r="AC1954" s="133"/>
      <c r="AD1954" s="133"/>
      <c r="AE1954" s="133"/>
      <c r="AF1954" s="133"/>
      <c r="AG1954" s="133" t="s">
        <v>282</v>
      </c>
      <c r="AH1954" s="133">
        <v>1</v>
      </c>
      <c r="AI1954" s="133"/>
      <c r="AJ1954" s="133"/>
      <c r="AK1954" s="133"/>
      <c r="AL1954" s="133"/>
      <c r="AM1954" s="133"/>
      <c r="AN1954" s="133"/>
      <c r="AO1954" s="133"/>
      <c r="AP1954" s="133"/>
      <c r="AQ1954" s="133"/>
      <c r="AR1954" s="133"/>
      <c r="AS1954" s="133"/>
      <c r="AT1954" s="133"/>
      <c r="AU1954" s="133"/>
      <c r="AV1954" s="133"/>
      <c r="AW1954" s="133"/>
      <c r="AX1954" s="133"/>
      <c r="AY1954" s="133"/>
      <c r="AZ1954" s="133"/>
      <c r="BA1954" s="133"/>
      <c r="BB1954" s="133"/>
      <c r="BC1954" s="133"/>
      <c r="BD1954" s="133"/>
      <c r="BE1954" s="133"/>
      <c r="BF1954" s="133"/>
      <c r="BG1954" s="133"/>
      <c r="BH1954" s="133"/>
    </row>
    <row r="1955" spans="1:60" ht="45" outlineLevel="1" x14ac:dyDescent="0.2">
      <c r="A1955" s="154">
        <v>263</v>
      </c>
      <c r="B1955" s="155" t="s">
        <v>1934</v>
      </c>
      <c r="C1955" s="171" t="s">
        <v>1935</v>
      </c>
      <c r="D1955" s="156" t="s">
        <v>1936</v>
      </c>
      <c r="E1955" s="157">
        <v>258.18443000000002</v>
      </c>
      <c r="F1955" s="158">
        <v>36.6</v>
      </c>
      <c r="G1955" s="159">
        <f>ROUND(E1955*F1955,2)</f>
        <v>9449.5499999999993</v>
      </c>
      <c r="H1955" s="158">
        <v>36.6</v>
      </c>
      <c r="I1955" s="159">
        <f>ROUND(E1955*H1955,2)</f>
        <v>9449.5499999999993</v>
      </c>
      <c r="J1955" s="158">
        <v>0</v>
      </c>
      <c r="K1955" s="159">
        <f>ROUND(E1955*J1955,2)</f>
        <v>0</v>
      </c>
      <c r="L1955" s="159">
        <v>21</v>
      </c>
      <c r="M1955" s="159">
        <f>G1955*(1+L1955/100)</f>
        <v>11433.955499999998</v>
      </c>
      <c r="N1955" s="159">
        <v>1E-3</v>
      </c>
      <c r="O1955" s="159">
        <f>ROUND(E1955*N1955,2)</f>
        <v>0.26</v>
      </c>
      <c r="P1955" s="159">
        <v>0</v>
      </c>
      <c r="Q1955" s="159">
        <f>ROUND(E1955*P1955,2)</f>
        <v>0</v>
      </c>
      <c r="R1955" s="159" t="s">
        <v>860</v>
      </c>
      <c r="S1955" s="159" t="s">
        <v>233</v>
      </c>
      <c r="T1955" s="160" t="s">
        <v>233</v>
      </c>
      <c r="U1955" s="144">
        <v>0</v>
      </c>
      <c r="V1955" s="144">
        <f>ROUND(E1955*U1955,2)</f>
        <v>0</v>
      </c>
      <c r="W1955" s="144"/>
      <c r="X1955" s="133"/>
      <c r="Y1955" s="133"/>
      <c r="Z1955" s="133"/>
      <c r="AA1955" s="133"/>
      <c r="AB1955" s="133"/>
      <c r="AC1955" s="133"/>
      <c r="AD1955" s="133"/>
      <c r="AE1955" s="133"/>
      <c r="AF1955" s="133"/>
      <c r="AG1955" s="133" t="s">
        <v>1450</v>
      </c>
      <c r="AH1955" s="133"/>
      <c r="AI1955" s="133"/>
      <c r="AJ1955" s="133"/>
      <c r="AK1955" s="133"/>
      <c r="AL1955" s="133"/>
      <c r="AM1955" s="133"/>
      <c r="AN1955" s="133"/>
      <c r="AO1955" s="133"/>
      <c r="AP1955" s="133"/>
      <c r="AQ1955" s="133"/>
      <c r="AR1955" s="133"/>
      <c r="AS1955" s="133"/>
      <c r="AT1955" s="133"/>
      <c r="AU1955" s="133"/>
      <c r="AV1955" s="133"/>
      <c r="AW1955" s="133"/>
      <c r="AX1955" s="133"/>
      <c r="AY1955" s="133"/>
      <c r="AZ1955" s="133"/>
      <c r="BA1955" s="133"/>
      <c r="BB1955" s="133"/>
      <c r="BC1955" s="133"/>
      <c r="BD1955" s="133"/>
      <c r="BE1955" s="133"/>
      <c r="BF1955" s="133"/>
      <c r="BG1955" s="133"/>
      <c r="BH1955" s="133"/>
    </row>
    <row r="1956" spans="1:60" outlineLevel="1" x14ac:dyDescent="0.2">
      <c r="A1956" s="142"/>
      <c r="B1956" s="143"/>
      <c r="C1956" s="189" t="s">
        <v>1937</v>
      </c>
      <c r="D1956" s="175"/>
      <c r="E1956" s="176">
        <v>105.90203000000001</v>
      </c>
      <c r="F1956" s="144"/>
      <c r="G1956" s="144"/>
      <c r="H1956" s="144"/>
      <c r="I1956" s="144"/>
      <c r="J1956" s="144"/>
      <c r="K1956" s="144"/>
      <c r="L1956" s="144"/>
      <c r="M1956" s="144"/>
      <c r="N1956" s="144"/>
      <c r="O1956" s="144"/>
      <c r="P1956" s="144"/>
      <c r="Q1956" s="144"/>
      <c r="R1956" s="144"/>
      <c r="S1956" s="144"/>
      <c r="T1956" s="144"/>
      <c r="U1956" s="144"/>
      <c r="V1956" s="144"/>
      <c r="W1956" s="144"/>
      <c r="X1956" s="133"/>
      <c r="Y1956" s="133"/>
      <c r="Z1956" s="133"/>
      <c r="AA1956" s="133"/>
      <c r="AB1956" s="133"/>
      <c r="AC1956" s="133"/>
      <c r="AD1956" s="133"/>
      <c r="AE1956" s="133"/>
      <c r="AF1956" s="133"/>
      <c r="AG1956" s="133" t="s">
        <v>282</v>
      </c>
      <c r="AH1956" s="133">
        <v>5</v>
      </c>
      <c r="AI1956" s="133"/>
      <c r="AJ1956" s="133"/>
      <c r="AK1956" s="133"/>
      <c r="AL1956" s="133"/>
      <c r="AM1956" s="133"/>
      <c r="AN1956" s="133"/>
      <c r="AO1956" s="133"/>
      <c r="AP1956" s="133"/>
      <c r="AQ1956" s="133"/>
      <c r="AR1956" s="133"/>
      <c r="AS1956" s="133"/>
      <c r="AT1956" s="133"/>
      <c r="AU1956" s="133"/>
      <c r="AV1956" s="133"/>
      <c r="AW1956" s="133"/>
      <c r="AX1956" s="133"/>
      <c r="AY1956" s="133"/>
      <c r="AZ1956" s="133"/>
      <c r="BA1956" s="133"/>
      <c r="BB1956" s="133"/>
      <c r="BC1956" s="133"/>
      <c r="BD1956" s="133"/>
      <c r="BE1956" s="133"/>
      <c r="BF1956" s="133"/>
      <c r="BG1956" s="133"/>
      <c r="BH1956" s="133"/>
    </row>
    <row r="1957" spans="1:60" outlineLevel="1" x14ac:dyDescent="0.2">
      <c r="A1957" s="142"/>
      <c r="B1957" s="143"/>
      <c r="C1957" s="189" t="s">
        <v>1938</v>
      </c>
      <c r="D1957" s="175"/>
      <c r="E1957" s="176">
        <v>152.28240000000002</v>
      </c>
      <c r="F1957" s="144"/>
      <c r="G1957" s="144"/>
      <c r="H1957" s="144"/>
      <c r="I1957" s="144"/>
      <c r="J1957" s="144"/>
      <c r="K1957" s="144"/>
      <c r="L1957" s="144"/>
      <c r="M1957" s="144"/>
      <c r="N1957" s="144"/>
      <c r="O1957" s="144"/>
      <c r="P1957" s="144"/>
      <c r="Q1957" s="144"/>
      <c r="R1957" s="144"/>
      <c r="S1957" s="144"/>
      <c r="T1957" s="144"/>
      <c r="U1957" s="144"/>
      <c r="V1957" s="144"/>
      <c r="W1957" s="144"/>
      <c r="X1957" s="133"/>
      <c r="Y1957" s="133"/>
      <c r="Z1957" s="133"/>
      <c r="AA1957" s="133"/>
      <c r="AB1957" s="133"/>
      <c r="AC1957" s="133"/>
      <c r="AD1957" s="133"/>
      <c r="AE1957" s="133"/>
      <c r="AF1957" s="133"/>
      <c r="AG1957" s="133" t="s">
        <v>282</v>
      </c>
      <c r="AH1957" s="133">
        <v>5</v>
      </c>
      <c r="AI1957" s="133"/>
      <c r="AJ1957" s="133"/>
      <c r="AK1957" s="133"/>
      <c r="AL1957" s="133"/>
      <c r="AM1957" s="133"/>
      <c r="AN1957" s="133"/>
      <c r="AO1957" s="133"/>
      <c r="AP1957" s="133"/>
      <c r="AQ1957" s="133"/>
      <c r="AR1957" s="133"/>
      <c r="AS1957" s="133"/>
      <c r="AT1957" s="133"/>
      <c r="AU1957" s="133"/>
      <c r="AV1957" s="133"/>
      <c r="AW1957" s="133"/>
      <c r="AX1957" s="133"/>
      <c r="AY1957" s="133"/>
      <c r="AZ1957" s="133"/>
      <c r="BA1957" s="133"/>
      <c r="BB1957" s="133"/>
      <c r="BC1957" s="133"/>
      <c r="BD1957" s="133"/>
      <c r="BE1957" s="133"/>
      <c r="BF1957" s="133"/>
      <c r="BG1957" s="133"/>
      <c r="BH1957" s="133"/>
    </row>
    <row r="1958" spans="1:60" ht="22.5" outlineLevel="1" x14ac:dyDescent="0.2">
      <c r="A1958" s="154">
        <v>264</v>
      </c>
      <c r="B1958" s="155" t="s">
        <v>1939</v>
      </c>
      <c r="C1958" s="171" t="s">
        <v>1940</v>
      </c>
      <c r="D1958" s="156" t="s">
        <v>279</v>
      </c>
      <c r="E1958" s="157">
        <v>416.36403000000001</v>
      </c>
      <c r="F1958" s="158">
        <v>166.5</v>
      </c>
      <c r="G1958" s="159">
        <f>ROUND(E1958*F1958,2)</f>
        <v>69324.61</v>
      </c>
      <c r="H1958" s="158">
        <v>166.5</v>
      </c>
      <c r="I1958" s="159">
        <f>ROUND(E1958*H1958,2)</f>
        <v>69324.61</v>
      </c>
      <c r="J1958" s="158">
        <v>0</v>
      </c>
      <c r="K1958" s="159">
        <f>ROUND(E1958*J1958,2)</f>
        <v>0</v>
      </c>
      <c r="L1958" s="159">
        <v>21</v>
      </c>
      <c r="M1958" s="159">
        <f>G1958*(1+L1958/100)</f>
        <v>83882.778099999996</v>
      </c>
      <c r="N1958" s="159">
        <v>2.5400000000000002E-3</v>
      </c>
      <c r="O1958" s="159">
        <f>ROUND(E1958*N1958,2)</f>
        <v>1.06</v>
      </c>
      <c r="P1958" s="159">
        <v>0</v>
      </c>
      <c r="Q1958" s="159">
        <f>ROUND(E1958*P1958,2)</f>
        <v>0</v>
      </c>
      <c r="R1958" s="159" t="s">
        <v>860</v>
      </c>
      <c r="S1958" s="159" t="s">
        <v>233</v>
      </c>
      <c r="T1958" s="160" t="s">
        <v>233</v>
      </c>
      <c r="U1958" s="144">
        <v>0</v>
      </c>
      <c r="V1958" s="144">
        <f>ROUND(E1958*U1958,2)</f>
        <v>0</v>
      </c>
      <c r="W1958" s="144"/>
      <c r="X1958" s="133"/>
      <c r="Y1958" s="133"/>
      <c r="Z1958" s="133"/>
      <c r="AA1958" s="133"/>
      <c r="AB1958" s="133"/>
      <c r="AC1958" s="133"/>
      <c r="AD1958" s="133"/>
      <c r="AE1958" s="133"/>
      <c r="AF1958" s="133"/>
      <c r="AG1958" s="133" t="s">
        <v>861</v>
      </c>
      <c r="AH1958" s="133"/>
      <c r="AI1958" s="133"/>
      <c r="AJ1958" s="133"/>
      <c r="AK1958" s="133"/>
      <c r="AL1958" s="133"/>
      <c r="AM1958" s="133"/>
      <c r="AN1958" s="133"/>
      <c r="AO1958" s="133"/>
      <c r="AP1958" s="133"/>
      <c r="AQ1958" s="133"/>
      <c r="AR1958" s="133"/>
      <c r="AS1958" s="133"/>
      <c r="AT1958" s="133"/>
      <c r="AU1958" s="133"/>
      <c r="AV1958" s="133"/>
      <c r="AW1958" s="133"/>
      <c r="AX1958" s="133"/>
      <c r="AY1958" s="133"/>
      <c r="AZ1958" s="133"/>
      <c r="BA1958" s="133"/>
      <c r="BB1958" s="133"/>
      <c r="BC1958" s="133"/>
      <c r="BD1958" s="133"/>
      <c r="BE1958" s="133"/>
      <c r="BF1958" s="133"/>
      <c r="BG1958" s="133"/>
      <c r="BH1958" s="133"/>
    </row>
    <row r="1959" spans="1:60" outlineLevel="1" x14ac:dyDescent="0.2">
      <c r="A1959" s="142"/>
      <c r="B1959" s="143"/>
      <c r="C1959" s="189" t="s">
        <v>1941</v>
      </c>
      <c r="D1959" s="175"/>
      <c r="E1959" s="176">
        <v>210.10743000000002</v>
      </c>
      <c r="F1959" s="144"/>
      <c r="G1959" s="144"/>
      <c r="H1959" s="144"/>
      <c r="I1959" s="144"/>
      <c r="J1959" s="144"/>
      <c r="K1959" s="144"/>
      <c r="L1959" s="144"/>
      <c r="M1959" s="144"/>
      <c r="N1959" s="144"/>
      <c r="O1959" s="144"/>
      <c r="P1959" s="144"/>
      <c r="Q1959" s="144"/>
      <c r="R1959" s="144"/>
      <c r="S1959" s="144"/>
      <c r="T1959" s="144"/>
      <c r="U1959" s="144"/>
      <c r="V1959" s="144"/>
      <c r="W1959" s="144"/>
      <c r="X1959" s="133"/>
      <c r="Y1959" s="133"/>
      <c r="Z1959" s="133"/>
      <c r="AA1959" s="133"/>
      <c r="AB1959" s="133"/>
      <c r="AC1959" s="133"/>
      <c r="AD1959" s="133"/>
      <c r="AE1959" s="133"/>
      <c r="AF1959" s="133"/>
      <c r="AG1959" s="133" t="s">
        <v>282</v>
      </c>
      <c r="AH1959" s="133">
        <v>5</v>
      </c>
      <c r="AI1959" s="133"/>
      <c r="AJ1959" s="133"/>
      <c r="AK1959" s="133"/>
      <c r="AL1959" s="133"/>
      <c r="AM1959" s="133"/>
      <c r="AN1959" s="133"/>
      <c r="AO1959" s="133"/>
      <c r="AP1959" s="133"/>
      <c r="AQ1959" s="133"/>
      <c r="AR1959" s="133"/>
      <c r="AS1959" s="133"/>
      <c r="AT1959" s="133"/>
      <c r="AU1959" s="133"/>
      <c r="AV1959" s="133"/>
      <c r="AW1959" s="133"/>
      <c r="AX1959" s="133"/>
      <c r="AY1959" s="133"/>
      <c r="AZ1959" s="133"/>
      <c r="BA1959" s="133"/>
      <c r="BB1959" s="133"/>
      <c r="BC1959" s="133"/>
      <c r="BD1959" s="133"/>
      <c r="BE1959" s="133"/>
      <c r="BF1959" s="133"/>
      <c r="BG1959" s="133"/>
      <c r="BH1959" s="133"/>
    </row>
    <row r="1960" spans="1:60" outlineLevel="1" x14ac:dyDescent="0.2">
      <c r="A1960" s="142"/>
      <c r="B1960" s="143"/>
      <c r="C1960" s="189" t="s">
        <v>1942</v>
      </c>
      <c r="D1960" s="175"/>
      <c r="E1960" s="176">
        <v>206.25660000000002</v>
      </c>
      <c r="F1960" s="144"/>
      <c r="G1960" s="144"/>
      <c r="H1960" s="144"/>
      <c r="I1960" s="144"/>
      <c r="J1960" s="144"/>
      <c r="K1960" s="144"/>
      <c r="L1960" s="144"/>
      <c r="M1960" s="144"/>
      <c r="N1960" s="144"/>
      <c r="O1960" s="144"/>
      <c r="P1960" s="144"/>
      <c r="Q1960" s="144"/>
      <c r="R1960" s="144"/>
      <c r="S1960" s="144"/>
      <c r="T1960" s="144"/>
      <c r="U1960" s="144"/>
      <c r="V1960" s="144"/>
      <c r="W1960" s="144"/>
      <c r="X1960" s="133"/>
      <c r="Y1960" s="133"/>
      <c r="Z1960" s="133"/>
      <c r="AA1960" s="133"/>
      <c r="AB1960" s="133"/>
      <c r="AC1960" s="133"/>
      <c r="AD1960" s="133"/>
      <c r="AE1960" s="133"/>
      <c r="AF1960" s="133"/>
      <c r="AG1960" s="133" t="s">
        <v>282</v>
      </c>
      <c r="AH1960" s="133">
        <v>5</v>
      </c>
      <c r="AI1960" s="133"/>
      <c r="AJ1960" s="133"/>
      <c r="AK1960" s="133"/>
      <c r="AL1960" s="133"/>
      <c r="AM1960" s="133"/>
      <c r="AN1960" s="133"/>
      <c r="AO1960" s="133"/>
      <c r="AP1960" s="133"/>
      <c r="AQ1960" s="133"/>
      <c r="AR1960" s="133"/>
      <c r="AS1960" s="133"/>
      <c r="AT1960" s="133"/>
      <c r="AU1960" s="133"/>
      <c r="AV1960" s="133"/>
      <c r="AW1960" s="133"/>
      <c r="AX1960" s="133"/>
      <c r="AY1960" s="133"/>
      <c r="AZ1960" s="133"/>
      <c r="BA1960" s="133"/>
      <c r="BB1960" s="133"/>
      <c r="BC1960" s="133"/>
      <c r="BD1960" s="133"/>
      <c r="BE1960" s="133"/>
      <c r="BF1960" s="133"/>
      <c r="BG1960" s="133"/>
      <c r="BH1960" s="133"/>
    </row>
    <row r="1961" spans="1:60" ht="22.5" outlineLevel="1" x14ac:dyDescent="0.2">
      <c r="A1961" s="154">
        <v>265</v>
      </c>
      <c r="B1961" s="155" t="s">
        <v>1943</v>
      </c>
      <c r="C1961" s="171" t="s">
        <v>1944</v>
      </c>
      <c r="D1961" s="156" t="s">
        <v>279</v>
      </c>
      <c r="E1961" s="157">
        <v>862.80496000000005</v>
      </c>
      <c r="F1961" s="158">
        <v>152.5</v>
      </c>
      <c r="G1961" s="159">
        <f>ROUND(E1961*F1961,2)</f>
        <v>131577.76</v>
      </c>
      <c r="H1961" s="158">
        <v>152.5</v>
      </c>
      <c r="I1961" s="159">
        <f>ROUND(E1961*H1961,2)</f>
        <v>131577.76</v>
      </c>
      <c r="J1961" s="158">
        <v>0</v>
      </c>
      <c r="K1961" s="159">
        <f>ROUND(E1961*J1961,2)</f>
        <v>0</v>
      </c>
      <c r="L1961" s="159">
        <v>21</v>
      </c>
      <c r="M1961" s="159">
        <f>G1961*(1+L1961/100)</f>
        <v>159209.08960000001</v>
      </c>
      <c r="N1961" s="159">
        <v>4.5000000000000005E-3</v>
      </c>
      <c r="O1961" s="159">
        <f>ROUND(E1961*N1961,2)</f>
        <v>3.88</v>
      </c>
      <c r="P1961" s="159">
        <v>0</v>
      </c>
      <c r="Q1961" s="159">
        <f>ROUND(E1961*P1961,2)</f>
        <v>0</v>
      </c>
      <c r="R1961" s="159" t="s">
        <v>860</v>
      </c>
      <c r="S1961" s="159" t="s">
        <v>233</v>
      </c>
      <c r="T1961" s="160" t="s">
        <v>233</v>
      </c>
      <c r="U1961" s="144">
        <v>0</v>
      </c>
      <c r="V1961" s="144">
        <f>ROUND(E1961*U1961,2)</f>
        <v>0</v>
      </c>
      <c r="W1961" s="144"/>
      <c r="X1961" s="133"/>
      <c r="Y1961" s="133"/>
      <c r="Z1961" s="133"/>
      <c r="AA1961" s="133"/>
      <c r="AB1961" s="133"/>
      <c r="AC1961" s="133"/>
      <c r="AD1961" s="133"/>
      <c r="AE1961" s="133"/>
      <c r="AF1961" s="133"/>
      <c r="AG1961" s="133" t="s">
        <v>861</v>
      </c>
      <c r="AH1961" s="133"/>
      <c r="AI1961" s="133"/>
      <c r="AJ1961" s="133"/>
      <c r="AK1961" s="133"/>
      <c r="AL1961" s="133"/>
      <c r="AM1961" s="133"/>
      <c r="AN1961" s="133"/>
      <c r="AO1961" s="133"/>
      <c r="AP1961" s="133"/>
      <c r="AQ1961" s="133"/>
      <c r="AR1961" s="133"/>
      <c r="AS1961" s="133"/>
      <c r="AT1961" s="133"/>
      <c r="AU1961" s="133"/>
      <c r="AV1961" s="133"/>
      <c r="AW1961" s="133"/>
      <c r="AX1961" s="133"/>
      <c r="AY1961" s="133"/>
      <c r="AZ1961" s="133"/>
      <c r="BA1961" s="133"/>
      <c r="BB1961" s="133"/>
      <c r="BC1961" s="133"/>
      <c r="BD1961" s="133"/>
      <c r="BE1961" s="133"/>
      <c r="BF1961" s="133"/>
      <c r="BG1961" s="133"/>
      <c r="BH1961" s="133"/>
    </row>
    <row r="1962" spans="1:60" outlineLevel="1" x14ac:dyDescent="0.2">
      <c r="A1962" s="142"/>
      <c r="B1962" s="143"/>
      <c r="C1962" s="189" t="s">
        <v>1945</v>
      </c>
      <c r="D1962" s="175"/>
      <c r="E1962" s="176">
        <v>405.95776000000001</v>
      </c>
      <c r="F1962" s="144"/>
      <c r="G1962" s="144"/>
      <c r="H1962" s="144"/>
      <c r="I1962" s="144"/>
      <c r="J1962" s="144"/>
      <c r="K1962" s="144"/>
      <c r="L1962" s="144"/>
      <c r="M1962" s="144"/>
      <c r="N1962" s="144"/>
      <c r="O1962" s="144"/>
      <c r="P1962" s="144"/>
      <c r="Q1962" s="144"/>
      <c r="R1962" s="144"/>
      <c r="S1962" s="144"/>
      <c r="T1962" s="144"/>
      <c r="U1962" s="144"/>
      <c r="V1962" s="144"/>
      <c r="W1962" s="144"/>
      <c r="X1962" s="133"/>
      <c r="Y1962" s="133"/>
      <c r="Z1962" s="133"/>
      <c r="AA1962" s="133"/>
      <c r="AB1962" s="133"/>
      <c r="AC1962" s="133"/>
      <c r="AD1962" s="133"/>
      <c r="AE1962" s="133"/>
      <c r="AF1962" s="133"/>
      <c r="AG1962" s="133" t="s">
        <v>282</v>
      </c>
      <c r="AH1962" s="133">
        <v>5</v>
      </c>
      <c r="AI1962" s="133"/>
      <c r="AJ1962" s="133"/>
      <c r="AK1962" s="133"/>
      <c r="AL1962" s="133"/>
      <c r="AM1962" s="133"/>
      <c r="AN1962" s="133"/>
      <c r="AO1962" s="133"/>
      <c r="AP1962" s="133"/>
      <c r="AQ1962" s="133"/>
      <c r="AR1962" s="133"/>
      <c r="AS1962" s="133"/>
      <c r="AT1962" s="133"/>
      <c r="AU1962" s="133"/>
      <c r="AV1962" s="133"/>
      <c r="AW1962" s="133"/>
      <c r="AX1962" s="133"/>
      <c r="AY1962" s="133"/>
      <c r="AZ1962" s="133"/>
      <c r="BA1962" s="133"/>
      <c r="BB1962" s="133"/>
      <c r="BC1962" s="133"/>
      <c r="BD1962" s="133"/>
      <c r="BE1962" s="133"/>
      <c r="BF1962" s="133"/>
      <c r="BG1962" s="133"/>
      <c r="BH1962" s="133"/>
    </row>
    <row r="1963" spans="1:60" outlineLevel="1" x14ac:dyDescent="0.2">
      <c r="A1963" s="142"/>
      <c r="B1963" s="143"/>
      <c r="C1963" s="189" t="s">
        <v>1946</v>
      </c>
      <c r="D1963" s="175"/>
      <c r="E1963" s="176">
        <v>456.84720000000004</v>
      </c>
      <c r="F1963" s="144"/>
      <c r="G1963" s="144"/>
      <c r="H1963" s="144"/>
      <c r="I1963" s="144"/>
      <c r="J1963" s="144"/>
      <c r="K1963" s="144"/>
      <c r="L1963" s="144"/>
      <c r="M1963" s="144"/>
      <c r="N1963" s="144"/>
      <c r="O1963" s="144"/>
      <c r="P1963" s="144"/>
      <c r="Q1963" s="144"/>
      <c r="R1963" s="144"/>
      <c r="S1963" s="144"/>
      <c r="T1963" s="144"/>
      <c r="U1963" s="144"/>
      <c r="V1963" s="144"/>
      <c r="W1963" s="144"/>
      <c r="X1963" s="133"/>
      <c r="Y1963" s="133"/>
      <c r="Z1963" s="133"/>
      <c r="AA1963" s="133"/>
      <c r="AB1963" s="133"/>
      <c r="AC1963" s="133"/>
      <c r="AD1963" s="133"/>
      <c r="AE1963" s="133"/>
      <c r="AF1963" s="133"/>
      <c r="AG1963" s="133" t="s">
        <v>282</v>
      </c>
      <c r="AH1963" s="133">
        <v>5</v>
      </c>
      <c r="AI1963" s="133"/>
      <c r="AJ1963" s="133"/>
      <c r="AK1963" s="133"/>
      <c r="AL1963" s="133"/>
      <c r="AM1963" s="133"/>
      <c r="AN1963" s="133"/>
      <c r="AO1963" s="133"/>
      <c r="AP1963" s="133"/>
      <c r="AQ1963" s="133"/>
      <c r="AR1963" s="133"/>
      <c r="AS1963" s="133"/>
      <c r="AT1963" s="133"/>
      <c r="AU1963" s="133"/>
      <c r="AV1963" s="133"/>
      <c r="AW1963" s="133"/>
      <c r="AX1963" s="133"/>
      <c r="AY1963" s="133"/>
      <c r="AZ1963" s="133"/>
      <c r="BA1963" s="133"/>
      <c r="BB1963" s="133"/>
      <c r="BC1963" s="133"/>
      <c r="BD1963" s="133"/>
      <c r="BE1963" s="133"/>
      <c r="BF1963" s="133"/>
      <c r="BG1963" s="133"/>
      <c r="BH1963" s="133"/>
    </row>
    <row r="1964" spans="1:60" ht="22.5" outlineLevel="1" x14ac:dyDescent="0.2">
      <c r="A1964" s="154">
        <v>266</v>
      </c>
      <c r="B1964" s="155" t="s">
        <v>1947</v>
      </c>
      <c r="C1964" s="171" t="s">
        <v>1948</v>
      </c>
      <c r="D1964" s="156" t="s">
        <v>279</v>
      </c>
      <c r="E1964" s="157">
        <v>1167.8367800000001</v>
      </c>
      <c r="F1964" s="158">
        <v>59.2</v>
      </c>
      <c r="G1964" s="159">
        <f>ROUND(E1964*F1964,2)</f>
        <v>69135.94</v>
      </c>
      <c r="H1964" s="158">
        <v>59.2</v>
      </c>
      <c r="I1964" s="159">
        <f>ROUND(E1964*H1964,2)</f>
        <v>69135.94</v>
      </c>
      <c r="J1964" s="158">
        <v>0</v>
      </c>
      <c r="K1964" s="159">
        <f>ROUND(E1964*J1964,2)</f>
        <v>0</v>
      </c>
      <c r="L1964" s="159">
        <v>21</v>
      </c>
      <c r="M1964" s="159">
        <f>G1964*(1+L1964/100)</f>
        <v>83654.487399999998</v>
      </c>
      <c r="N1964" s="159">
        <v>5.0000000000000001E-4</v>
      </c>
      <c r="O1964" s="159">
        <f>ROUND(E1964*N1964,2)</f>
        <v>0.57999999999999996</v>
      </c>
      <c r="P1964" s="159">
        <v>0</v>
      </c>
      <c r="Q1964" s="159">
        <f>ROUND(E1964*P1964,2)</f>
        <v>0</v>
      </c>
      <c r="R1964" s="159" t="s">
        <v>860</v>
      </c>
      <c r="S1964" s="159" t="s">
        <v>233</v>
      </c>
      <c r="T1964" s="160" t="s">
        <v>233</v>
      </c>
      <c r="U1964" s="144">
        <v>0</v>
      </c>
      <c r="V1964" s="144">
        <f>ROUND(E1964*U1964,2)</f>
        <v>0</v>
      </c>
      <c r="W1964" s="144"/>
      <c r="X1964" s="133"/>
      <c r="Y1964" s="133"/>
      <c r="Z1964" s="133"/>
      <c r="AA1964" s="133"/>
      <c r="AB1964" s="133"/>
      <c r="AC1964" s="133"/>
      <c r="AD1964" s="133"/>
      <c r="AE1964" s="133"/>
      <c r="AF1964" s="133"/>
      <c r="AG1964" s="133" t="s">
        <v>861</v>
      </c>
      <c r="AH1964" s="133"/>
      <c r="AI1964" s="133"/>
      <c r="AJ1964" s="133"/>
      <c r="AK1964" s="133"/>
      <c r="AL1964" s="133"/>
      <c r="AM1964" s="133"/>
      <c r="AN1964" s="133"/>
      <c r="AO1964" s="133"/>
      <c r="AP1964" s="133"/>
      <c r="AQ1964" s="133"/>
      <c r="AR1964" s="133"/>
      <c r="AS1964" s="133"/>
      <c r="AT1964" s="133"/>
      <c r="AU1964" s="133"/>
      <c r="AV1964" s="133"/>
      <c r="AW1964" s="133"/>
      <c r="AX1964" s="133"/>
      <c r="AY1964" s="133"/>
      <c r="AZ1964" s="133"/>
      <c r="BA1964" s="133"/>
      <c r="BB1964" s="133"/>
      <c r="BC1964" s="133"/>
      <c r="BD1964" s="133"/>
      <c r="BE1964" s="133"/>
      <c r="BF1964" s="133"/>
      <c r="BG1964" s="133"/>
      <c r="BH1964" s="133"/>
    </row>
    <row r="1965" spans="1:60" outlineLevel="1" x14ac:dyDescent="0.2">
      <c r="A1965" s="142"/>
      <c r="B1965" s="143"/>
      <c r="C1965" s="189" t="s">
        <v>1949</v>
      </c>
      <c r="D1965" s="175"/>
      <c r="E1965" s="176">
        <v>200.55709000000002</v>
      </c>
      <c r="F1965" s="144"/>
      <c r="G1965" s="144"/>
      <c r="H1965" s="144"/>
      <c r="I1965" s="144"/>
      <c r="J1965" s="144"/>
      <c r="K1965" s="144"/>
      <c r="L1965" s="144"/>
      <c r="M1965" s="144"/>
      <c r="N1965" s="144"/>
      <c r="O1965" s="144"/>
      <c r="P1965" s="144"/>
      <c r="Q1965" s="144"/>
      <c r="R1965" s="144"/>
      <c r="S1965" s="144"/>
      <c r="T1965" s="144"/>
      <c r="U1965" s="144"/>
      <c r="V1965" s="144"/>
      <c r="W1965" s="144"/>
      <c r="X1965" s="133"/>
      <c r="Y1965" s="133"/>
      <c r="Z1965" s="133"/>
      <c r="AA1965" s="133"/>
      <c r="AB1965" s="133"/>
      <c r="AC1965" s="133"/>
      <c r="AD1965" s="133"/>
      <c r="AE1965" s="133"/>
      <c r="AF1965" s="133"/>
      <c r="AG1965" s="133" t="s">
        <v>282</v>
      </c>
      <c r="AH1965" s="133">
        <v>5</v>
      </c>
      <c r="AI1965" s="133"/>
      <c r="AJ1965" s="133"/>
      <c r="AK1965" s="133"/>
      <c r="AL1965" s="133"/>
      <c r="AM1965" s="133"/>
      <c r="AN1965" s="133"/>
      <c r="AO1965" s="133"/>
      <c r="AP1965" s="133"/>
      <c r="AQ1965" s="133"/>
      <c r="AR1965" s="133"/>
      <c r="AS1965" s="133"/>
      <c r="AT1965" s="133"/>
      <c r="AU1965" s="133"/>
      <c r="AV1965" s="133"/>
      <c r="AW1965" s="133"/>
      <c r="AX1965" s="133"/>
      <c r="AY1965" s="133"/>
      <c r="AZ1965" s="133"/>
      <c r="BA1965" s="133"/>
      <c r="BB1965" s="133"/>
      <c r="BC1965" s="133"/>
      <c r="BD1965" s="133"/>
      <c r="BE1965" s="133"/>
      <c r="BF1965" s="133"/>
      <c r="BG1965" s="133"/>
      <c r="BH1965" s="133"/>
    </row>
    <row r="1966" spans="1:60" outlineLevel="1" x14ac:dyDescent="0.2">
      <c r="A1966" s="142"/>
      <c r="B1966" s="143"/>
      <c r="C1966" s="189" t="s">
        <v>1950</v>
      </c>
      <c r="D1966" s="175"/>
      <c r="E1966" s="176">
        <v>370.65709000000004</v>
      </c>
      <c r="F1966" s="144"/>
      <c r="G1966" s="144"/>
      <c r="H1966" s="144"/>
      <c r="I1966" s="144"/>
      <c r="J1966" s="144"/>
      <c r="K1966" s="144"/>
      <c r="L1966" s="144"/>
      <c r="M1966" s="144"/>
      <c r="N1966" s="144"/>
      <c r="O1966" s="144"/>
      <c r="P1966" s="144"/>
      <c r="Q1966" s="144"/>
      <c r="R1966" s="144"/>
      <c r="S1966" s="144"/>
      <c r="T1966" s="144"/>
      <c r="U1966" s="144"/>
      <c r="V1966" s="144"/>
      <c r="W1966" s="144"/>
      <c r="X1966" s="133"/>
      <c r="Y1966" s="133"/>
      <c r="Z1966" s="133"/>
      <c r="AA1966" s="133"/>
      <c r="AB1966" s="133"/>
      <c r="AC1966" s="133"/>
      <c r="AD1966" s="133"/>
      <c r="AE1966" s="133"/>
      <c r="AF1966" s="133"/>
      <c r="AG1966" s="133" t="s">
        <v>282</v>
      </c>
      <c r="AH1966" s="133">
        <v>5</v>
      </c>
      <c r="AI1966" s="133"/>
      <c r="AJ1966" s="133"/>
      <c r="AK1966" s="133"/>
      <c r="AL1966" s="133"/>
      <c r="AM1966" s="133"/>
      <c r="AN1966" s="133"/>
      <c r="AO1966" s="133"/>
      <c r="AP1966" s="133"/>
      <c r="AQ1966" s="133"/>
      <c r="AR1966" s="133"/>
      <c r="AS1966" s="133"/>
      <c r="AT1966" s="133"/>
      <c r="AU1966" s="133"/>
      <c r="AV1966" s="133"/>
      <c r="AW1966" s="133"/>
      <c r="AX1966" s="133"/>
      <c r="AY1966" s="133"/>
      <c r="AZ1966" s="133"/>
      <c r="BA1966" s="133"/>
      <c r="BB1966" s="133"/>
      <c r="BC1966" s="133"/>
      <c r="BD1966" s="133"/>
      <c r="BE1966" s="133"/>
      <c r="BF1966" s="133"/>
      <c r="BG1966" s="133"/>
      <c r="BH1966" s="133"/>
    </row>
    <row r="1967" spans="1:60" outlineLevel="1" x14ac:dyDescent="0.2">
      <c r="A1967" s="142"/>
      <c r="B1967" s="143"/>
      <c r="C1967" s="189" t="s">
        <v>1951</v>
      </c>
      <c r="D1967" s="175"/>
      <c r="E1967" s="176">
        <v>196.88130000000001</v>
      </c>
      <c r="F1967" s="144"/>
      <c r="G1967" s="144"/>
      <c r="H1967" s="144"/>
      <c r="I1967" s="144"/>
      <c r="J1967" s="144"/>
      <c r="K1967" s="144"/>
      <c r="L1967" s="144"/>
      <c r="M1967" s="144"/>
      <c r="N1967" s="144"/>
      <c r="O1967" s="144"/>
      <c r="P1967" s="144"/>
      <c r="Q1967" s="144"/>
      <c r="R1967" s="144"/>
      <c r="S1967" s="144"/>
      <c r="T1967" s="144"/>
      <c r="U1967" s="144"/>
      <c r="V1967" s="144"/>
      <c r="W1967" s="144"/>
      <c r="X1967" s="133"/>
      <c r="Y1967" s="133"/>
      <c r="Z1967" s="133"/>
      <c r="AA1967" s="133"/>
      <c r="AB1967" s="133"/>
      <c r="AC1967" s="133"/>
      <c r="AD1967" s="133"/>
      <c r="AE1967" s="133"/>
      <c r="AF1967" s="133"/>
      <c r="AG1967" s="133" t="s">
        <v>282</v>
      </c>
      <c r="AH1967" s="133">
        <v>5</v>
      </c>
      <c r="AI1967" s="133"/>
      <c r="AJ1967" s="133"/>
      <c r="AK1967" s="133"/>
      <c r="AL1967" s="133"/>
      <c r="AM1967" s="133"/>
      <c r="AN1967" s="133"/>
      <c r="AO1967" s="133"/>
      <c r="AP1967" s="133"/>
      <c r="AQ1967" s="133"/>
      <c r="AR1967" s="133"/>
      <c r="AS1967" s="133"/>
      <c r="AT1967" s="133"/>
      <c r="AU1967" s="133"/>
      <c r="AV1967" s="133"/>
      <c r="AW1967" s="133"/>
      <c r="AX1967" s="133"/>
      <c r="AY1967" s="133"/>
      <c r="AZ1967" s="133"/>
      <c r="BA1967" s="133"/>
      <c r="BB1967" s="133"/>
      <c r="BC1967" s="133"/>
      <c r="BD1967" s="133"/>
      <c r="BE1967" s="133"/>
      <c r="BF1967" s="133"/>
      <c r="BG1967" s="133"/>
      <c r="BH1967" s="133"/>
    </row>
    <row r="1968" spans="1:60" outlineLevel="1" x14ac:dyDescent="0.2">
      <c r="A1968" s="142"/>
      <c r="B1968" s="143"/>
      <c r="C1968" s="189" t="s">
        <v>1952</v>
      </c>
      <c r="D1968" s="175"/>
      <c r="E1968" s="176">
        <v>399.74130000000002</v>
      </c>
      <c r="F1968" s="144"/>
      <c r="G1968" s="144"/>
      <c r="H1968" s="144"/>
      <c r="I1968" s="144"/>
      <c r="J1968" s="144"/>
      <c r="K1968" s="144"/>
      <c r="L1968" s="144"/>
      <c r="M1968" s="144"/>
      <c r="N1968" s="144"/>
      <c r="O1968" s="144"/>
      <c r="P1968" s="144"/>
      <c r="Q1968" s="144"/>
      <c r="R1968" s="144"/>
      <c r="S1968" s="144"/>
      <c r="T1968" s="144"/>
      <c r="U1968" s="144"/>
      <c r="V1968" s="144"/>
      <c r="W1968" s="144"/>
      <c r="X1968" s="133"/>
      <c r="Y1968" s="133"/>
      <c r="Z1968" s="133"/>
      <c r="AA1968" s="133"/>
      <c r="AB1968" s="133"/>
      <c r="AC1968" s="133"/>
      <c r="AD1968" s="133"/>
      <c r="AE1968" s="133"/>
      <c r="AF1968" s="133"/>
      <c r="AG1968" s="133" t="s">
        <v>282</v>
      </c>
      <c r="AH1968" s="133">
        <v>5</v>
      </c>
      <c r="AI1968" s="133"/>
      <c r="AJ1968" s="133"/>
      <c r="AK1968" s="133"/>
      <c r="AL1968" s="133"/>
      <c r="AM1968" s="133"/>
      <c r="AN1968" s="133"/>
      <c r="AO1968" s="133"/>
      <c r="AP1968" s="133"/>
      <c r="AQ1968" s="133"/>
      <c r="AR1968" s="133"/>
      <c r="AS1968" s="133"/>
      <c r="AT1968" s="133"/>
      <c r="AU1968" s="133"/>
      <c r="AV1968" s="133"/>
      <c r="AW1968" s="133"/>
      <c r="AX1968" s="133"/>
      <c r="AY1968" s="133"/>
      <c r="AZ1968" s="133"/>
      <c r="BA1968" s="133"/>
      <c r="BB1968" s="133"/>
      <c r="BC1968" s="133"/>
      <c r="BD1968" s="133"/>
      <c r="BE1968" s="133"/>
      <c r="BF1968" s="133"/>
      <c r="BG1968" s="133"/>
      <c r="BH1968" s="133"/>
    </row>
    <row r="1969" spans="1:60" outlineLevel="1" x14ac:dyDescent="0.2">
      <c r="A1969" s="154">
        <v>267</v>
      </c>
      <c r="B1969" s="155" t="s">
        <v>1953</v>
      </c>
      <c r="C1969" s="171" t="s">
        <v>1954</v>
      </c>
      <c r="D1969" s="156" t="s">
        <v>393</v>
      </c>
      <c r="E1969" s="157">
        <v>7.1254500000000007</v>
      </c>
      <c r="F1969" s="158">
        <v>991</v>
      </c>
      <c r="G1969" s="159">
        <f>ROUND(E1969*F1969,2)</f>
        <v>7061.32</v>
      </c>
      <c r="H1969" s="158">
        <v>0</v>
      </c>
      <c r="I1969" s="159">
        <f>ROUND(E1969*H1969,2)</f>
        <v>0</v>
      </c>
      <c r="J1969" s="158">
        <v>991</v>
      </c>
      <c r="K1969" s="159">
        <f>ROUND(E1969*J1969,2)</f>
        <v>7061.32</v>
      </c>
      <c r="L1969" s="159">
        <v>21</v>
      </c>
      <c r="M1969" s="159">
        <f>G1969*(1+L1969/100)</f>
        <v>8544.1971999999987</v>
      </c>
      <c r="N1969" s="159">
        <v>0</v>
      </c>
      <c r="O1969" s="159">
        <f>ROUND(E1969*N1969,2)</f>
        <v>0</v>
      </c>
      <c r="P1969" s="159">
        <v>0</v>
      </c>
      <c r="Q1969" s="159">
        <f>ROUND(E1969*P1969,2)</f>
        <v>0</v>
      </c>
      <c r="R1969" s="159" t="s">
        <v>1791</v>
      </c>
      <c r="S1969" s="159" t="s">
        <v>233</v>
      </c>
      <c r="T1969" s="160" t="s">
        <v>233</v>
      </c>
      <c r="U1969" s="144">
        <v>1.637</v>
      </c>
      <c r="V1969" s="144">
        <f>ROUND(E1969*U1969,2)</f>
        <v>11.66</v>
      </c>
      <c r="W1969" s="144"/>
      <c r="X1969" s="133"/>
      <c r="Y1969" s="133"/>
      <c r="Z1969" s="133"/>
      <c r="AA1969" s="133"/>
      <c r="AB1969" s="133"/>
      <c r="AC1969" s="133"/>
      <c r="AD1969" s="133"/>
      <c r="AE1969" s="133"/>
      <c r="AF1969" s="133"/>
      <c r="AG1969" s="133" t="s">
        <v>1777</v>
      </c>
      <c r="AH1969" s="133"/>
      <c r="AI1969" s="133"/>
      <c r="AJ1969" s="133"/>
      <c r="AK1969" s="133"/>
      <c r="AL1969" s="133"/>
      <c r="AM1969" s="133"/>
      <c r="AN1969" s="133"/>
      <c r="AO1969" s="133"/>
      <c r="AP1969" s="133"/>
      <c r="AQ1969" s="133"/>
      <c r="AR1969" s="133"/>
      <c r="AS1969" s="133"/>
      <c r="AT1969" s="133"/>
      <c r="AU1969" s="133"/>
      <c r="AV1969" s="133"/>
      <c r="AW1969" s="133"/>
      <c r="AX1969" s="133"/>
      <c r="AY1969" s="133"/>
      <c r="AZ1969" s="133"/>
      <c r="BA1969" s="133"/>
      <c r="BB1969" s="133"/>
      <c r="BC1969" s="133"/>
      <c r="BD1969" s="133"/>
      <c r="BE1969" s="133"/>
      <c r="BF1969" s="133"/>
      <c r="BG1969" s="133"/>
      <c r="BH1969" s="133"/>
    </row>
    <row r="1970" spans="1:60" outlineLevel="1" x14ac:dyDescent="0.2">
      <c r="A1970" s="142"/>
      <c r="B1970" s="143"/>
      <c r="C1970" s="292" t="s">
        <v>1955</v>
      </c>
      <c r="D1970" s="293"/>
      <c r="E1970" s="293"/>
      <c r="F1970" s="293"/>
      <c r="G1970" s="293"/>
      <c r="H1970" s="144"/>
      <c r="I1970" s="144"/>
      <c r="J1970" s="144"/>
      <c r="K1970" s="144"/>
      <c r="L1970" s="144"/>
      <c r="M1970" s="144"/>
      <c r="N1970" s="144"/>
      <c r="O1970" s="144"/>
      <c r="P1970" s="144"/>
      <c r="Q1970" s="144"/>
      <c r="R1970" s="144"/>
      <c r="S1970" s="144"/>
      <c r="T1970" s="144"/>
      <c r="U1970" s="144"/>
      <c r="V1970" s="144"/>
      <c r="W1970" s="144"/>
      <c r="X1970" s="133"/>
      <c r="Y1970" s="133"/>
      <c r="Z1970" s="133"/>
      <c r="AA1970" s="133"/>
      <c r="AB1970" s="133"/>
      <c r="AC1970" s="133"/>
      <c r="AD1970" s="133"/>
      <c r="AE1970" s="133"/>
      <c r="AF1970" s="133"/>
      <c r="AG1970" s="133" t="s">
        <v>293</v>
      </c>
      <c r="AH1970" s="133"/>
      <c r="AI1970" s="133"/>
      <c r="AJ1970" s="133"/>
      <c r="AK1970" s="133"/>
      <c r="AL1970" s="133"/>
      <c r="AM1970" s="133"/>
      <c r="AN1970" s="133"/>
      <c r="AO1970" s="133"/>
      <c r="AP1970" s="133"/>
      <c r="AQ1970" s="133"/>
      <c r="AR1970" s="133"/>
      <c r="AS1970" s="133"/>
      <c r="AT1970" s="133"/>
      <c r="AU1970" s="133"/>
      <c r="AV1970" s="133"/>
      <c r="AW1970" s="133"/>
      <c r="AX1970" s="133"/>
      <c r="AY1970" s="133"/>
      <c r="AZ1970" s="133"/>
      <c r="BA1970" s="133"/>
      <c r="BB1970" s="133"/>
      <c r="BC1970" s="133"/>
      <c r="BD1970" s="133"/>
      <c r="BE1970" s="133"/>
      <c r="BF1970" s="133"/>
      <c r="BG1970" s="133"/>
      <c r="BH1970" s="133"/>
    </row>
    <row r="1971" spans="1:60" outlineLevel="1" x14ac:dyDescent="0.2">
      <c r="A1971" s="142"/>
      <c r="B1971" s="143"/>
      <c r="C1971" s="189" t="s">
        <v>1779</v>
      </c>
      <c r="D1971" s="175"/>
      <c r="E1971" s="176"/>
      <c r="F1971" s="144"/>
      <c r="G1971" s="144"/>
      <c r="H1971" s="144"/>
      <c r="I1971" s="144"/>
      <c r="J1971" s="144"/>
      <c r="K1971" s="144"/>
      <c r="L1971" s="144"/>
      <c r="M1971" s="144"/>
      <c r="N1971" s="144"/>
      <c r="O1971" s="144"/>
      <c r="P1971" s="144"/>
      <c r="Q1971" s="144"/>
      <c r="R1971" s="144"/>
      <c r="S1971" s="144"/>
      <c r="T1971" s="144"/>
      <c r="U1971" s="144"/>
      <c r="V1971" s="144"/>
      <c r="W1971" s="144"/>
      <c r="X1971" s="133"/>
      <c r="Y1971" s="133"/>
      <c r="Z1971" s="133"/>
      <c r="AA1971" s="133"/>
      <c r="AB1971" s="133"/>
      <c r="AC1971" s="133"/>
      <c r="AD1971" s="133"/>
      <c r="AE1971" s="133"/>
      <c r="AF1971" s="133"/>
      <c r="AG1971" s="133" t="s">
        <v>282</v>
      </c>
      <c r="AH1971" s="133">
        <v>0</v>
      </c>
      <c r="AI1971" s="133"/>
      <c r="AJ1971" s="133"/>
      <c r="AK1971" s="133"/>
      <c r="AL1971" s="133"/>
      <c r="AM1971" s="133"/>
      <c r="AN1971" s="133"/>
      <c r="AO1971" s="133"/>
      <c r="AP1971" s="133"/>
      <c r="AQ1971" s="133"/>
      <c r="AR1971" s="133"/>
      <c r="AS1971" s="133"/>
      <c r="AT1971" s="133"/>
      <c r="AU1971" s="133"/>
      <c r="AV1971" s="133"/>
      <c r="AW1971" s="133"/>
      <c r="AX1971" s="133"/>
      <c r="AY1971" s="133"/>
      <c r="AZ1971" s="133"/>
      <c r="BA1971" s="133"/>
      <c r="BB1971" s="133"/>
      <c r="BC1971" s="133"/>
      <c r="BD1971" s="133"/>
      <c r="BE1971" s="133"/>
      <c r="BF1971" s="133"/>
      <c r="BG1971" s="133"/>
      <c r="BH1971" s="133"/>
    </row>
    <row r="1972" spans="1:60" outlineLevel="1" x14ac:dyDescent="0.2">
      <c r="A1972" s="142"/>
      <c r="B1972" s="143"/>
      <c r="C1972" s="189" t="s">
        <v>1956</v>
      </c>
      <c r="D1972" s="175"/>
      <c r="E1972" s="176"/>
      <c r="F1972" s="144"/>
      <c r="G1972" s="144"/>
      <c r="H1972" s="144"/>
      <c r="I1972" s="144"/>
      <c r="J1972" s="144"/>
      <c r="K1972" s="144"/>
      <c r="L1972" s="144"/>
      <c r="M1972" s="144"/>
      <c r="N1972" s="144"/>
      <c r="O1972" s="144"/>
      <c r="P1972" s="144"/>
      <c r="Q1972" s="144"/>
      <c r="R1972" s="144"/>
      <c r="S1972" s="144"/>
      <c r="T1972" s="144"/>
      <c r="U1972" s="144"/>
      <c r="V1972" s="144"/>
      <c r="W1972" s="144"/>
      <c r="X1972" s="133"/>
      <c r="Y1972" s="133"/>
      <c r="Z1972" s="133"/>
      <c r="AA1972" s="133"/>
      <c r="AB1972" s="133"/>
      <c r="AC1972" s="133"/>
      <c r="AD1972" s="133"/>
      <c r="AE1972" s="133"/>
      <c r="AF1972" s="133"/>
      <c r="AG1972" s="133" t="s">
        <v>282</v>
      </c>
      <c r="AH1972" s="133">
        <v>0</v>
      </c>
      <c r="AI1972" s="133"/>
      <c r="AJ1972" s="133"/>
      <c r="AK1972" s="133"/>
      <c r="AL1972" s="133"/>
      <c r="AM1972" s="133"/>
      <c r="AN1972" s="133"/>
      <c r="AO1972" s="133"/>
      <c r="AP1972" s="133"/>
      <c r="AQ1972" s="133"/>
      <c r="AR1972" s="133"/>
      <c r="AS1972" s="133"/>
      <c r="AT1972" s="133"/>
      <c r="AU1972" s="133"/>
      <c r="AV1972" s="133"/>
      <c r="AW1972" s="133"/>
      <c r="AX1972" s="133"/>
      <c r="AY1972" s="133"/>
      <c r="AZ1972" s="133"/>
      <c r="BA1972" s="133"/>
      <c r="BB1972" s="133"/>
      <c r="BC1972" s="133"/>
      <c r="BD1972" s="133"/>
      <c r="BE1972" s="133"/>
      <c r="BF1972" s="133"/>
      <c r="BG1972" s="133"/>
      <c r="BH1972" s="133"/>
    </row>
    <row r="1973" spans="1:60" outlineLevel="1" x14ac:dyDescent="0.2">
      <c r="A1973" s="142"/>
      <c r="B1973" s="143"/>
      <c r="C1973" s="189" t="s">
        <v>1957</v>
      </c>
      <c r="D1973" s="175"/>
      <c r="E1973" s="176">
        <v>7.1254500000000007</v>
      </c>
      <c r="F1973" s="144"/>
      <c r="G1973" s="144"/>
      <c r="H1973" s="144"/>
      <c r="I1973" s="144"/>
      <c r="J1973" s="144"/>
      <c r="K1973" s="144"/>
      <c r="L1973" s="144"/>
      <c r="M1973" s="144"/>
      <c r="N1973" s="144"/>
      <c r="O1973" s="144"/>
      <c r="P1973" s="144"/>
      <c r="Q1973" s="144"/>
      <c r="R1973" s="144"/>
      <c r="S1973" s="144"/>
      <c r="T1973" s="144"/>
      <c r="U1973" s="144"/>
      <c r="V1973" s="144"/>
      <c r="W1973" s="144"/>
      <c r="X1973" s="133"/>
      <c r="Y1973" s="133"/>
      <c r="Z1973" s="133"/>
      <c r="AA1973" s="133"/>
      <c r="AB1973" s="133"/>
      <c r="AC1973" s="133"/>
      <c r="AD1973" s="133"/>
      <c r="AE1973" s="133"/>
      <c r="AF1973" s="133"/>
      <c r="AG1973" s="133" t="s">
        <v>282</v>
      </c>
      <c r="AH1973" s="133">
        <v>0</v>
      </c>
      <c r="AI1973" s="133"/>
      <c r="AJ1973" s="133"/>
      <c r="AK1973" s="133"/>
      <c r="AL1973" s="133"/>
      <c r="AM1973" s="133"/>
      <c r="AN1973" s="133"/>
      <c r="AO1973" s="133"/>
      <c r="AP1973" s="133"/>
      <c r="AQ1973" s="133"/>
      <c r="AR1973" s="133"/>
      <c r="AS1973" s="133"/>
      <c r="AT1973" s="133"/>
      <c r="AU1973" s="133"/>
      <c r="AV1973" s="133"/>
      <c r="AW1973" s="133"/>
      <c r="AX1973" s="133"/>
      <c r="AY1973" s="133"/>
      <c r="AZ1973" s="133"/>
      <c r="BA1973" s="133"/>
      <c r="BB1973" s="133"/>
      <c r="BC1973" s="133"/>
      <c r="BD1973" s="133"/>
      <c r="BE1973" s="133"/>
      <c r="BF1973" s="133"/>
      <c r="BG1973" s="133"/>
      <c r="BH1973" s="133"/>
    </row>
    <row r="1974" spans="1:60" x14ac:dyDescent="0.2">
      <c r="A1974" s="148" t="s">
        <v>228</v>
      </c>
      <c r="B1974" s="149" t="s">
        <v>145</v>
      </c>
      <c r="C1974" s="169" t="s">
        <v>146</v>
      </c>
      <c r="D1974" s="150"/>
      <c r="E1974" s="151"/>
      <c r="F1974" s="152"/>
      <c r="G1974" s="152">
        <f>SUMIF(AG1975:AG2042,"&lt;&gt;NOR",G1975:G2042)</f>
        <v>953863.23000000021</v>
      </c>
      <c r="H1974" s="152"/>
      <c r="I1974" s="152">
        <f>SUM(I1975:I2042)</f>
        <v>502915.11</v>
      </c>
      <c r="J1974" s="152"/>
      <c r="K1974" s="152">
        <f>SUM(K1975:K2042)</f>
        <v>450948.13</v>
      </c>
      <c r="L1974" s="152"/>
      <c r="M1974" s="152">
        <f>SUM(M1975:M2042)</f>
        <v>1154174.5082999996</v>
      </c>
      <c r="N1974" s="152"/>
      <c r="O1974" s="152">
        <f>SUM(O1975:O2042)</f>
        <v>45.55</v>
      </c>
      <c r="P1974" s="152"/>
      <c r="Q1974" s="152">
        <f>SUM(Q1975:Q2042)</f>
        <v>0</v>
      </c>
      <c r="R1974" s="152"/>
      <c r="S1974" s="152"/>
      <c r="T1974" s="153"/>
      <c r="U1974" s="147"/>
      <c r="V1974" s="147">
        <f>SUM(V1975:V2042)</f>
        <v>832.14</v>
      </c>
      <c r="W1974" s="147"/>
      <c r="AG1974" t="s">
        <v>229</v>
      </c>
    </row>
    <row r="1975" spans="1:60" ht="22.5" outlineLevel="1" x14ac:dyDescent="0.2">
      <c r="A1975" s="154">
        <v>268</v>
      </c>
      <c r="B1975" s="155" t="s">
        <v>1958</v>
      </c>
      <c r="C1975" s="171" t="s">
        <v>1959</v>
      </c>
      <c r="D1975" s="156" t="s">
        <v>279</v>
      </c>
      <c r="E1975" s="157">
        <v>559.0390000000001</v>
      </c>
      <c r="F1975" s="158">
        <v>10.700000000000001</v>
      </c>
      <c r="G1975" s="159">
        <f>ROUND(E1975*F1975,2)</f>
        <v>5981.72</v>
      </c>
      <c r="H1975" s="158">
        <v>0</v>
      </c>
      <c r="I1975" s="159">
        <f>ROUND(E1975*H1975,2)</f>
        <v>0</v>
      </c>
      <c r="J1975" s="158">
        <v>10.700000000000001</v>
      </c>
      <c r="K1975" s="159">
        <f>ROUND(E1975*J1975,2)</f>
        <v>5981.72</v>
      </c>
      <c r="L1975" s="159">
        <v>21</v>
      </c>
      <c r="M1975" s="159">
        <f>G1975*(1+L1975/100)</f>
        <v>7237.8811999999998</v>
      </c>
      <c r="N1975" s="159">
        <v>0</v>
      </c>
      <c r="O1975" s="159">
        <f>ROUND(E1975*N1975,2)</f>
        <v>0</v>
      </c>
      <c r="P1975" s="159">
        <v>0</v>
      </c>
      <c r="Q1975" s="159">
        <f>ROUND(E1975*P1975,2)</f>
        <v>0</v>
      </c>
      <c r="R1975" s="159" t="s">
        <v>1791</v>
      </c>
      <c r="S1975" s="159" t="s">
        <v>233</v>
      </c>
      <c r="T1975" s="160" t="s">
        <v>233</v>
      </c>
      <c r="U1975" s="144">
        <v>2.75E-2</v>
      </c>
      <c r="V1975" s="144">
        <f>ROUND(E1975*U1975,2)</f>
        <v>15.37</v>
      </c>
      <c r="W1975" s="144"/>
      <c r="X1975" s="133"/>
      <c r="Y1975" s="133"/>
      <c r="Z1975" s="133"/>
      <c r="AA1975" s="133"/>
      <c r="AB1975" s="133"/>
      <c r="AC1975" s="133"/>
      <c r="AD1975" s="133"/>
      <c r="AE1975" s="133"/>
      <c r="AF1975" s="133"/>
      <c r="AG1975" s="133" t="s">
        <v>251</v>
      </c>
      <c r="AH1975" s="133"/>
      <c r="AI1975" s="133"/>
      <c r="AJ1975" s="133"/>
      <c r="AK1975" s="133"/>
      <c r="AL1975" s="133"/>
      <c r="AM1975" s="133"/>
      <c r="AN1975" s="133"/>
      <c r="AO1975" s="133"/>
      <c r="AP1975" s="133"/>
      <c r="AQ1975" s="133"/>
      <c r="AR1975" s="133"/>
      <c r="AS1975" s="133"/>
      <c r="AT1975" s="133"/>
      <c r="AU1975" s="133"/>
      <c r="AV1975" s="133"/>
      <c r="AW1975" s="133"/>
      <c r="AX1975" s="133"/>
      <c r="AY1975" s="133"/>
      <c r="AZ1975" s="133"/>
      <c r="BA1975" s="133"/>
      <c r="BB1975" s="133"/>
      <c r="BC1975" s="133"/>
      <c r="BD1975" s="133"/>
      <c r="BE1975" s="133"/>
      <c r="BF1975" s="133"/>
      <c r="BG1975" s="133"/>
      <c r="BH1975" s="133"/>
    </row>
    <row r="1976" spans="1:60" outlineLevel="1" x14ac:dyDescent="0.2">
      <c r="A1976" s="142"/>
      <c r="B1976" s="143"/>
      <c r="C1976" s="189" t="s">
        <v>1960</v>
      </c>
      <c r="D1976" s="175"/>
      <c r="E1976" s="176">
        <v>245.6242</v>
      </c>
      <c r="F1976" s="144"/>
      <c r="G1976" s="144"/>
      <c r="H1976" s="144"/>
      <c r="I1976" s="144"/>
      <c r="J1976" s="144"/>
      <c r="K1976" s="144"/>
      <c r="L1976" s="144"/>
      <c r="M1976" s="144"/>
      <c r="N1976" s="144"/>
      <c r="O1976" s="144"/>
      <c r="P1976" s="144"/>
      <c r="Q1976" s="144"/>
      <c r="R1976" s="144"/>
      <c r="S1976" s="144"/>
      <c r="T1976" s="144"/>
      <c r="U1976" s="144"/>
      <c r="V1976" s="144"/>
      <c r="W1976" s="144"/>
      <c r="X1976" s="133"/>
      <c r="Y1976" s="133"/>
      <c r="Z1976" s="133"/>
      <c r="AA1976" s="133"/>
      <c r="AB1976" s="133"/>
      <c r="AC1976" s="133"/>
      <c r="AD1976" s="133"/>
      <c r="AE1976" s="133"/>
      <c r="AF1976" s="133"/>
      <c r="AG1976" s="133" t="s">
        <v>282</v>
      </c>
      <c r="AH1976" s="133">
        <v>0</v>
      </c>
      <c r="AI1976" s="133"/>
      <c r="AJ1976" s="133"/>
      <c r="AK1976" s="133"/>
      <c r="AL1976" s="133"/>
      <c r="AM1976" s="133"/>
      <c r="AN1976" s="133"/>
      <c r="AO1976" s="133"/>
      <c r="AP1976" s="133"/>
      <c r="AQ1976" s="133"/>
      <c r="AR1976" s="133"/>
      <c r="AS1976" s="133"/>
      <c r="AT1976" s="133"/>
      <c r="AU1976" s="133"/>
      <c r="AV1976" s="133"/>
      <c r="AW1976" s="133"/>
      <c r="AX1976" s="133"/>
      <c r="AY1976" s="133"/>
      <c r="AZ1976" s="133"/>
      <c r="BA1976" s="133"/>
      <c r="BB1976" s="133"/>
      <c r="BC1976" s="133"/>
      <c r="BD1976" s="133"/>
      <c r="BE1976" s="133"/>
      <c r="BF1976" s="133"/>
      <c r="BG1976" s="133"/>
      <c r="BH1976" s="133"/>
    </row>
    <row r="1977" spans="1:60" outlineLevel="1" x14ac:dyDescent="0.2">
      <c r="A1977" s="142"/>
      <c r="B1977" s="143"/>
      <c r="C1977" s="189" t="s">
        <v>1961</v>
      </c>
      <c r="D1977" s="175"/>
      <c r="E1977" s="176">
        <v>228.21480000000003</v>
      </c>
      <c r="F1977" s="144"/>
      <c r="G1977" s="144"/>
      <c r="H1977" s="144"/>
      <c r="I1977" s="144"/>
      <c r="J1977" s="144"/>
      <c r="K1977" s="144"/>
      <c r="L1977" s="144"/>
      <c r="M1977" s="144"/>
      <c r="N1977" s="144"/>
      <c r="O1977" s="144"/>
      <c r="P1977" s="144"/>
      <c r="Q1977" s="144"/>
      <c r="R1977" s="144"/>
      <c r="S1977" s="144"/>
      <c r="T1977" s="144"/>
      <c r="U1977" s="144"/>
      <c r="V1977" s="144"/>
      <c r="W1977" s="144"/>
      <c r="X1977" s="133"/>
      <c r="Y1977" s="133"/>
      <c r="Z1977" s="133"/>
      <c r="AA1977" s="133"/>
      <c r="AB1977" s="133"/>
      <c r="AC1977" s="133"/>
      <c r="AD1977" s="133"/>
      <c r="AE1977" s="133"/>
      <c r="AF1977" s="133"/>
      <c r="AG1977" s="133" t="s">
        <v>282</v>
      </c>
      <c r="AH1977" s="133">
        <v>0</v>
      </c>
      <c r="AI1977" s="133"/>
      <c r="AJ1977" s="133"/>
      <c r="AK1977" s="133"/>
      <c r="AL1977" s="133"/>
      <c r="AM1977" s="133"/>
      <c r="AN1977" s="133"/>
      <c r="AO1977" s="133"/>
      <c r="AP1977" s="133"/>
      <c r="AQ1977" s="133"/>
      <c r="AR1977" s="133"/>
      <c r="AS1977" s="133"/>
      <c r="AT1977" s="133"/>
      <c r="AU1977" s="133"/>
      <c r="AV1977" s="133"/>
      <c r="AW1977" s="133"/>
      <c r="AX1977" s="133"/>
      <c r="AY1977" s="133"/>
      <c r="AZ1977" s="133"/>
      <c r="BA1977" s="133"/>
      <c r="BB1977" s="133"/>
      <c r="BC1977" s="133"/>
      <c r="BD1977" s="133"/>
      <c r="BE1977" s="133"/>
      <c r="BF1977" s="133"/>
      <c r="BG1977" s="133"/>
      <c r="BH1977" s="133"/>
    </row>
    <row r="1978" spans="1:60" outlineLevel="1" x14ac:dyDescent="0.2">
      <c r="A1978" s="142"/>
      <c r="B1978" s="143"/>
      <c r="C1978" s="189" t="s">
        <v>1962</v>
      </c>
      <c r="D1978" s="175"/>
      <c r="E1978" s="176">
        <v>85.2</v>
      </c>
      <c r="F1978" s="144"/>
      <c r="G1978" s="144"/>
      <c r="H1978" s="144"/>
      <c r="I1978" s="144"/>
      <c r="J1978" s="144"/>
      <c r="K1978" s="144"/>
      <c r="L1978" s="144"/>
      <c r="M1978" s="144"/>
      <c r="N1978" s="144"/>
      <c r="O1978" s="144"/>
      <c r="P1978" s="144"/>
      <c r="Q1978" s="144"/>
      <c r="R1978" s="144"/>
      <c r="S1978" s="144"/>
      <c r="T1978" s="144"/>
      <c r="U1978" s="144"/>
      <c r="V1978" s="144"/>
      <c r="W1978" s="144"/>
      <c r="X1978" s="133"/>
      <c r="Y1978" s="133"/>
      <c r="Z1978" s="133"/>
      <c r="AA1978" s="133"/>
      <c r="AB1978" s="133"/>
      <c r="AC1978" s="133"/>
      <c r="AD1978" s="133"/>
      <c r="AE1978" s="133"/>
      <c r="AF1978" s="133"/>
      <c r="AG1978" s="133" t="s">
        <v>282</v>
      </c>
      <c r="AH1978" s="133">
        <v>0</v>
      </c>
      <c r="AI1978" s="133"/>
      <c r="AJ1978" s="133"/>
      <c r="AK1978" s="133"/>
      <c r="AL1978" s="133"/>
      <c r="AM1978" s="133"/>
      <c r="AN1978" s="133"/>
      <c r="AO1978" s="133"/>
      <c r="AP1978" s="133"/>
      <c r="AQ1978" s="133"/>
      <c r="AR1978" s="133"/>
      <c r="AS1978" s="133"/>
      <c r="AT1978" s="133"/>
      <c r="AU1978" s="133"/>
      <c r="AV1978" s="133"/>
      <c r="AW1978" s="133"/>
      <c r="AX1978" s="133"/>
      <c r="AY1978" s="133"/>
      <c r="AZ1978" s="133"/>
      <c r="BA1978" s="133"/>
      <c r="BB1978" s="133"/>
      <c r="BC1978" s="133"/>
      <c r="BD1978" s="133"/>
      <c r="BE1978" s="133"/>
      <c r="BF1978" s="133"/>
      <c r="BG1978" s="133"/>
      <c r="BH1978" s="133"/>
    </row>
    <row r="1979" spans="1:60" ht="22.5" outlineLevel="1" x14ac:dyDescent="0.2">
      <c r="A1979" s="154">
        <v>269</v>
      </c>
      <c r="B1979" s="155" t="s">
        <v>1963</v>
      </c>
      <c r="C1979" s="171" t="s">
        <v>1964</v>
      </c>
      <c r="D1979" s="156" t="s">
        <v>279</v>
      </c>
      <c r="E1979" s="157">
        <v>559.0390000000001</v>
      </c>
      <c r="F1979" s="158">
        <v>92.800000000000011</v>
      </c>
      <c r="G1979" s="159">
        <f>ROUND(E1979*F1979,2)</f>
        <v>51878.82</v>
      </c>
      <c r="H1979" s="158">
        <v>9.91</v>
      </c>
      <c r="I1979" s="159">
        <f>ROUND(E1979*H1979,2)</f>
        <v>5540.08</v>
      </c>
      <c r="J1979" s="158">
        <v>82.89</v>
      </c>
      <c r="K1979" s="159">
        <f>ROUND(E1979*J1979,2)</f>
        <v>46338.74</v>
      </c>
      <c r="L1979" s="159">
        <v>21</v>
      </c>
      <c r="M1979" s="159">
        <f>G1979*(1+L1979/100)</f>
        <v>62773.372199999998</v>
      </c>
      <c r="N1979" s="159">
        <v>3.5000000000000005E-4</v>
      </c>
      <c r="O1979" s="159">
        <f>ROUND(E1979*N1979,2)</f>
        <v>0.2</v>
      </c>
      <c r="P1979" s="159">
        <v>0</v>
      </c>
      <c r="Q1979" s="159">
        <f>ROUND(E1979*P1979,2)</f>
        <v>0</v>
      </c>
      <c r="R1979" s="159" t="s">
        <v>1791</v>
      </c>
      <c r="S1979" s="159" t="s">
        <v>233</v>
      </c>
      <c r="T1979" s="160" t="s">
        <v>233</v>
      </c>
      <c r="U1979" s="144">
        <v>0.2</v>
      </c>
      <c r="V1979" s="144">
        <f>ROUND(E1979*U1979,2)</f>
        <v>111.81</v>
      </c>
      <c r="W1979" s="144"/>
      <c r="X1979" s="133"/>
      <c r="Y1979" s="133"/>
      <c r="Z1979" s="133"/>
      <c r="AA1979" s="133"/>
      <c r="AB1979" s="133"/>
      <c r="AC1979" s="133"/>
      <c r="AD1979" s="133"/>
      <c r="AE1979" s="133"/>
      <c r="AF1979" s="133"/>
      <c r="AG1979" s="133" t="s">
        <v>251</v>
      </c>
      <c r="AH1979" s="133"/>
      <c r="AI1979" s="133"/>
      <c r="AJ1979" s="133"/>
      <c r="AK1979" s="133"/>
      <c r="AL1979" s="133"/>
      <c r="AM1979" s="133"/>
      <c r="AN1979" s="133"/>
      <c r="AO1979" s="133"/>
      <c r="AP1979" s="133"/>
      <c r="AQ1979" s="133"/>
      <c r="AR1979" s="133"/>
      <c r="AS1979" s="133"/>
      <c r="AT1979" s="133"/>
      <c r="AU1979" s="133"/>
      <c r="AV1979" s="133"/>
      <c r="AW1979" s="133"/>
      <c r="AX1979" s="133"/>
      <c r="AY1979" s="133"/>
      <c r="AZ1979" s="133"/>
      <c r="BA1979" s="133"/>
      <c r="BB1979" s="133"/>
      <c r="BC1979" s="133"/>
      <c r="BD1979" s="133"/>
      <c r="BE1979" s="133"/>
      <c r="BF1979" s="133"/>
      <c r="BG1979" s="133"/>
      <c r="BH1979" s="133"/>
    </row>
    <row r="1980" spans="1:60" outlineLevel="1" x14ac:dyDescent="0.2">
      <c r="A1980" s="142"/>
      <c r="B1980" s="143"/>
      <c r="C1980" s="189" t="s">
        <v>1965</v>
      </c>
      <c r="D1980" s="175"/>
      <c r="E1980" s="176">
        <v>559.0390000000001</v>
      </c>
      <c r="F1980" s="144"/>
      <c r="G1980" s="144"/>
      <c r="H1980" s="144"/>
      <c r="I1980" s="144"/>
      <c r="J1980" s="144"/>
      <c r="K1980" s="144"/>
      <c r="L1980" s="144"/>
      <c r="M1980" s="144"/>
      <c r="N1980" s="144"/>
      <c r="O1980" s="144"/>
      <c r="P1980" s="144"/>
      <c r="Q1980" s="144"/>
      <c r="R1980" s="144"/>
      <c r="S1980" s="144"/>
      <c r="T1980" s="144"/>
      <c r="U1980" s="144"/>
      <c r="V1980" s="144"/>
      <c r="W1980" s="144"/>
      <c r="X1980" s="133"/>
      <c r="Y1980" s="133"/>
      <c r="Z1980" s="133"/>
      <c r="AA1980" s="133"/>
      <c r="AB1980" s="133"/>
      <c r="AC1980" s="133"/>
      <c r="AD1980" s="133"/>
      <c r="AE1980" s="133"/>
      <c r="AF1980" s="133"/>
      <c r="AG1980" s="133" t="s">
        <v>282</v>
      </c>
      <c r="AH1980" s="133">
        <v>5</v>
      </c>
      <c r="AI1980" s="133"/>
      <c r="AJ1980" s="133"/>
      <c r="AK1980" s="133"/>
      <c r="AL1980" s="133"/>
      <c r="AM1980" s="133"/>
      <c r="AN1980" s="133"/>
      <c r="AO1980" s="133"/>
      <c r="AP1980" s="133"/>
      <c r="AQ1980" s="133"/>
      <c r="AR1980" s="133"/>
      <c r="AS1980" s="133"/>
      <c r="AT1980" s="133"/>
      <c r="AU1980" s="133"/>
      <c r="AV1980" s="133"/>
      <c r="AW1980" s="133"/>
      <c r="AX1980" s="133"/>
      <c r="AY1980" s="133"/>
      <c r="AZ1980" s="133"/>
      <c r="BA1980" s="133"/>
      <c r="BB1980" s="133"/>
      <c r="BC1980" s="133"/>
      <c r="BD1980" s="133"/>
      <c r="BE1980" s="133"/>
      <c r="BF1980" s="133"/>
      <c r="BG1980" s="133"/>
      <c r="BH1980" s="133"/>
    </row>
    <row r="1981" spans="1:60" ht="22.5" outlineLevel="1" x14ac:dyDescent="0.2">
      <c r="A1981" s="154">
        <v>270</v>
      </c>
      <c r="B1981" s="155" t="s">
        <v>1966</v>
      </c>
      <c r="C1981" s="171" t="s">
        <v>1967</v>
      </c>
      <c r="D1981" s="156" t="s">
        <v>279</v>
      </c>
      <c r="E1981" s="157">
        <v>330.82420000000002</v>
      </c>
      <c r="F1981" s="158">
        <v>140.5</v>
      </c>
      <c r="G1981" s="159">
        <f>ROUND(E1981*F1981,2)</f>
        <v>46480.800000000003</v>
      </c>
      <c r="H1981" s="158">
        <v>7.3900000000000006</v>
      </c>
      <c r="I1981" s="159">
        <f>ROUND(E1981*H1981,2)</f>
        <v>2444.79</v>
      </c>
      <c r="J1981" s="158">
        <v>133.11000000000001</v>
      </c>
      <c r="K1981" s="159">
        <f>ROUND(E1981*J1981,2)</f>
        <v>44036.01</v>
      </c>
      <c r="L1981" s="159">
        <v>21</v>
      </c>
      <c r="M1981" s="159">
        <f>G1981*(1+L1981/100)</f>
        <v>56241.768000000004</v>
      </c>
      <c r="N1981" s="159">
        <v>3.0000000000000001E-5</v>
      </c>
      <c r="O1981" s="159">
        <f>ROUND(E1981*N1981,2)</f>
        <v>0.01</v>
      </c>
      <c r="P1981" s="159">
        <v>0</v>
      </c>
      <c r="Q1981" s="159">
        <f>ROUND(E1981*P1981,2)</f>
        <v>0</v>
      </c>
      <c r="R1981" s="159" t="s">
        <v>1791</v>
      </c>
      <c r="S1981" s="159" t="s">
        <v>233</v>
      </c>
      <c r="T1981" s="160" t="s">
        <v>233</v>
      </c>
      <c r="U1981" s="144">
        <v>0.317</v>
      </c>
      <c r="V1981" s="144">
        <f>ROUND(E1981*U1981,2)</f>
        <v>104.87</v>
      </c>
      <c r="W1981" s="144"/>
      <c r="X1981" s="133"/>
      <c r="Y1981" s="133"/>
      <c r="Z1981" s="133"/>
      <c r="AA1981" s="133"/>
      <c r="AB1981" s="133"/>
      <c r="AC1981" s="133"/>
      <c r="AD1981" s="133"/>
      <c r="AE1981" s="133"/>
      <c r="AF1981" s="133"/>
      <c r="AG1981" s="133" t="s">
        <v>251</v>
      </c>
      <c r="AH1981" s="133"/>
      <c r="AI1981" s="133"/>
      <c r="AJ1981" s="133"/>
      <c r="AK1981" s="133"/>
      <c r="AL1981" s="133"/>
      <c r="AM1981" s="133"/>
      <c r="AN1981" s="133"/>
      <c r="AO1981" s="133"/>
      <c r="AP1981" s="133"/>
      <c r="AQ1981" s="133"/>
      <c r="AR1981" s="133"/>
      <c r="AS1981" s="133"/>
      <c r="AT1981" s="133"/>
      <c r="AU1981" s="133"/>
      <c r="AV1981" s="133"/>
      <c r="AW1981" s="133"/>
      <c r="AX1981" s="133"/>
      <c r="AY1981" s="133"/>
      <c r="AZ1981" s="133"/>
      <c r="BA1981" s="133"/>
      <c r="BB1981" s="133"/>
      <c r="BC1981" s="133"/>
      <c r="BD1981" s="133"/>
      <c r="BE1981" s="133"/>
      <c r="BF1981" s="133"/>
      <c r="BG1981" s="133"/>
      <c r="BH1981" s="133"/>
    </row>
    <row r="1982" spans="1:60" outlineLevel="1" x14ac:dyDescent="0.2">
      <c r="A1982" s="142"/>
      <c r="B1982" s="143"/>
      <c r="C1982" s="189" t="s">
        <v>1968</v>
      </c>
      <c r="D1982" s="175"/>
      <c r="E1982" s="176"/>
      <c r="F1982" s="144"/>
      <c r="G1982" s="144"/>
      <c r="H1982" s="144"/>
      <c r="I1982" s="144"/>
      <c r="J1982" s="144"/>
      <c r="K1982" s="144"/>
      <c r="L1982" s="144"/>
      <c r="M1982" s="144"/>
      <c r="N1982" s="144"/>
      <c r="O1982" s="144"/>
      <c r="P1982" s="144"/>
      <c r="Q1982" s="144"/>
      <c r="R1982" s="144"/>
      <c r="S1982" s="144"/>
      <c r="T1982" s="144"/>
      <c r="U1982" s="144"/>
      <c r="V1982" s="144"/>
      <c r="W1982" s="144"/>
      <c r="X1982" s="133"/>
      <c r="Y1982" s="133"/>
      <c r="Z1982" s="133"/>
      <c r="AA1982" s="133"/>
      <c r="AB1982" s="133"/>
      <c r="AC1982" s="133"/>
      <c r="AD1982" s="133"/>
      <c r="AE1982" s="133"/>
      <c r="AF1982" s="133"/>
      <c r="AG1982" s="133" t="s">
        <v>282</v>
      </c>
      <c r="AH1982" s="133">
        <v>0</v>
      </c>
      <c r="AI1982" s="133"/>
      <c r="AJ1982" s="133"/>
      <c r="AK1982" s="133"/>
      <c r="AL1982" s="133"/>
      <c r="AM1982" s="133"/>
      <c r="AN1982" s="133"/>
      <c r="AO1982" s="133"/>
      <c r="AP1982" s="133"/>
      <c r="AQ1982" s="133"/>
      <c r="AR1982" s="133"/>
      <c r="AS1982" s="133"/>
      <c r="AT1982" s="133"/>
      <c r="AU1982" s="133"/>
      <c r="AV1982" s="133"/>
      <c r="AW1982" s="133"/>
      <c r="AX1982" s="133"/>
      <c r="AY1982" s="133"/>
      <c r="AZ1982" s="133"/>
      <c r="BA1982" s="133"/>
      <c r="BB1982" s="133"/>
      <c r="BC1982" s="133"/>
      <c r="BD1982" s="133"/>
      <c r="BE1982" s="133"/>
      <c r="BF1982" s="133"/>
      <c r="BG1982" s="133"/>
      <c r="BH1982" s="133"/>
    </row>
    <row r="1983" spans="1:60" outlineLevel="1" x14ac:dyDescent="0.2">
      <c r="A1983" s="142"/>
      <c r="B1983" s="143"/>
      <c r="C1983" s="189" t="s">
        <v>1969</v>
      </c>
      <c r="D1983" s="175"/>
      <c r="E1983" s="176"/>
      <c r="F1983" s="144"/>
      <c r="G1983" s="144"/>
      <c r="H1983" s="144"/>
      <c r="I1983" s="144"/>
      <c r="J1983" s="144"/>
      <c r="K1983" s="144"/>
      <c r="L1983" s="144"/>
      <c r="M1983" s="144"/>
      <c r="N1983" s="144"/>
      <c r="O1983" s="144"/>
      <c r="P1983" s="144"/>
      <c r="Q1983" s="144"/>
      <c r="R1983" s="144"/>
      <c r="S1983" s="144"/>
      <c r="T1983" s="144"/>
      <c r="U1983" s="144"/>
      <c r="V1983" s="144"/>
      <c r="W1983" s="144"/>
      <c r="X1983" s="133"/>
      <c r="Y1983" s="133"/>
      <c r="Z1983" s="133"/>
      <c r="AA1983" s="133"/>
      <c r="AB1983" s="133"/>
      <c r="AC1983" s="133"/>
      <c r="AD1983" s="133"/>
      <c r="AE1983" s="133"/>
      <c r="AF1983" s="133"/>
      <c r="AG1983" s="133" t="s">
        <v>282</v>
      </c>
      <c r="AH1983" s="133">
        <v>0</v>
      </c>
      <c r="AI1983" s="133"/>
      <c r="AJ1983" s="133"/>
      <c r="AK1983" s="133"/>
      <c r="AL1983" s="133"/>
      <c r="AM1983" s="133"/>
      <c r="AN1983" s="133"/>
      <c r="AO1983" s="133"/>
      <c r="AP1983" s="133"/>
      <c r="AQ1983" s="133"/>
      <c r="AR1983" s="133"/>
      <c r="AS1983" s="133"/>
      <c r="AT1983" s="133"/>
      <c r="AU1983" s="133"/>
      <c r="AV1983" s="133"/>
      <c r="AW1983" s="133"/>
      <c r="AX1983" s="133"/>
      <c r="AY1983" s="133"/>
      <c r="AZ1983" s="133"/>
      <c r="BA1983" s="133"/>
      <c r="BB1983" s="133"/>
      <c r="BC1983" s="133"/>
      <c r="BD1983" s="133"/>
      <c r="BE1983" s="133"/>
      <c r="BF1983" s="133"/>
      <c r="BG1983" s="133"/>
      <c r="BH1983" s="133"/>
    </row>
    <row r="1984" spans="1:60" outlineLevel="1" x14ac:dyDescent="0.2">
      <c r="A1984" s="142"/>
      <c r="B1984" s="143"/>
      <c r="C1984" s="189" t="s">
        <v>1960</v>
      </c>
      <c r="D1984" s="175"/>
      <c r="E1984" s="176">
        <v>245.6242</v>
      </c>
      <c r="F1984" s="144"/>
      <c r="G1984" s="144"/>
      <c r="H1984" s="144"/>
      <c r="I1984" s="144"/>
      <c r="J1984" s="144"/>
      <c r="K1984" s="144"/>
      <c r="L1984" s="144"/>
      <c r="M1984" s="144"/>
      <c r="N1984" s="144"/>
      <c r="O1984" s="144"/>
      <c r="P1984" s="144"/>
      <c r="Q1984" s="144"/>
      <c r="R1984" s="144"/>
      <c r="S1984" s="144"/>
      <c r="T1984" s="144"/>
      <c r="U1984" s="144"/>
      <c r="V1984" s="144"/>
      <c r="W1984" s="144"/>
      <c r="X1984" s="133"/>
      <c r="Y1984" s="133"/>
      <c r="Z1984" s="133"/>
      <c r="AA1984" s="133"/>
      <c r="AB1984" s="133"/>
      <c r="AC1984" s="133"/>
      <c r="AD1984" s="133"/>
      <c r="AE1984" s="133"/>
      <c r="AF1984" s="133"/>
      <c r="AG1984" s="133" t="s">
        <v>282</v>
      </c>
      <c r="AH1984" s="133">
        <v>0</v>
      </c>
      <c r="AI1984" s="133"/>
      <c r="AJ1984" s="133"/>
      <c r="AK1984" s="133"/>
      <c r="AL1984" s="133"/>
      <c r="AM1984" s="133"/>
      <c r="AN1984" s="133"/>
      <c r="AO1984" s="133"/>
      <c r="AP1984" s="133"/>
      <c r="AQ1984" s="133"/>
      <c r="AR1984" s="133"/>
      <c r="AS1984" s="133"/>
      <c r="AT1984" s="133"/>
      <c r="AU1984" s="133"/>
      <c r="AV1984" s="133"/>
      <c r="AW1984" s="133"/>
      <c r="AX1984" s="133"/>
      <c r="AY1984" s="133"/>
      <c r="AZ1984" s="133"/>
      <c r="BA1984" s="133"/>
      <c r="BB1984" s="133"/>
      <c r="BC1984" s="133"/>
      <c r="BD1984" s="133"/>
      <c r="BE1984" s="133"/>
      <c r="BF1984" s="133"/>
      <c r="BG1984" s="133"/>
      <c r="BH1984" s="133"/>
    </row>
    <row r="1985" spans="1:60" outlineLevel="1" x14ac:dyDescent="0.2">
      <c r="A1985" s="142"/>
      <c r="B1985" s="143"/>
      <c r="C1985" s="189" t="s">
        <v>1962</v>
      </c>
      <c r="D1985" s="175"/>
      <c r="E1985" s="176">
        <v>85.2</v>
      </c>
      <c r="F1985" s="144"/>
      <c r="G1985" s="144"/>
      <c r="H1985" s="144"/>
      <c r="I1985" s="144"/>
      <c r="J1985" s="144"/>
      <c r="K1985" s="144"/>
      <c r="L1985" s="144"/>
      <c r="M1985" s="144"/>
      <c r="N1985" s="144"/>
      <c r="O1985" s="144"/>
      <c r="P1985" s="144"/>
      <c r="Q1985" s="144"/>
      <c r="R1985" s="144"/>
      <c r="S1985" s="144"/>
      <c r="T1985" s="144"/>
      <c r="U1985" s="144"/>
      <c r="V1985" s="144"/>
      <c r="W1985" s="144"/>
      <c r="X1985" s="133"/>
      <c r="Y1985" s="133"/>
      <c r="Z1985" s="133"/>
      <c r="AA1985" s="133"/>
      <c r="AB1985" s="133"/>
      <c r="AC1985" s="133"/>
      <c r="AD1985" s="133"/>
      <c r="AE1985" s="133"/>
      <c r="AF1985" s="133"/>
      <c r="AG1985" s="133" t="s">
        <v>282</v>
      </c>
      <c r="AH1985" s="133">
        <v>0</v>
      </c>
      <c r="AI1985" s="133"/>
      <c r="AJ1985" s="133"/>
      <c r="AK1985" s="133"/>
      <c r="AL1985" s="133"/>
      <c r="AM1985" s="133"/>
      <c r="AN1985" s="133"/>
      <c r="AO1985" s="133"/>
      <c r="AP1985" s="133"/>
      <c r="AQ1985" s="133"/>
      <c r="AR1985" s="133"/>
      <c r="AS1985" s="133"/>
      <c r="AT1985" s="133"/>
      <c r="AU1985" s="133"/>
      <c r="AV1985" s="133"/>
      <c r="AW1985" s="133"/>
      <c r="AX1985" s="133"/>
      <c r="AY1985" s="133"/>
      <c r="AZ1985" s="133"/>
      <c r="BA1985" s="133"/>
      <c r="BB1985" s="133"/>
      <c r="BC1985" s="133"/>
      <c r="BD1985" s="133"/>
      <c r="BE1985" s="133"/>
      <c r="BF1985" s="133"/>
      <c r="BG1985" s="133"/>
      <c r="BH1985" s="133"/>
    </row>
    <row r="1986" spans="1:60" ht="22.5" outlineLevel="1" x14ac:dyDescent="0.2">
      <c r="A1986" s="154">
        <v>271</v>
      </c>
      <c r="B1986" s="155" t="s">
        <v>1970</v>
      </c>
      <c r="C1986" s="171" t="s">
        <v>1971</v>
      </c>
      <c r="D1986" s="156" t="s">
        <v>279</v>
      </c>
      <c r="E1986" s="157">
        <v>228.21480000000003</v>
      </c>
      <c r="F1986" s="158">
        <v>526</v>
      </c>
      <c r="G1986" s="159">
        <f>ROUND(E1986*F1986,2)</f>
        <v>120040.98</v>
      </c>
      <c r="H1986" s="158">
        <v>144.73000000000002</v>
      </c>
      <c r="I1986" s="159">
        <f>ROUND(E1986*H1986,2)</f>
        <v>33029.53</v>
      </c>
      <c r="J1986" s="158">
        <v>381.27000000000004</v>
      </c>
      <c r="K1986" s="159">
        <f>ROUND(E1986*J1986,2)</f>
        <v>87011.46</v>
      </c>
      <c r="L1986" s="159">
        <v>21</v>
      </c>
      <c r="M1986" s="159">
        <f>G1986*(1+L1986/100)</f>
        <v>145249.5858</v>
      </c>
      <c r="N1986" s="159">
        <v>0</v>
      </c>
      <c r="O1986" s="159">
        <f>ROUND(E1986*N1986,2)</f>
        <v>0</v>
      </c>
      <c r="P1986" s="159">
        <v>0</v>
      </c>
      <c r="Q1986" s="159">
        <f>ROUND(E1986*P1986,2)</f>
        <v>0</v>
      </c>
      <c r="R1986" s="159" t="s">
        <v>1791</v>
      </c>
      <c r="S1986" s="159" t="s">
        <v>233</v>
      </c>
      <c r="T1986" s="160" t="s">
        <v>233</v>
      </c>
      <c r="U1986" s="144">
        <v>0.91460000000000008</v>
      </c>
      <c r="V1986" s="144">
        <f>ROUND(E1986*U1986,2)</f>
        <v>208.73</v>
      </c>
      <c r="W1986" s="144"/>
      <c r="X1986" s="133"/>
      <c r="Y1986" s="133"/>
      <c r="Z1986" s="133"/>
      <c r="AA1986" s="133"/>
      <c r="AB1986" s="133"/>
      <c r="AC1986" s="133"/>
      <c r="AD1986" s="133"/>
      <c r="AE1986" s="133"/>
      <c r="AF1986" s="133"/>
      <c r="AG1986" s="133" t="s">
        <v>251</v>
      </c>
      <c r="AH1986" s="133"/>
      <c r="AI1986" s="133"/>
      <c r="AJ1986" s="133"/>
      <c r="AK1986" s="133"/>
      <c r="AL1986" s="133"/>
      <c r="AM1986" s="133"/>
      <c r="AN1986" s="133"/>
      <c r="AO1986" s="133"/>
      <c r="AP1986" s="133"/>
      <c r="AQ1986" s="133"/>
      <c r="AR1986" s="133"/>
      <c r="AS1986" s="133"/>
      <c r="AT1986" s="133"/>
      <c r="AU1986" s="133"/>
      <c r="AV1986" s="133"/>
      <c r="AW1986" s="133"/>
      <c r="AX1986" s="133"/>
      <c r="AY1986" s="133"/>
      <c r="AZ1986" s="133"/>
      <c r="BA1986" s="133"/>
      <c r="BB1986" s="133"/>
      <c r="BC1986" s="133"/>
      <c r="BD1986" s="133"/>
      <c r="BE1986" s="133"/>
      <c r="BF1986" s="133"/>
      <c r="BG1986" s="133"/>
      <c r="BH1986" s="133"/>
    </row>
    <row r="1987" spans="1:60" outlineLevel="1" x14ac:dyDescent="0.2">
      <c r="A1987" s="142"/>
      <c r="B1987" s="143"/>
      <c r="C1987" s="290" t="s">
        <v>1972</v>
      </c>
      <c r="D1987" s="291"/>
      <c r="E1987" s="291"/>
      <c r="F1987" s="291"/>
      <c r="G1987" s="291"/>
      <c r="H1987" s="144"/>
      <c r="I1987" s="144"/>
      <c r="J1987" s="144"/>
      <c r="K1987" s="144"/>
      <c r="L1987" s="144"/>
      <c r="M1987" s="144"/>
      <c r="N1987" s="144"/>
      <c r="O1987" s="144"/>
      <c r="P1987" s="144"/>
      <c r="Q1987" s="144"/>
      <c r="R1987" s="144"/>
      <c r="S1987" s="144"/>
      <c r="T1987" s="144"/>
      <c r="U1987" s="144"/>
      <c r="V1987" s="144"/>
      <c r="W1987" s="144"/>
      <c r="X1987" s="133"/>
      <c r="Y1987" s="133"/>
      <c r="Z1987" s="133"/>
      <c r="AA1987" s="133"/>
      <c r="AB1987" s="133"/>
      <c r="AC1987" s="133"/>
      <c r="AD1987" s="133"/>
      <c r="AE1987" s="133"/>
      <c r="AF1987" s="133"/>
      <c r="AG1987" s="133" t="s">
        <v>342</v>
      </c>
      <c r="AH1987" s="133"/>
      <c r="AI1987" s="133"/>
      <c r="AJ1987" s="133"/>
      <c r="AK1987" s="133"/>
      <c r="AL1987" s="133"/>
      <c r="AM1987" s="133"/>
      <c r="AN1987" s="133"/>
      <c r="AO1987" s="133"/>
      <c r="AP1987" s="133"/>
      <c r="AQ1987" s="133"/>
      <c r="AR1987" s="133"/>
      <c r="AS1987" s="133"/>
      <c r="AT1987" s="133"/>
      <c r="AU1987" s="133"/>
      <c r="AV1987" s="133"/>
      <c r="AW1987" s="133"/>
      <c r="AX1987" s="133"/>
      <c r="AY1987" s="133"/>
      <c r="AZ1987" s="133"/>
      <c r="BA1987" s="133"/>
      <c r="BB1987" s="133"/>
      <c r="BC1987" s="133"/>
      <c r="BD1987" s="133"/>
      <c r="BE1987" s="133"/>
      <c r="BF1987" s="133"/>
      <c r="BG1987" s="133"/>
      <c r="BH1987" s="133"/>
    </row>
    <row r="1988" spans="1:60" outlineLevel="1" x14ac:dyDescent="0.2">
      <c r="A1988" s="142"/>
      <c r="B1988" s="143"/>
      <c r="C1988" s="189" t="s">
        <v>1973</v>
      </c>
      <c r="D1988" s="175"/>
      <c r="E1988" s="176"/>
      <c r="F1988" s="144"/>
      <c r="G1988" s="144"/>
      <c r="H1988" s="144"/>
      <c r="I1988" s="144"/>
      <c r="J1988" s="144"/>
      <c r="K1988" s="144"/>
      <c r="L1988" s="144"/>
      <c r="M1988" s="144"/>
      <c r="N1988" s="144"/>
      <c r="O1988" s="144"/>
      <c r="P1988" s="144"/>
      <c r="Q1988" s="144"/>
      <c r="R1988" s="144"/>
      <c r="S1988" s="144"/>
      <c r="T1988" s="144"/>
      <c r="U1988" s="144"/>
      <c r="V1988" s="144"/>
      <c r="W1988" s="144"/>
      <c r="X1988" s="133"/>
      <c r="Y1988" s="133"/>
      <c r="Z1988" s="133"/>
      <c r="AA1988" s="133"/>
      <c r="AB1988" s="133"/>
      <c r="AC1988" s="133"/>
      <c r="AD1988" s="133"/>
      <c r="AE1988" s="133"/>
      <c r="AF1988" s="133"/>
      <c r="AG1988" s="133" t="s">
        <v>282</v>
      </c>
      <c r="AH1988" s="133">
        <v>0</v>
      </c>
      <c r="AI1988" s="133"/>
      <c r="AJ1988" s="133"/>
      <c r="AK1988" s="133"/>
      <c r="AL1988" s="133"/>
      <c r="AM1988" s="133"/>
      <c r="AN1988" s="133"/>
      <c r="AO1988" s="133"/>
      <c r="AP1988" s="133"/>
      <c r="AQ1988" s="133"/>
      <c r="AR1988" s="133"/>
      <c r="AS1988" s="133"/>
      <c r="AT1988" s="133"/>
      <c r="AU1988" s="133"/>
      <c r="AV1988" s="133"/>
      <c r="AW1988" s="133"/>
      <c r="AX1988" s="133"/>
      <c r="AY1988" s="133"/>
      <c r="AZ1988" s="133"/>
      <c r="BA1988" s="133"/>
      <c r="BB1988" s="133"/>
      <c r="BC1988" s="133"/>
      <c r="BD1988" s="133"/>
      <c r="BE1988" s="133"/>
      <c r="BF1988" s="133"/>
      <c r="BG1988" s="133"/>
      <c r="BH1988" s="133"/>
    </row>
    <row r="1989" spans="1:60" outlineLevel="1" x14ac:dyDescent="0.2">
      <c r="A1989" s="142"/>
      <c r="B1989" s="143"/>
      <c r="C1989" s="189" t="s">
        <v>1961</v>
      </c>
      <c r="D1989" s="175"/>
      <c r="E1989" s="176">
        <v>228.21480000000003</v>
      </c>
      <c r="F1989" s="144"/>
      <c r="G1989" s="144"/>
      <c r="H1989" s="144"/>
      <c r="I1989" s="144"/>
      <c r="J1989" s="144"/>
      <c r="K1989" s="144"/>
      <c r="L1989" s="144"/>
      <c r="M1989" s="144"/>
      <c r="N1989" s="144"/>
      <c r="O1989" s="144"/>
      <c r="P1989" s="144"/>
      <c r="Q1989" s="144"/>
      <c r="R1989" s="144"/>
      <c r="S1989" s="144"/>
      <c r="T1989" s="144"/>
      <c r="U1989" s="144"/>
      <c r="V1989" s="144"/>
      <c r="W1989" s="144"/>
      <c r="X1989" s="133"/>
      <c r="Y1989" s="133"/>
      <c r="Z1989" s="133"/>
      <c r="AA1989" s="133"/>
      <c r="AB1989" s="133"/>
      <c r="AC1989" s="133"/>
      <c r="AD1989" s="133"/>
      <c r="AE1989" s="133"/>
      <c r="AF1989" s="133"/>
      <c r="AG1989" s="133" t="s">
        <v>282</v>
      </c>
      <c r="AH1989" s="133">
        <v>0</v>
      </c>
      <c r="AI1989" s="133"/>
      <c r="AJ1989" s="133"/>
      <c r="AK1989" s="133"/>
      <c r="AL1989" s="133"/>
      <c r="AM1989" s="133"/>
      <c r="AN1989" s="133"/>
      <c r="AO1989" s="133"/>
      <c r="AP1989" s="133"/>
      <c r="AQ1989" s="133"/>
      <c r="AR1989" s="133"/>
      <c r="AS1989" s="133"/>
      <c r="AT1989" s="133"/>
      <c r="AU1989" s="133"/>
      <c r="AV1989" s="133"/>
      <c r="AW1989" s="133"/>
      <c r="AX1989" s="133"/>
      <c r="AY1989" s="133"/>
      <c r="AZ1989" s="133"/>
      <c r="BA1989" s="133"/>
      <c r="BB1989" s="133"/>
      <c r="BC1989" s="133"/>
      <c r="BD1989" s="133"/>
      <c r="BE1989" s="133"/>
      <c r="BF1989" s="133"/>
      <c r="BG1989" s="133"/>
      <c r="BH1989" s="133"/>
    </row>
    <row r="1990" spans="1:60" outlineLevel="1" x14ac:dyDescent="0.2">
      <c r="A1990" s="154">
        <v>272</v>
      </c>
      <c r="B1990" s="155" t="s">
        <v>1974</v>
      </c>
      <c r="C1990" s="171" t="s">
        <v>1975</v>
      </c>
      <c r="D1990" s="156" t="s">
        <v>279</v>
      </c>
      <c r="E1990" s="157">
        <v>954.50720000000001</v>
      </c>
      <c r="F1990" s="158">
        <v>53.1</v>
      </c>
      <c r="G1990" s="159">
        <f>ROUND(E1990*F1990,2)</f>
        <v>50684.33</v>
      </c>
      <c r="H1990" s="158">
        <v>4.3100000000000005</v>
      </c>
      <c r="I1990" s="159">
        <f>ROUND(E1990*H1990,2)</f>
        <v>4113.93</v>
      </c>
      <c r="J1990" s="158">
        <v>48.790000000000006</v>
      </c>
      <c r="K1990" s="159">
        <f>ROUND(E1990*J1990,2)</f>
        <v>46570.41</v>
      </c>
      <c r="L1990" s="159">
        <v>21</v>
      </c>
      <c r="M1990" s="159">
        <f>G1990*(1+L1990/100)</f>
        <v>61328.039299999997</v>
      </c>
      <c r="N1990" s="159">
        <v>3.0000000000000001E-5</v>
      </c>
      <c r="O1990" s="159">
        <f>ROUND(E1990*N1990,2)</f>
        <v>0.03</v>
      </c>
      <c r="P1990" s="159">
        <v>0</v>
      </c>
      <c r="Q1990" s="159">
        <f>ROUND(E1990*P1990,2)</f>
        <v>0</v>
      </c>
      <c r="R1990" s="159" t="s">
        <v>1791</v>
      </c>
      <c r="S1990" s="159" t="s">
        <v>233</v>
      </c>
      <c r="T1990" s="160" t="s">
        <v>233</v>
      </c>
      <c r="U1990" s="144">
        <v>0.11765</v>
      </c>
      <c r="V1990" s="144">
        <f>ROUND(E1990*U1990,2)</f>
        <v>112.3</v>
      </c>
      <c r="W1990" s="144"/>
      <c r="X1990" s="133"/>
      <c r="Y1990" s="133"/>
      <c r="Z1990" s="133"/>
      <c r="AA1990" s="133"/>
      <c r="AB1990" s="133"/>
      <c r="AC1990" s="133"/>
      <c r="AD1990" s="133"/>
      <c r="AE1990" s="133"/>
      <c r="AF1990" s="133"/>
      <c r="AG1990" s="133" t="s">
        <v>251</v>
      </c>
      <c r="AH1990" s="133"/>
      <c r="AI1990" s="133"/>
      <c r="AJ1990" s="133"/>
      <c r="AK1990" s="133"/>
      <c r="AL1990" s="133"/>
      <c r="AM1990" s="133"/>
      <c r="AN1990" s="133"/>
      <c r="AO1990" s="133"/>
      <c r="AP1990" s="133"/>
      <c r="AQ1990" s="133"/>
      <c r="AR1990" s="133"/>
      <c r="AS1990" s="133"/>
      <c r="AT1990" s="133"/>
      <c r="AU1990" s="133"/>
      <c r="AV1990" s="133"/>
      <c r="AW1990" s="133"/>
      <c r="AX1990" s="133"/>
      <c r="AY1990" s="133"/>
      <c r="AZ1990" s="133"/>
      <c r="BA1990" s="133"/>
      <c r="BB1990" s="133"/>
      <c r="BC1990" s="133"/>
      <c r="BD1990" s="133"/>
      <c r="BE1990" s="133"/>
      <c r="BF1990" s="133"/>
      <c r="BG1990" s="133"/>
      <c r="BH1990" s="133"/>
    </row>
    <row r="1991" spans="1:60" outlineLevel="1" x14ac:dyDescent="0.2">
      <c r="A1991" s="142"/>
      <c r="B1991" s="143"/>
      <c r="C1991" s="189" t="s">
        <v>1976</v>
      </c>
      <c r="D1991" s="175"/>
      <c r="E1991" s="176">
        <v>491.2484</v>
      </c>
      <c r="F1991" s="144"/>
      <c r="G1991" s="144"/>
      <c r="H1991" s="144"/>
      <c r="I1991" s="144"/>
      <c r="J1991" s="144"/>
      <c r="K1991" s="144"/>
      <c r="L1991" s="144"/>
      <c r="M1991" s="144"/>
      <c r="N1991" s="144"/>
      <c r="O1991" s="144"/>
      <c r="P1991" s="144"/>
      <c r="Q1991" s="144"/>
      <c r="R1991" s="144"/>
      <c r="S1991" s="144"/>
      <c r="T1991" s="144"/>
      <c r="U1991" s="144"/>
      <c r="V1991" s="144"/>
      <c r="W1991" s="144"/>
      <c r="X1991" s="133"/>
      <c r="Y1991" s="133"/>
      <c r="Z1991" s="133"/>
      <c r="AA1991" s="133"/>
      <c r="AB1991" s="133"/>
      <c r="AC1991" s="133"/>
      <c r="AD1991" s="133"/>
      <c r="AE1991" s="133"/>
      <c r="AF1991" s="133"/>
      <c r="AG1991" s="133" t="s">
        <v>282</v>
      </c>
      <c r="AH1991" s="133">
        <v>0</v>
      </c>
      <c r="AI1991" s="133"/>
      <c r="AJ1991" s="133"/>
      <c r="AK1991" s="133"/>
      <c r="AL1991" s="133"/>
      <c r="AM1991" s="133"/>
      <c r="AN1991" s="133"/>
      <c r="AO1991" s="133"/>
      <c r="AP1991" s="133"/>
      <c r="AQ1991" s="133"/>
      <c r="AR1991" s="133"/>
      <c r="AS1991" s="133"/>
      <c r="AT1991" s="133"/>
      <c r="AU1991" s="133"/>
      <c r="AV1991" s="133"/>
      <c r="AW1991" s="133"/>
      <c r="AX1991" s="133"/>
      <c r="AY1991" s="133"/>
      <c r="AZ1991" s="133"/>
      <c r="BA1991" s="133"/>
      <c r="BB1991" s="133"/>
      <c r="BC1991" s="133"/>
      <c r="BD1991" s="133"/>
      <c r="BE1991" s="133"/>
      <c r="BF1991" s="133"/>
      <c r="BG1991" s="133"/>
      <c r="BH1991" s="133"/>
    </row>
    <row r="1992" spans="1:60" outlineLevel="1" x14ac:dyDescent="0.2">
      <c r="A1992" s="142"/>
      <c r="B1992" s="143"/>
      <c r="C1992" s="189" t="s">
        <v>1977</v>
      </c>
      <c r="D1992" s="175"/>
      <c r="E1992" s="176">
        <v>117.634</v>
      </c>
      <c r="F1992" s="144"/>
      <c r="G1992" s="144"/>
      <c r="H1992" s="144"/>
      <c r="I1992" s="144"/>
      <c r="J1992" s="144"/>
      <c r="K1992" s="144"/>
      <c r="L1992" s="144"/>
      <c r="M1992" s="144"/>
      <c r="N1992" s="144"/>
      <c r="O1992" s="144"/>
      <c r="P1992" s="144"/>
      <c r="Q1992" s="144"/>
      <c r="R1992" s="144"/>
      <c r="S1992" s="144"/>
      <c r="T1992" s="144"/>
      <c r="U1992" s="144"/>
      <c r="V1992" s="144"/>
      <c r="W1992" s="144"/>
      <c r="X1992" s="133"/>
      <c r="Y1992" s="133"/>
      <c r="Z1992" s="133"/>
      <c r="AA1992" s="133"/>
      <c r="AB1992" s="133"/>
      <c r="AC1992" s="133"/>
      <c r="AD1992" s="133"/>
      <c r="AE1992" s="133"/>
      <c r="AF1992" s="133"/>
      <c r="AG1992" s="133" t="s">
        <v>282</v>
      </c>
      <c r="AH1992" s="133">
        <v>0</v>
      </c>
      <c r="AI1992" s="133"/>
      <c r="AJ1992" s="133"/>
      <c r="AK1992" s="133"/>
      <c r="AL1992" s="133"/>
      <c r="AM1992" s="133"/>
      <c r="AN1992" s="133"/>
      <c r="AO1992" s="133"/>
      <c r="AP1992" s="133"/>
      <c r="AQ1992" s="133"/>
      <c r="AR1992" s="133"/>
      <c r="AS1992" s="133"/>
      <c r="AT1992" s="133"/>
      <c r="AU1992" s="133"/>
      <c r="AV1992" s="133"/>
      <c r="AW1992" s="133"/>
      <c r="AX1992" s="133"/>
      <c r="AY1992" s="133"/>
      <c r="AZ1992" s="133"/>
      <c r="BA1992" s="133"/>
      <c r="BB1992" s="133"/>
      <c r="BC1992" s="133"/>
      <c r="BD1992" s="133"/>
      <c r="BE1992" s="133"/>
      <c r="BF1992" s="133"/>
      <c r="BG1992" s="133"/>
      <c r="BH1992" s="133"/>
    </row>
    <row r="1993" spans="1:60" outlineLevel="1" x14ac:dyDescent="0.2">
      <c r="A1993" s="142"/>
      <c r="B1993" s="143"/>
      <c r="C1993" s="189" t="s">
        <v>1961</v>
      </c>
      <c r="D1993" s="175"/>
      <c r="E1993" s="176">
        <v>228.21480000000003</v>
      </c>
      <c r="F1993" s="144"/>
      <c r="G1993" s="144"/>
      <c r="H1993" s="144"/>
      <c r="I1993" s="144"/>
      <c r="J1993" s="144"/>
      <c r="K1993" s="144"/>
      <c r="L1993" s="144"/>
      <c r="M1993" s="144"/>
      <c r="N1993" s="144"/>
      <c r="O1993" s="144"/>
      <c r="P1993" s="144"/>
      <c r="Q1993" s="144"/>
      <c r="R1993" s="144"/>
      <c r="S1993" s="144"/>
      <c r="T1993" s="144"/>
      <c r="U1993" s="144"/>
      <c r="V1993" s="144"/>
      <c r="W1993" s="144"/>
      <c r="X1993" s="133"/>
      <c r="Y1993" s="133"/>
      <c r="Z1993" s="133"/>
      <c r="AA1993" s="133"/>
      <c r="AB1993" s="133"/>
      <c r="AC1993" s="133"/>
      <c r="AD1993" s="133"/>
      <c r="AE1993" s="133"/>
      <c r="AF1993" s="133"/>
      <c r="AG1993" s="133" t="s">
        <v>282</v>
      </c>
      <c r="AH1993" s="133">
        <v>0</v>
      </c>
      <c r="AI1993" s="133"/>
      <c r="AJ1993" s="133"/>
      <c r="AK1993" s="133"/>
      <c r="AL1993" s="133"/>
      <c r="AM1993" s="133"/>
      <c r="AN1993" s="133"/>
      <c r="AO1993" s="133"/>
      <c r="AP1993" s="133"/>
      <c r="AQ1993" s="133"/>
      <c r="AR1993" s="133"/>
      <c r="AS1993" s="133"/>
      <c r="AT1993" s="133"/>
      <c r="AU1993" s="133"/>
      <c r="AV1993" s="133"/>
      <c r="AW1993" s="133"/>
      <c r="AX1993" s="133"/>
      <c r="AY1993" s="133"/>
      <c r="AZ1993" s="133"/>
      <c r="BA1993" s="133"/>
      <c r="BB1993" s="133"/>
      <c r="BC1993" s="133"/>
      <c r="BD1993" s="133"/>
      <c r="BE1993" s="133"/>
      <c r="BF1993" s="133"/>
      <c r="BG1993" s="133"/>
      <c r="BH1993" s="133"/>
    </row>
    <row r="1994" spans="1:60" outlineLevel="1" x14ac:dyDescent="0.2">
      <c r="A1994" s="142"/>
      <c r="B1994" s="143"/>
      <c r="C1994" s="189" t="s">
        <v>1978</v>
      </c>
      <c r="D1994" s="175"/>
      <c r="E1994" s="176">
        <v>32.21</v>
      </c>
      <c r="F1994" s="144"/>
      <c r="G1994" s="144"/>
      <c r="H1994" s="144"/>
      <c r="I1994" s="144"/>
      <c r="J1994" s="144"/>
      <c r="K1994" s="144"/>
      <c r="L1994" s="144"/>
      <c r="M1994" s="144"/>
      <c r="N1994" s="144"/>
      <c r="O1994" s="144"/>
      <c r="P1994" s="144"/>
      <c r="Q1994" s="144"/>
      <c r="R1994" s="144"/>
      <c r="S1994" s="144"/>
      <c r="T1994" s="144"/>
      <c r="U1994" s="144"/>
      <c r="V1994" s="144"/>
      <c r="W1994" s="144"/>
      <c r="X1994" s="133"/>
      <c r="Y1994" s="133"/>
      <c r="Z1994" s="133"/>
      <c r="AA1994" s="133"/>
      <c r="AB1994" s="133"/>
      <c r="AC1994" s="133"/>
      <c r="AD1994" s="133"/>
      <c r="AE1994" s="133"/>
      <c r="AF1994" s="133"/>
      <c r="AG1994" s="133" t="s">
        <v>282</v>
      </c>
      <c r="AH1994" s="133">
        <v>0</v>
      </c>
      <c r="AI1994" s="133"/>
      <c r="AJ1994" s="133"/>
      <c r="AK1994" s="133"/>
      <c r="AL1994" s="133"/>
      <c r="AM1994" s="133"/>
      <c r="AN1994" s="133"/>
      <c r="AO1994" s="133"/>
      <c r="AP1994" s="133"/>
      <c r="AQ1994" s="133"/>
      <c r="AR1994" s="133"/>
      <c r="AS1994" s="133"/>
      <c r="AT1994" s="133"/>
      <c r="AU1994" s="133"/>
      <c r="AV1994" s="133"/>
      <c r="AW1994" s="133"/>
      <c r="AX1994" s="133"/>
      <c r="AY1994" s="133"/>
      <c r="AZ1994" s="133"/>
      <c r="BA1994" s="133"/>
      <c r="BB1994" s="133"/>
      <c r="BC1994" s="133"/>
      <c r="BD1994" s="133"/>
      <c r="BE1994" s="133"/>
      <c r="BF1994" s="133"/>
      <c r="BG1994" s="133"/>
      <c r="BH1994" s="133"/>
    </row>
    <row r="1995" spans="1:60" outlineLevel="1" x14ac:dyDescent="0.2">
      <c r="A1995" s="142"/>
      <c r="B1995" s="143"/>
      <c r="C1995" s="189" t="s">
        <v>1962</v>
      </c>
      <c r="D1995" s="175"/>
      <c r="E1995" s="176">
        <v>85.2</v>
      </c>
      <c r="F1995" s="144"/>
      <c r="G1995" s="144"/>
      <c r="H1995" s="144"/>
      <c r="I1995" s="144"/>
      <c r="J1995" s="144"/>
      <c r="K1995" s="144"/>
      <c r="L1995" s="144"/>
      <c r="M1995" s="144"/>
      <c r="N1995" s="144"/>
      <c r="O1995" s="144"/>
      <c r="P1995" s="144"/>
      <c r="Q1995" s="144"/>
      <c r="R1995" s="144"/>
      <c r="S1995" s="144"/>
      <c r="T1995" s="144"/>
      <c r="U1995" s="144"/>
      <c r="V1995" s="144"/>
      <c r="W1995" s="144"/>
      <c r="X1995" s="133"/>
      <c r="Y1995" s="133"/>
      <c r="Z1995" s="133"/>
      <c r="AA1995" s="133"/>
      <c r="AB1995" s="133"/>
      <c r="AC1995" s="133"/>
      <c r="AD1995" s="133"/>
      <c r="AE1995" s="133"/>
      <c r="AF1995" s="133"/>
      <c r="AG1995" s="133" t="s">
        <v>282</v>
      </c>
      <c r="AH1995" s="133">
        <v>0</v>
      </c>
      <c r="AI1995" s="133"/>
      <c r="AJ1995" s="133"/>
      <c r="AK1995" s="133"/>
      <c r="AL1995" s="133"/>
      <c r="AM1995" s="133"/>
      <c r="AN1995" s="133"/>
      <c r="AO1995" s="133"/>
      <c r="AP1995" s="133"/>
      <c r="AQ1995" s="133"/>
      <c r="AR1995" s="133"/>
      <c r="AS1995" s="133"/>
      <c r="AT1995" s="133"/>
      <c r="AU1995" s="133"/>
      <c r="AV1995" s="133"/>
      <c r="AW1995" s="133"/>
      <c r="AX1995" s="133"/>
      <c r="AY1995" s="133"/>
      <c r="AZ1995" s="133"/>
      <c r="BA1995" s="133"/>
      <c r="BB1995" s="133"/>
      <c r="BC1995" s="133"/>
      <c r="BD1995" s="133"/>
      <c r="BE1995" s="133"/>
      <c r="BF1995" s="133"/>
      <c r="BG1995" s="133"/>
      <c r="BH1995" s="133"/>
    </row>
    <row r="1996" spans="1:60" ht="22.5" outlineLevel="1" x14ac:dyDescent="0.2">
      <c r="A1996" s="154">
        <v>273</v>
      </c>
      <c r="B1996" s="155" t="s">
        <v>1979</v>
      </c>
      <c r="C1996" s="171" t="s">
        <v>1980</v>
      </c>
      <c r="D1996" s="156" t="s">
        <v>279</v>
      </c>
      <c r="E1996" s="157">
        <v>85.2</v>
      </c>
      <c r="F1996" s="158">
        <v>40.5</v>
      </c>
      <c r="G1996" s="159">
        <f>ROUND(E1996*F1996,2)</f>
        <v>3450.6</v>
      </c>
      <c r="H1996" s="158">
        <v>34.540000000000006</v>
      </c>
      <c r="I1996" s="159">
        <f>ROUND(E1996*H1996,2)</f>
        <v>2942.81</v>
      </c>
      <c r="J1996" s="158">
        <v>5.9600000000000009</v>
      </c>
      <c r="K1996" s="159">
        <f>ROUND(E1996*J1996,2)</f>
        <v>507.79</v>
      </c>
      <c r="L1996" s="159">
        <v>21</v>
      </c>
      <c r="M1996" s="159">
        <f>G1996*(1+L1996/100)</f>
        <v>4175.2259999999997</v>
      </c>
      <c r="N1996" s="159">
        <v>8.2500000000000004E-2</v>
      </c>
      <c r="O1996" s="159">
        <f>ROUND(E1996*N1996,2)</f>
        <v>7.03</v>
      </c>
      <c r="P1996" s="159">
        <v>0</v>
      </c>
      <c r="Q1996" s="159">
        <f>ROUND(E1996*P1996,2)</f>
        <v>0</v>
      </c>
      <c r="R1996" s="159" t="s">
        <v>1791</v>
      </c>
      <c r="S1996" s="159" t="s">
        <v>233</v>
      </c>
      <c r="T1996" s="160" t="s">
        <v>233</v>
      </c>
      <c r="U1996" s="144">
        <v>1.8000000000000002E-2</v>
      </c>
      <c r="V1996" s="144">
        <f>ROUND(E1996*U1996,2)</f>
        <v>1.53</v>
      </c>
      <c r="W1996" s="144"/>
      <c r="X1996" s="133"/>
      <c r="Y1996" s="133"/>
      <c r="Z1996" s="133"/>
      <c r="AA1996" s="133"/>
      <c r="AB1996" s="133"/>
      <c r="AC1996" s="133"/>
      <c r="AD1996" s="133"/>
      <c r="AE1996" s="133"/>
      <c r="AF1996" s="133"/>
      <c r="AG1996" s="133" t="s">
        <v>251</v>
      </c>
      <c r="AH1996" s="133"/>
      <c r="AI1996" s="133"/>
      <c r="AJ1996" s="133"/>
      <c r="AK1996" s="133"/>
      <c r="AL1996" s="133"/>
      <c r="AM1996" s="133"/>
      <c r="AN1996" s="133"/>
      <c r="AO1996" s="133"/>
      <c r="AP1996" s="133"/>
      <c r="AQ1996" s="133"/>
      <c r="AR1996" s="133"/>
      <c r="AS1996" s="133"/>
      <c r="AT1996" s="133"/>
      <c r="AU1996" s="133"/>
      <c r="AV1996" s="133"/>
      <c r="AW1996" s="133"/>
      <c r="AX1996" s="133"/>
      <c r="AY1996" s="133"/>
      <c r="AZ1996" s="133"/>
      <c r="BA1996" s="133"/>
      <c r="BB1996" s="133"/>
      <c r="BC1996" s="133"/>
      <c r="BD1996" s="133"/>
      <c r="BE1996" s="133"/>
      <c r="BF1996" s="133"/>
      <c r="BG1996" s="133"/>
      <c r="BH1996" s="133"/>
    </row>
    <row r="1997" spans="1:60" outlineLevel="1" x14ac:dyDescent="0.2">
      <c r="A1997" s="142"/>
      <c r="B1997" s="143"/>
      <c r="C1997" s="189" t="s">
        <v>1962</v>
      </c>
      <c r="D1997" s="175"/>
      <c r="E1997" s="176">
        <v>85.2</v>
      </c>
      <c r="F1997" s="144"/>
      <c r="G1997" s="144"/>
      <c r="H1997" s="144"/>
      <c r="I1997" s="144"/>
      <c r="J1997" s="144"/>
      <c r="K1997" s="144"/>
      <c r="L1997" s="144"/>
      <c r="M1997" s="144"/>
      <c r="N1997" s="144"/>
      <c r="O1997" s="144"/>
      <c r="P1997" s="144"/>
      <c r="Q1997" s="144"/>
      <c r="R1997" s="144"/>
      <c r="S1997" s="144"/>
      <c r="T1997" s="144"/>
      <c r="U1997" s="144"/>
      <c r="V1997" s="144"/>
      <c r="W1997" s="144"/>
      <c r="X1997" s="133"/>
      <c r="Y1997" s="133"/>
      <c r="Z1997" s="133"/>
      <c r="AA1997" s="133"/>
      <c r="AB1997" s="133"/>
      <c r="AC1997" s="133"/>
      <c r="AD1997" s="133"/>
      <c r="AE1997" s="133"/>
      <c r="AF1997" s="133"/>
      <c r="AG1997" s="133" t="s">
        <v>282</v>
      </c>
      <c r="AH1997" s="133">
        <v>0</v>
      </c>
      <c r="AI1997" s="133"/>
      <c r="AJ1997" s="133"/>
      <c r="AK1997" s="133"/>
      <c r="AL1997" s="133"/>
      <c r="AM1997" s="133"/>
      <c r="AN1997" s="133"/>
      <c r="AO1997" s="133"/>
      <c r="AP1997" s="133"/>
      <c r="AQ1997" s="133"/>
      <c r="AR1997" s="133"/>
      <c r="AS1997" s="133"/>
      <c r="AT1997" s="133"/>
      <c r="AU1997" s="133"/>
      <c r="AV1997" s="133"/>
      <c r="AW1997" s="133"/>
      <c r="AX1997" s="133"/>
      <c r="AY1997" s="133"/>
      <c r="AZ1997" s="133"/>
      <c r="BA1997" s="133"/>
      <c r="BB1997" s="133"/>
      <c r="BC1997" s="133"/>
      <c r="BD1997" s="133"/>
      <c r="BE1997" s="133"/>
      <c r="BF1997" s="133"/>
      <c r="BG1997" s="133"/>
      <c r="BH1997" s="133"/>
    </row>
    <row r="1998" spans="1:60" outlineLevel="1" x14ac:dyDescent="0.2">
      <c r="A1998" s="154">
        <v>274</v>
      </c>
      <c r="B1998" s="155" t="s">
        <v>1981</v>
      </c>
      <c r="C1998" s="171" t="s">
        <v>1982</v>
      </c>
      <c r="D1998" s="156" t="s">
        <v>279</v>
      </c>
      <c r="E1998" s="157">
        <v>245.6242</v>
      </c>
      <c r="F1998" s="158">
        <v>273</v>
      </c>
      <c r="G1998" s="159">
        <f>ROUND(E1998*F1998,2)</f>
        <v>67055.41</v>
      </c>
      <c r="H1998" s="158">
        <v>152.85000000000002</v>
      </c>
      <c r="I1998" s="159">
        <f>ROUND(E1998*H1998,2)</f>
        <v>37543.660000000003</v>
      </c>
      <c r="J1998" s="158">
        <v>120.15</v>
      </c>
      <c r="K1998" s="159">
        <f>ROUND(E1998*J1998,2)</f>
        <v>29511.75</v>
      </c>
      <c r="L1998" s="159">
        <v>21</v>
      </c>
      <c r="M1998" s="159">
        <f>G1998*(1+L1998/100)</f>
        <v>81137.046100000007</v>
      </c>
      <c r="N1998" s="159">
        <v>7.1000000000000002E-4</v>
      </c>
      <c r="O1998" s="159">
        <f>ROUND(E1998*N1998,2)</f>
        <v>0.17</v>
      </c>
      <c r="P1998" s="159">
        <v>0</v>
      </c>
      <c r="Q1998" s="159">
        <f>ROUND(E1998*P1998,2)</f>
        <v>0</v>
      </c>
      <c r="R1998" s="159" t="s">
        <v>1791</v>
      </c>
      <c r="S1998" s="159" t="s">
        <v>233</v>
      </c>
      <c r="T1998" s="160" t="s">
        <v>233</v>
      </c>
      <c r="U1998" s="144">
        <v>0.29000000000000004</v>
      </c>
      <c r="V1998" s="144">
        <f>ROUND(E1998*U1998,2)</f>
        <v>71.23</v>
      </c>
      <c r="W1998" s="144"/>
      <c r="X1998" s="133"/>
      <c r="Y1998" s="133"/>
      <c r="Z1998" s="133"/>
      <c r="AA1998" s="133"/>
      <c r="AB1998" s="133"/>
      <c r="AC1998" s="133"/>
      <c r="AD1998" s="133"/>
      <c r="AE1998" s="133"/>
      <c r="AF1998" s="133"/>
      <c r="AG1998" s="133" t="s">
        <v>251</v>
      </c>
      <c r="AH1998" s="133"/>
      <c r="AI1998" s="133"/>
      <c r="AJ1998" s="133"/>
      <c r="AK1998" s="133"/>
      <c r="AL1998" s="133"/>
      <c r="AM1998" s="133"/>
      <c r="AN1998" s="133"/>
      <c r="AO1998" s="133"/>
      <c r="AP1998" s="133"/>
      <c r="AQ1998" s="133"/>
      <c r="AR1998" s="133"/>
      <c r="AS1998" s="133"/>
      <c r="AT1998" s="133"/>
      <c r="AU1998" s="133"/>
      <c r="AV1998" s="133"/>
      <c r="AW1998" s="133"/>
      <c r="AX1998" s="133"/>
      <c r="AY1998" s="133"/>
      <c r="AZ1998" s="133"/>
      <c r="BA1998" s="133"/>
      <c r="BB1998" s="133"/>
      <c r="BC1998" s="133"/>
      <c r="BD1998" s="133"/>
      <c r="BE1998" s="133"/>
      <c r="BF1998" s="133"/>
      <c r="BG1998" s="133"/>
      <c r="BH1998" s="133"/>
    </row>
    <row r="1999" spans="1:60" outlineLevel="1" x14ac:dyDescent="0.2">
      <c r="A1999" s="142"/>
      <c r="B1999" s="143"/>
      <c r="C1999" s="189" t="s">
        <v>1960</v>
      </c>
      <c r="D1999" s="175"/>
      <c r="E1999" s="176">
        <v>245.6242</v>
      </c>
      <c r="F1999" s="144"/>
      <c r="G1999" s="144"/>
      <c r="H1999" s="144"/>
      <c r="I1999" s="144"/>
      <c r="J1999" s="144"/>
      <c r="K1999" s="144"/>
      <c r="L1999" s="144"/>
      <c r="M1999" s="144"/>
      <c r="N1999" s="144"/>
      <c r="O1999" s="144"/>
      <c r="P1999" s="144"/>
      <c r="Q1999" s="144"/>
      <c r="R1999" s="144"/>
      <c r="S1999" s="144"/>
      <c r="T1999" s="144"/>
      <c r="U1999" s="144"/>
      <c r="V1999" s="144"/>
      <c r="W1999" s="144"/>
      <c r="X1999" s="133"/>
      <c r="Y1999" s="133"/>
      <c r="Z1999" s="133"/>
      <c r="AA1999" s="133"/>
      <c r="AB1999" s="133"/>
      <c r="AC1999" s="133"/>
      <c r="AD1999" s="133"/>
      <c r="AE1999" s="133"/>
      <c r="AF1999" s="133"/>
      <c r="AG1999" s="133" t="s">
        <v>282</v>
      </c>
      <c r="AH1999" s="133">
        <v>0</v>
      </c>
      <c r="AI1999" s="133"/>
      <c r="AJ1999" s="133"/>
      <c r="AK1999" s="133"/>
      <c r="AL1999" s="133"/>
      <c r="AM1999" s="133"/>
      <c r="AN1999" s="133"/>
      <c r="AO1999" s="133"/>
      <c r="AP1999" s="133"/>
      <c r="AQ1999" s="133"/>
      <c r="AR1999" s="133"/>
      <c r="AS1999" s="133"/>
      <c r="AT1999" s="133"/>
      <c r="AU1999" s="133"/>
      <c r="AV1999" s="133"/>
      <c r="AW1999" s="133"/>
      <c r="AX1999" s="133"/>
      <c r="AY1999" s="133"/>
      <c r="AZ1999" s="133"/>
      <c r="BA1999" s="133"/>
      <c r="BB1999" s="133"/>
      <c r="BC1999" s="133"/>
      <c r="BD1999" s="133"/>
      <c r="BE1999" s="133"/>
      <c r="BF1999" s="133"/>
      <c r="BG1999" s="133"/>
      <c r="BH1999" s="133"/>
    </row>
    <row r="2000" spans="1:60" ht="22.5" outlineLevel="1" x14ac:dyDescent="0.2">
      <c r="A2000" s="154">
        <v>275</v>
      </c>
      <c r="B2000" s="155" t="s">
        <v>1983</v>
      </c>
      <c r="C2000" s="171" t="s">
        <v>1984</v>
      </c>
      <c r="D2000" s="156" t="s">
        <v>279</v>
      </c>
      <c r="E2000" s="157">
        <v>235.04900000000001</v>
      </c>
      <c r="F2000" s="158">
        <v>14</v>
      </c>
      <c r="G2000" s="159">
        <f>ROUND(E2000*F2000,2)</f>
        <v>3290.69</v>
      </c>
      <c r="H2000" s="158">
        <v>0</v>
      </c>
      <c r="I2000" s="159">
        <f>ROUND(E2000*H2000,2)</f>
        <v>0</v>
      </c>
      <c r="J2000" s="158">
        <v>14</v>
      </c>
      <c r="K2000" s="159">
        <f>ROUND(E2000*J2000,2)</f>
        <v>3290.69</v>
      </c>
      <c r="L2000" s="159">
        <v>21</v>
      </c>
      <c r="M2000" s="159">
        <f>G2000*(1+L2000/100)</f>
        <v>3981.7348999999999</v>
      </c>
      <c r="N2000" s="159">
        <v>0</v>
      </c>
      <c r="O2000" s="159">
        <f>ROUND(E2000*N2000,2)</f>
        <v>0</v>
      </c>
      <c r="P2000" s="159">
        <v>0</v>
      </c>
      <c r="Q2000" s="159">
        <f>ROUND(E2000*P2000,2)</f>
        <v>0</v>
      </c>
      <c r="R2000" s="159" t="s">
        <v>1791</v>
      </c>
      <c r="S2000" s="159" t="s">
        <v>233</v>
      </c>
      <c r="T2000" s="160" t="s">
        <v>233</v>
      </c>
      <c r="U2000" s="144">
        <v>3.6000000000000004E-2</v>
      </c>
      <c r="V2000" s="144">
        <f>ROUND(E2000*U2000,2)</f>
        <v>8.4600000000000009</v>
      </c>
      <c r="W2000" s="144"/>
      <c r="X2000" s="133"/>
      <c r="Y2000" s="133"/>
      <c r="Z2000" s="133"/>
      <c r="AA2000" s="133"/>
      <c r="AB2000" s="133"/>
      <c r="AC2000" s="133"/>
      <c r="AD2000" s="133"/>
      <c r="AE2000" s="133"/>
      <c r="AF2000" s="133"/>
      <c r="AG2000" s="133" t="s">
        <v>251</v>
      </c>
      <c r="AH2000" s="133"/>
      <c r="AI2000" s="133"/>
      <c r="AJ2000" s="133"/>
      <c r="AK2000" s="133"/>
      <c r="AL2000" s="133"/>
      <c r="AM2000" s="133"/>
      <c r="AN2000" s="133"/>
      <c r="AO2000" s="133"/>
      <c r="AP2000" s="133"/>
      <c r="AQ2000" s="133"/>
      <c r="AR2000" s="133"/>
      <c r="AS2000" s="133"/>
      <c r="AT2000" s="133"/>
      <c r="AU2000" s="133"/>
      <c r="AV2000" s="133"/>
      <c r="AW2000" s="133"/>
      <c r="AX2000" s="133"/>
      <c r="AY2000" s="133"/>
      <c r="AZ2000" s="133"/>
      <c r="BA2000" s="133"/>
      <c r="BB2000" s="133"/>
      <c r="BC2000" s="133"/>
      <c r="BD2000" s="133"/>
      <c r="BE2000" s="133"/>
      <c r="BF2000" s="133"/>
      <c r="BG2000" s="133"/>
      <c r="BH2000" s="133"/>
    </row>
    <row r="2001" spans="1:60" outlineLevel="1" x14ac:dyDescent="0.2">
      <c r="A2001" s="142"/>
      <c r="B2001" s="143"/>
      <c r="C2001" s="292" t="s">
        <v>1985</v>
      </c>
      <c r="D2001" s="293"/>
      <c r="E2001" s="293"/>
      <c r="F2001" s="293"/>
      <c r="G2001" s="293"/>
      <c r="H2001" s="144"/>
      <c r="I2001" s="144"/>
      <c r="J2001" s="144"/>
      <c r="K2001" s="144"/>
      <c r="L2001" s="144"/>
      <c r="M2001" s="144"/>
      <c r="N2001" s="144"/>
      <c r="O2001" s="144"/>
      <c r="P2001" s="144"/>
      <c r="Q2001" s="144"/>
      <c r="R2001" s="144"/>
      <c r="S2001" s="144"/>
      <c r="T2001" s="144"/>
      <c r="U2001" s="144"/>
      <c r="V2001" s="144"/>
      <c r="W2001" s="144"/>
      <c r="X2001" s="133"/>
      <c r="Y2001" s="133"/>
      <c r="Z2001" s="133"/>
      <c r="AA2001" s="133"/>
      <c r="AB2001" s="133"/>
      <c r="AC2001" s="133"/>
      <c r="AD2001" s="133"/>
      <c r="AE2001" s="133"/>
      <c r="AF2001" s="133"/>
      <c r="AG2001" s="133" t="s">
        <v>293</v>
      </c>
      <c r="AH2001" s="133"/>
      <c r="AI2001" s="133"/>
      <c r="AJ2001" s="133"/>
      <c r="AK2001" s="133"/>
      <c r="AL2001" s="133"/>
      <c r="AM2001" s="133"/>
      <c r="AN2001" s="133"/>
      <c r="AO2001" s="133"/>
      <c r="AP2001" s="133"/>
      <c r="AQ2001" s="133"/>
      <c r="AR2001" s="133"/>
      <c r="AS2001" s="133"/>
      <c r="AT2001" s="133"/>
      <c r="AU2001" s="133"/>
      <c r="AV2001" s="133"/>
      <c r="AW2001" s="133"/>
      <c r="AX2001" s="133"/>
      <c r="AY2001" s="133"/>
      <c r="AZ2001" s="133"/>
      <c r="BA2001" s="133"/>
      <c r="BB2001" s="133"/>
      <c r="BC2001" s="133"/>
      <c r="BD2001" s="133"/>
      <c r="BE2001" s="133"/>
      <c r="BF2001" s="133"/>
      <c r="BG2001" s="133"/>
      <c r="BH2001" s="133"/>
    </row>
    <row r="2002" spans="1:60" outlineLevel="1" x14ac:dyDescent="0.2">
      <c r="A2002" s="142"/>
      <c r="B2002" s="143"/>
      <c r="C2002" s="189" t="s">
        <v>1986</v>
      </c>
      <c r="D2002" s="175"/>
      <c r="E2002" s="176">
        <v>127.30200000000001</v>
      </c>
      <c r="F2002" s="144"/>
      <c r="G2002" s="144"/>
      <c r="H2002" s="144"/>
      <c r="I2002" s="144"/>
      <c r="J2002" s="144"/>
      <c r="K2002" s="144"/>
      <c r="L2002" s="144"/>
      <c r="M2002" s="144"/>
      <c r="N2002" s="144"/>
      <c r="O2002" s="144"/>
      <c r="P2002" s="144"/>
      <c r="Q2002" s="144"/>
      <c r="R2002" s="144"/>
      <c r="S2002" s="144"/>
      <c r="T2002" s="144"/>
      <c r="U2002" s="144"/>
      <c r="V2002" s="144"/>
      <c r="W2002" s="144"/>
      <c r="X2002" s="133"/>
      <c r="Y2002" s="133"/>
      <c r="Z2002" s="133"/>
      <c r="AA2002" s="133"/>
      <c r="AB2002" s="133"/>
      <c r="AC2002" s="133"/>
      <c r="AD2002" s="133"/>
      <c r="AE2002" s="133"/>
      <c r="AF2002" s="133"/>
      <c r="AG2002" s="133" t="s">
        <v>282</v>
      </c>
      <c r="AH2002" s="133">
        <v>0</v>
      </c>
      <c r="AI2002" s="133"/>
      <c r="AJ2002" s="133"/>
      <c r="AK2002" s="133"/>
      <c r="AL2002" s="133"/>
      <c r="AM2002" s="133"/>
      <c r="AN2002" s="133"/>
      <c r="AO2002" s="133"/>
      <c r="AP2002" s="133"/>
      <c r="AQ2002" s="133"/>
      <c r="AR2002" s="133"/>
      <c r="AS2002" s="133"/>
      <c r="AT2002" s="133"/>
      <c r="AU2002" s="133"/>
      <c r="AV2002" s="133"/>
      <c r="AW2002" s="133"/>
      <c r="AX2002" s="133"/>
      <c r="AY2002" s="133"/>
      <c r="AZ2002" s="133"/>
      <c r="BA2002" s="133"/>
      <c r="BB2002" s="133"/>
      <c r="BC2002" s="133"/>
      <c r="BD2002" s="133"/>
      <c r="BE2002" s="133"/>
      <c r="BF2002" s="133"/>
      <c r="BG2002" s="133"/>
      <c r="BH2002" s="133"/>
    </row>
    <row r="2003" spans="1:60" outlineLevel="1" x14ac:dyDescent="0.2">
      <c r="A2003" s="142"/>
      <c r="B2003" s="143"/>
      <c r="C2003" s="189" t="s">
        <v>1987</v>
      </c>
      <c r="D2003" s="175"/>
      <c r="E2003" s="176">
        <v>22.547000000000001</v>
      </c>
      <c r="F2003" s="144"/>
      <c r="G2003" s="144"/>
      <c r="H2003" s="144"/>
      <c r="I2003" s="144"/>
      <c r="J2003" s="144"/>
      <c r="K2003" s="144"/>
      <c r="L2003" s="144"/>
      <c r="M2003" s="144"/>
      <c r="N2003" s="144"/>
      <c r="O2003" s="144"/>
      <c r="P2003" s="144"/>
      <c r="Q2003" s="144"/>
      <c r="R2003" s="144"/>
      <c r="S2003" s="144"/>
      <c r="T2003" s="144"/>
      <c r="U2003" s="144"/>
      <c r="V2003" s="144"/>
      <c r="W2003" s="144"/>
      <c r="X2003" s="133"/>
      <c r="Y2003" s="133"/>
      <c r="Z2003" s="133"/>
      <c r="AA2003" s="133"/>
      <c r="AB2003" s="133"/>
      <c r="AC2003" s="133"/>
      <c r="AD2003" s="133"/>
      <c r="AE2003" s="133"/>
      <c r="AF2003" s="133"/>
      <c r="AG2003" s="133" t="s">
        <v>282</v>
      </c>
      <c r="AH2003" s="133">
        <v>0</v>
      </c>
      <c r="AI2003" s="133"/>
      <c r="AJ2003" s="133"/>
      <c r="AK2003" s="133"/>
      <c r="AL2003" s="133"/>
      <c r="AM2003" s="133"/>
      <c r="AN2003" s="133"/>
      <c r="AO2003" s="133"/>
      <c r="AP2003" s="133"/>
      <c r="AQ2003" s="133"/>
      <c r="AR2003" s="133"/>
      <c r="AS2003" s="133"/>
      <c r="AT2003" s="133"/>
      <c r="AU2003" s="133"/>
      <c r="AV2003" s="133"/>
      <c r="AW2003" s="133"/>
      <c r="AX2003" s="133"/>
      <c r="AY2003" s="133"/>
      <c r="AZ2003" s="133"/>
      <c r="BA2003" s="133"/>
      <c r="BB2003" s="133"/>
      <c r="BC2003" s="133"/>
      <c r="BD2003" s="133"/>
      <c r="BE2003" s="133"/>
      <c r="BF2003" s="133"/>
      <c r="BG2003" s="133"/>
      <c r="BH2003" s="133"/>
    </row>
    <row r="2004" spans="1:60" outlineLevel="1" x14ac:dyDescent="0.2">
      <c r="A2004" s="142"/>
      <c r="B2004" s="143"/>
      <c r="C2004" s="189" t="s">
        <v>1962</v>
      </c>
      <c r="D2004" s="175"/>
      <c r="E2004" s="176">
        <v>85.2</v>
      </c>
      <c r="F2004" s="144"/>
      <c r="G2004" s="144"/>
      <c r="H2004" s="144"/>
      <c r="I2004" s="144"/>
      <c r="J2004" s="144"/>
      <c r="K2004" s="144"/>
      <c r="L2004" s="144"/>
      <c r="M2004" s="144"/>
      <c r="N2004" s="144"/>
      <c r="O2004" s="144"/>
      <c r="P2004" s="144"/>
      <c r="Q2004" s="144"/>
      <c r="R2004" s="144"/>
      <c r="S2004" s="144"/>
      <c r="T2004" s="144"/>
      <c r="U2004" s="144"/>
      <c r="V2004" s="144"/>
      <c r="W2004" s="144"/>
      <c r="X2004" s="133"/>
      <c r="Y2004" s="133"/>
      <c r="Z2004" s="133"/>
      <c r="AA2004" s="133"/>
      <c r="AB2004" s="133"/>
      <c r="AC2004" s="133"/>
      <c r="AD2004" s="133"/>
      <c r="AE2004" s="133"/>
      <c r="AF2004" s="133"/>
      <c r="AG2004" s="133" t="s">
        <v>282</v>
      </c>
      <c r="AH2004" s="133">
        <v>0</v>
      </c>
      <c r="AI2004" s="133"/>
      <c r="AJ2004" s="133"/>
      <c r="AK2004" s="133"/>
      <c r="AL2004" s="133"/>
      <c r="AM2004" s="133"/>
      <c r="AN2004" s="133"/>
      <c r="AO2004" s="133"/>
      <c r="AP2004" s="133"/>
      <c r="AQ2004" s="133"/>
      <c r="AR2004" s="133"/>
      <c r="AS2004" s="133"/>
      <c r="AT2004" s="133"/>
      <c r="AU2004" s="133"/>
      <c r="AV2004" s="133"/>
      <c r="AW2004" s="133"/>
      <c r="AX2004" s="133"/>
      <c r="AY2004" s="133"/>
      <c r="AZ2004" s="133"/>
      <c r="BA2004" s="133"/>
      <c r="BB2004" s="133"/>
      <c r="BC2004" s="133"/>
      <c r="BD2004" s="133"/>
      <c r="BE2004" s="133"/>
      <c r="BF2004" s="133"/>
      <c r="BG2004" s="133"/>
      <c r="BH2004" s="133"/>
    </row>
    <row r="2005" spans="1:60" ht="22.5" outlineLevel="1" x14ac:dyDescent="0.2">
      <c r="A2005" s="154">
        <v>276</v>
      </c>
      <c r="B2005" s="155" t="s">
        <v>1988</v>
      </c>
      <c r="C2005" s="171" t="s">
        <v>1989</v>
      </c>
      <c r="D2005" s="156" t="s">
        <v>279</v>
      </c>
      <c r="E2005" s="157">
        <v>235.04900000000001</v>
      </c>
      <c r="F2005" s="158">
        <v>128.5</v>
      </c>
      <c r="G2005" s="159">
        <f>ROUND(E2005*F2005,2)</f>
        <v>30203.8</v>
      </c>
      <c r="H2005" s="158">
        <v>8.2600000000000016</v>
      </c>
      <c r="I2005" s="159">
        <f>ROUND(E2005*H2005,2)</f>
        <v>1941.5</v>
      </c>
      <c r="J2005" s="158">
        <v>120.24000000000001</v>
      </c>
      <c r="K2005" s="159">
        <f>ROUND(E2005*J2005,2)</f>
        <v>28262.29</v>
      </c>
      <c r="L2005" s="159">
        <v>21</v>
      </c>
      <c r="M2005" s="159">
        <f>G2005*(1+L2005/100)</f>
        <v>36546.597999999998</v>
      </c>
      <c r="N2005" s="159">
        <v>4.2000000000000002E-4</v>
      </c>
      <c r="O2005" s="159">
        <f>ROUND(E2005*N2005,2)</f>
        <v>0.1</v>
      </c>
      <c r="P2005" s="159">
        <v>0</v>
      </c>
      <c r="Q2005" s="159">
        <f>ROUND(E2005*P2005,2)</f>
        <v>0</v>
      </c>
      <c r="R2005" s="159" t="s">
        <v>1791</v>
      </c>
      <c r="S2005" s="159" t="s">
        <v>233</v>
      </c>
      <c r="T2005" s="160" t="s">
        <v>233</v>
      </c>
      <c r="U2005" s="144">
        <v>0.29000000000000004</v>
      </c>
      <c r="V2005" s="144">
        <f>ROUND(E2005*U2005,2)</f>
        <v>68.16</v>
      </c>
      <c r="W2005" s="144"/>
      <c r="X2005" s="133"/>
      <c r="Y2005" s="133"/>
      <c r="Z2005" s="133"/>
      <c r="AA2005" s="133"/>
      <c r="AB2005" s="133"/>
      <c r="AC2005" s="133"/>
      <c r="AD2005" s="133"/>
      <c r="AE2005" s="133"/>
      <c r="AF2005" s="133"/>
      <c r="AG2005" s="133" t="s">
        <v>251</v>
      </c>
      <c r="AH2005" s="133"/>
      <c r="AI2005" s="133"/>
      <c r="AJ2005" s="133"/>
      <c r="AK2005" s="133"/>
      <c r="AL2005" s="133"/>
      <c r="AM2005" s="133"/>
      <c r="AN2005" s="133"/>
      <c r="AO2005" s="133"/>
      <c r="AP2005" s="133"/>
      <c r="AQ2005" s="133"/>
      <c r="AR2005" s="133"/>
      <c r="AS2005" s="133"/>
      <c r="AT2005" s="133"/>
      <c r="AU2005" s="133"/>
      <c r="AV2005" s="133"/>
      <c r="AW2005" s="133"/>
      <c r="AX2005" s="133"/>
      <c r="AY2005" s="133"/>
      <c r="AZ2005" s="133"/>
      <c r="BA2005" s="133"/>
      <c r="BB2005" s="133"/>
      <c r="BC2005" s="133"/>
      <c r="BD2005" s="133"/>
      <c r="BE2005" s="133"/>
      <c r="BF2005" s="133"/>
      <c r="BG2005" s="133"/>
      <c r="BH2005" s="133"/>
    </row>
    <row r="2006" spans="1:60" outlineLevel="1" x14ac:dyDescent="0.2">
      <c r="A2006" s="142"/>
      <c r="B2006" s="143"/>
      <c r="C2006" s="292" t="s">
        <v>1985</v>
      </c>
      <c r="D2006" s="293"/>
      <c r="E2006" s="293"/>
      <c r="F2006" s="293"/>
      <c r="G2006" s="293"/>
      <c r="H2006" s="144"/>
      <c r="I2006" s="144"/>
      <c r="J2006" s="144"/>
      <c r="K2006" s="144"/>
      <c r="L2006" s="144"/>
      <c r="M2006" s="144"/>
      <c r="N2006" s="144"/>
      <c r="O2006" s="144"/>
      <c r="P2006" s="144"/>
      <c r="Q2006" s="144"/>
      <c r="R2006" s="144"/>
      <c r="S2006" s="144"/>
      <c r="T2006" s="144"/>
      <c r="U2006" s="144"/>
      <c r="V2006" s="144"/>
      <c r="W2006" s="144"/>
      <c r="X2006" s="133"/>
      <c r="Y2006" s="133"/>
      <c r="Z2006" s="133"/>
      <c r="AA2006" s="133"/>
      <c r="AB2006" s="133"/>
      <c r="AC2006" s="133"/>
      <c r="AD2006" s="133"/>
      <c r="AE2006" s="133"/>
      <c r="AF2006" s="133"/>
      <c r="AG2006" s="133" t="s">
        <v>293</v>
      </c>
      <c r="AH2006" s="133"/>
      <c r="AI2006" s="133"/>
      <c r="AJ2006" s="133"/>
      <c r="AK2006" s="133"/>
      <c r="AL2006" s="133"/>
      <c r="AM2006" s="133"/>
      <c r="AN2006" s="133"/>
      <c r="AO2006" s="133"/>
      <c r="AP2006" s="133"/>
      <c r="AQ2006" s="133"/>
      <c r="AR2006" s="133"/>
      <c r="AS2006" s="133"/>
      <c r="AT2006" s="133"/>
      <c r="AU2006" s="133"/>
      <c r="AV2006" s="133"/>
      <c r="AW2006" s="133"/>
      <c r="AX2006" s="133"/>
      <c r="AY2006" s="133"/>
      <c r="AZ2006" s="133"/>
      <c r="BA2006" s="133"/>
      <c r="BB2006" s="133"/>
      <c r="BC2006" s="133"/>
      <c r="BD2006" s="133"/>
      <c r="BE2006" s="133"/>
      <c r="BF2006" s="133"/>
      <c r="BG2006" s="133"/>
      <c r="BH2006" s="133"/>
    </row>
    <row r="2007" spans="1:60" outlineLevel="1" x14ac:dyDescent="0.2">
      <c r="A2007" s="142"/>
      <c r="B2007" s="143"/>
      <c r="C2007" s="189" t="s">
        <v>1990</v>
      </c>
      <c r="D2007" s="175"/>
      <c r="E2007" s="176">
        <v>235.04900000000001</v>
      </c>
      <c r="F2007" s="144"/>
      <c r="G2007" s="144"/>
      <c r="H2007" s="144"/>
      <c r="I2007" s="144"/>
      <c r="J2007" s="144"/>
      <c r="K2007" s="144"/>
      <c r="L2007" s="144"/>
      <c r="M2007" s="144"/>
      <c r="N2007" s="144"/>
      <c r="O2007" s="144"/>
      <c r="P2007" s="144"/>
      <c r="Q2007" s="144"/>
      <c r="R2007" s="144"/>
      <c r="S2007" s="144"/>
      <c r="T2007" s="144"/>
      <c r="U2007" s="144"/>
      <c r="V2007" s="144"/>
      <c r="W2007" s="144"/>
      <c r="X2007" s="133"/>
      <c r="Y2007" s="133"/>
      <c r="Z2007" s="133"/>
      <c r="AA2007" s="133"/>
      <c r="AB2007" s="133"/>
      <c r="AC2007" s="133"/>
      <c r="AD2007" s="133"/>
      <c r="AE2007" s="133"/>
      <c r="AF2007" s="133"/>
      <c r="AG2007" s="133" t="s">
        <v>282</v>
      </c>
      <c r="AH2007" s="133">
        <v>5</v>
      </c>
      <c r="AI2007" s="133"/>
      <c r="AJ2007" s="133"/>
      <c r="AK2007" s="133"/>
      <c r="AL2007" s="133"/>
      <c r="AM2007" s="133"/>
      <c r="AN2007" s="133"/>
      <c r="AO2007" s="133"/>
      <c r="AP2007" s="133"/>
      <c r="AQ2007" s="133"/>
      <c r="AR2007" s="133"/>
      <c r="AS2007" s="133"/>
      <c r="AT2007" s="133"/>
      <c r="AU2007" s="133"/>
      <c r="AV2007" s="133"/>
      <c r="AW2007" s="133"/>
      <c r="AX2007" s="133"/>
      <c r="AY2007" s="133"/>
      <c r="AZ2007" s="133"/>
      <c r="BA2007" s="133"/>
      <c r="BB2007" s="133"/>
      <c r="BC2007" s="133"/>
      <c r="BD2007" s="133"/>
      <c r="BE2007" s="133"/>
      <c r="BF2007" s="133"/>
      <c r="BG2007" s="133"/>
      <c r="BH2007" s="133"/>
    </row>
    <row r="2008" spans="1:60" ht="22.5" outlineLevel="1" x14ac:dyDescent="0.2">
      <c r="A2008" s="154">
        <v>277</v>
      </c>
      <c r="B2008" s="155" t="s">
        <v>1991</v>
      </c>
      <c r="C2008" s="171" t="s">
        <v>1992</v>
      </c>
      <c r="D2008" s="156" t="s">
        <v>279</v>
      </c>
      <c r="E2008" s="157">
        <v>149.84400000000002</v>
      </c>
      <c r="F2008" s="158">
        <v>294.5</v>
      </c>
      <c r="G2008" s="159">
        <f>ROUND(E2008*F2008,2)</f>
        <v>44129.06</v>
      </c>
      <c r="H2008" s="158">
        <v>200.86</v>
      </c>
      <c r="I2008" s="159">
        <f>ROUND(E2008*H2008,2)</f>
        <v>30097.67</v>
      </c>
      <c r="J2008" s="158">
        <v>93.64</v>
      </c>
      <c r="K2008" s="159">
        <f>ROUND(E2008*J2008,2)</f>
        <v>14031.39</v>
      </c>
      <c r="L2008" s="159">
        <v>21</v>
      </c>
      <c r="M2008" s="159">
        <f>G2008*(1+L2008/100)</f>
        <v>53396.162599999996</v>
      </c>
      <c r="N2008" s="159">
        <v>8.5000000000000006E-4</v>
      </c>
      <c r="O2008" s="159">
        <f>ROUND(E2008*N2008,2)</f>
        <v>0.13</v>
      </c>
      <c r="P2008" s="159">
        <v>0</v>
      </c>
      <c r="Q2008" s="159">
        <f>ROUND(E2008*P2008,2)</f>
        <v>0</v>
      </c>
      <c r="R2008" s="159" t="s">
        <v>1791</v>
      </c>
      <c r="S2008" s="159" t="s">
        <v>233</v>
      </c>
      <c r="T2008" s="160" t="s">
        <v>233</v>
      </c>
      <c r="U2008" s="144">
        <v>0.22600000000000001</v>
      </c>
      <c r="V2008" s="144">
        <f>ROUND(E2008*U2008,2)</f>
        <v>33.86</v>
      </c>
      <c r="W2008" s="144"/>
      <c r="X2008" s="133"/>
      <c r="Y2008" s="133"/>
      <c r="Z2008" s="133"/>
      <c r="AA2008" s="133"/>
      <c r="AB2008" s="133"/>
      <c r="AC2008" s="133"/>
      <c r="AD2008" s="133"/>
      <c r="AE2008" s="133"/>
      <c r="AF2008" s="133"/>
      <c r="AG2008" s="133" t="s">
        <v>251</v>
      </c>
      <c r="AH2008" s="133"/>
      <c r="AI2008" s="133"/>
      <c r="AJ2008" s="133"/>
      <c r="AK2008" s="133"/>
      <c r="AL2008" s="133"/>
      <c r="AM2008" s="133"/>
      <c r="AN2008" s="133"/>
      <c r="AO2008" s="133"/>
      <c r="AP2008" s="133"/>
      <c r="AQ2008" s="133"/>
      <c r="AR2008" s="133"/>
      <c r="AS2008" s="133"/>
      <c r="AT2008" s="133"/>
      <c r="AU2008" s="133"/>
      <c r="AV2008" s="133"/>
      <c r="AW2008" s="133"/>
      <c r="AX2008" s="133"/>
      <c r="AY2008" s="133"/>
      <c r="AZ2008" s="133"/>
      <c r="BA2008" s="133"/>
      <c r="BB2008" s="133"/>
      <c r="BC2008" s="133"/>
      <c r="BD2008" s="133"/>
      <c r="BE2008" s="133"/>
      <c r="BF2008" s="133"/>
      <c r="BG2008" s="133"/>
      <c r="BH2008" s="133"/>
    </row>
    <row r="2009" spans="1:60" outlineLevel="1" x14ac:dyDescent="0.2">
      <c r="A2009" s="142"/>
      <c r="B2009" s="143"/>
      <c r="C2009" s="292" t="s">
        <v>1985</v>
      </c>
      <c r="D2009" s="293"/>
      <c r="E2009" s="293"/>
      <c r="F2009" s="293"/>
      <c r="G2009" s="293"/>
      <c r="H2009" s="144"/>
      <c r="I2009" s="144"/>
      <c r="J2009" s="144"/>
      <c r="K2009" s="144"/>
      <c r="L2009" s="144"/>
      <c r="M2009" s="144"/>
      <c r="N2009" s="144"/>
      <c r="O2009" s="144"/>
      <c r="P2009" s="144"/>
      <c r="Q2009" s="144"/>
      <c r="R2009" s="144"/>
      <c r="S2009" s="144"/>
      <c r="T2009" s="144"/>
      <c r="U2009" s="144"/>
      <c r="V2009" s="144"/>
      <c r="W2009" s="144"/>
      <c r="X2009" s="133"/>
      <c r="Y2009" s="133"/>
      <c r="Z2009" s="133"/>
      <c r="AA2009" s="133"/>
      <c r="AB2009" s="133"/>
      <c r="AC2009" s="133"/>
      <c r="AD2009" s="133"/>
      <c r="AE2009" s="133"/>
      <c r="AF2009" s="133"/>
      <c r="AG2009" s="133" t="s">
        <v>293</v>
      </c>
      <c r="AH2009" s="133"/>
      <c r="AI2009" s="133"/>
      <c r="AJ2009" s="133"/>
      <c r="AK2009" s="133"/>
      <c r="AL2009" s="133"/>
      <c r="AM2009" s="133"/>
      <c r="AN2009" s="133"/>
      <c r="AO2009" s="133"/>
      <c r="AP2009" s="133"/>
      <c r="AQ2009" s="133"/>
      <c r="AR2009" s="133"/>
      <c r="AS2009" s="133"/>
      <c r="AT2009" s="133"/>
      <c r="AU2009" s="133"/>
      <c r="AV2009" s="133"/>
      <c r="AW2009" s="133"/>
      <c r="AX2009" s="133"/>
      <c r="AY2009" s="133"/>
      <c r="AZ2009" s="133"/>
      <c r="BA2009" s="133"/>
      <c r="BB2009" s="133"/>
      <c r="BC2009" s="133"/>
      <c r="BD2009" s="133"/>
      <c r="BE2009" s="133"/>
      <c r="BF2009" s="133"/>
      <c r="BG2009" s="133"/>
      <c r="BH2009" s="133"/>
    </row>
    <row r="2010" spans="1:60" outlineLevel="1" x14ac:dyDescent="0.2">
      <c r="A2010" s="142"/>
      <c r="B2010" s="143"/>
      <c r="C2010" s="189" t="s">
        <v>1973</v>
      </c>
      <c r="D2010" s="175"/>
      <c r="E2010" s="176"/>
      <c r="F2010" s="144"/>
      <c r="G2010" s="144"/>
      <c r="H2010" s="144"/>
      <c r="I2010" s="144"/>
      <c r="J2010" s="144"/>
      <c r="K2010" s="144"/>
      <c r="L2010" s="144"/>
      <c r="M2010" s="144"/>
      <c r="N2010" s="144"/>
      <c r="O2010" s="144"/>
      <c r="P2010" s="144"/>
      <c r="Q2010" s="144"/>
      <c r="R2010" s="144"/>
      <c r="S2010" s="144"/>
      <c r="T2010" s="144"/>
      <c r="U2010" s="144"/>
      <c r="V2010" s="144"/>
      <c r="W2010" s="144"/>
      <c r="X2010" s="133"/>
      <c r="Y2010" s="133"/>
      <c r="Z2010" s="133"/>
      <c r="AA2010" s="133"/>
      <c r="AB2010" s="133"/>
      <c r="AC2010" s="133"/>
      <c r="AD2010" s="133"/>
      <c r="AE2010" s="133"/>
      <c r="AF2010" s="133"/>
      <c r="AG2010" s="133" t="s">
        <v>282</v>
      </c>
      <c r="AH2010" s="133">
        <v>0</v>
      </c>
      <c r="AI2010" s="133"/>
      <c r="AJ2010" s="133"/>
      <c r="AK2010" s="133"/>
      <c r="AL2010" s="133"/>
      <c r="AM2010" s="133"/>
      <c r="AN2010" s="133"/>
      <c r="AO2010" s="133"/>
      <c r="AP2010" s="133"/>
      <c r="AQ2010" s="133"/>
      <c r="AR2010" s="133"/>
      <c r="AS2010" s="133"/>
      <c r="AT2010" s="133"/>
      <c r="AU2010" s="133"/>
      <c r="AV2010" s="133"/>
      <c r="AW2010" s="133"/>
      <c r="AX2010" s="133"/>
      <c r="AY2010" s="133"/>
      <c r="AZ2010" s="133"/>
      <c r="BA2010" s="133"/>
      <c r="BB2010" s="133"/>
      <c r="BC2010" s="133"/>
      <c r="BD2010" s="133"/>
      <c r="BE2010" s="133"/>
      <c r="BF2010" s="133"/>
      <c r="BG2010" s="133"/>
      <c r="BH2010" s="133"/>
    </row>
    <row r="2011" spans="1:60" outlineLevel="1" x14ac:dyDescent="0.2">
      <c r="A2011" s="142"/>
      <c r="B2011" s="143"/>
      <c r="C2011" s="189" t="s">
        <v>1977</v>
      </c>
      <c r="D2011" s="175"/>
      <c r="E2011" s="176">
        <v>117.634</v>
      </c>
      <c r="F2011" s="144"/>
      <c r="G2011" s="144"/>
      <c r="H2011" s="144"/>
      <c r="I2011" s="144"/>
      <c r="J2011" s="144"/>
      <c r="K2011" s="144"/>
      <c r="L2011" s="144"/>
      <c r="M2011" s="144"/>
      <c r="N2011" s="144"/>
      <c r="O2011" s="144"/>
      <c r="P2011" s="144"/>
      <c r="Q2011" s="144"/>
      <c r="R2011" s="144"/>
      <c r="S2011" s="144"/>
      <c r="T2011" s="144"/>
      <c r="U2011" s="144"/>
      <c r="V2011" s="144"/>
      <c r="W2011" s="144"/>
      <c r="X2011" s="133"/>
      <c r="Y2011" s="133"/>
      <c r="Z2011" s="133"/>
      <c r="AA2011" s="133"/>
      <c r="AB2011" s="133"/>
      <c r="AC2011" s="133"/>
      <c r="AD2011" s="133"/>
      <c r="AE2011" s="133"/>
      <c r="AF2011" s="133"/>
      <c r="AG2011" s="133" t="s">
        <v>282</v>
      </c>
      <c r="AH2011" s="133">
        <v>0</v>
      </c>
      <c r="AI2011" s="133"/>
      <c r="AJ2011" s="133"/>
      <c r="AK2011" s="133"/>
      <c r="AL2011" s="133"/>
      <c r="AM2011" s="133"/>
      <c r="AN2011" s="133"/>
      <c r="AO2011" s="133"/>
      <c r="AP2011" s="133"/>
      <c r="AQ2011" s="133"/>
      <c r="AR2011" s="133"/>
      <c r="AS2011" s="133"/>
      <c r="AT2011" s="133"/>
      <c r="AU2011" s="133"/>
      <c r="AV2011" s="133"/>
      <c r="AW2011" s="133"/>
      <c r="AX2011" s="133"/>
      <c r="AY2011" s="133"/>
      <c r="AZ2011" s="133"/>
      <c r="BA2011" s="133"/>
      <c r="BB2011" s="133"/>
      <c r="BC2011" s="133"/>
      <c r="BD2011" s="133"/>
      <c r="BE2011" s="133"/>
      <c r="BF2011" s="133"/>
      <c r="BG2011" s="133"/>
      <c r="BH2011" s="133"/>
    </row>
    <row r="2012" spans="1:60" outlineLevel="1" x14ac:dyDescent="0.2">
      <c r="A2012" s="142"/>
      <c r="B2012" s="143"/>
      <c r="C2012" s="189" t="s">
        <v>1978</v>
      </c>
      <c r="D2012" s="175"/>
      <c r="E2012" s="176">
        <v>32.21</v>
      </c>
      <c r="F2012" s="144"/>
      <c r="G2012" s="144"/>
      <c r="H2012" s="144"/>
      <c r="I2012" s="144"/>
      <c r="J2012" s="144"/>
      <c r="K2012" s="144"/>
      <c r="L2012" s="144"/>
      <c r="M2012" s="144"/>
      <c r="N2012" s="144"/>
      <c r="O2012" s="144"/>
      <c r="P2012" s="144"/>
      <c r="Q2012" s="144"/>
      <c r="R2012" s="144"/>
      <c r="S2012" s="144"/>
      <c r="T2012" s="144"/>
      <c r="U2012" s="144"/>
      <c r="V2012" s="144"/>
      <c r="W2012" s="144"/>
      <c r="X2012" s="133"/>
      <c r="Y2012" s="133"/>
      <c r="Z2012" s="133"/>
      <c r="AA2012" s="133"/>
      <c r="AB2012" s="133"/>
      <c r="AC2012" s="133"/>
      <c r="AD2012" s="133"/>
      <c r="AE2012" s="133"/>
      <c r="AF2012" s="133"/>
      <c r="AG2012" s="133" t="s">
        <v>282</v>
      </c>
      <c r="AH2012" s="133">
        <v>0</v>
      </c>
      <c r="AI2012" s="133"/>
      <c r="AJ2012" s="133"/>
      <c r="AK2012" s="133"/>
      <c r="AL2012" s="133"/>
      <c r="AM2012" s="133"/>
      <c r="AN2012" s="133"/>
      <c r="AO2012" s="133"/>
      <c r="AP2012" s="133"/>
      <c r="AQ2012" s="133"/>
      <c r="AR2012" s="133"/>
      <c r="AS2012" s="133"/>
      <c r="AT2012" s="133"/>
      <c r="AU2012" s="133"/>
      <c r="AV2012" s="133"/>
      <c r="AW2012" s="133"/>
      <c r="AX2012" s="133"/>
      <c r="AY2012" s="133"/>
      <c r="AZ2012" s="133"/>
      <c r="BA2012" s="133"/>
      <c r="BB2012" s="133"/>
      <c r="BC2012" s="133"/>
      <c r="BD2012" s="133"/>
      <c r="BE2012" s="133"/>
      <c r="BF2012" s="133"/>
      <c r="BG2012" s="133"/>
      <c r="BH2012" s="133"/>
    </row>
    <row r="2013" spans="1:60" outlineLevel="1" x14ac:dyDescent="0.2">
      <c r="A2013" s="154">
        <v>278</v>
      </c>
      <c r="B2013" s="155" t="s">
        <v>1993</v>
      </c>
      <c r="C2013" s="171" t="s">
        <v>1994</v>
      </c>
      <c r="D2013" s="156" t="s">
        <v>291</v>
      </c>
      <c r="E2013" s="157">
        <v>238.42000000000002</v>
      </c>
      <c r="F2013" s="158">
        <v>37.300000000000004</v>
      </c>
      <c r="G2013" s="159">
        <f>ROUND(E2013*F2013,2)</f>
        <v>8893.07</v>
      </c>
      <c r="H2013" s="158">
        <v>6.37</v>
      </c>
      <c r="I2013" s="159">
        <f>ROUND(E2013*H2013,2)</f>
        <v>1518.74</v>
      </c>
      <c r="J2013" s="158">
        <v>30.930000000000003</v>
      </c>
      <c r="K2013" s="159">
        <f>ROUND(E2013*J2013,2)</f>
        <v>7374.33</v>
      </c>
      <c r="L2013" s="159">
        <v>21</v>
      </c>
      <c r="M2013" s="159">
        <f>G2013*(1+L2013/100)</f>
        <v>10760.6147</v>
      </c>
      <c r="N2013" s="159">
        <v>3.4000000000000002E-4</v>
      </c>
      <c r="O2013" s="159">
        <f>ROUND(E2013*N2013,2)</f>
        <v>0.08</v>
      </c>
      <c r="P2013" s="159">
        <v>0</v>
      </c>
      <c r="Q2013" s="159">
        <f>ROUND(E2013*P2013,2)</f>
        <v>0</v>
      </c>
      <c r="R2013" s="159" t="s">
        <v>1791</v>
      </c>
      <c r="S2013" s="159" t="s">
        <v>233</v>
      </c>
      <c r="T2013" s="160" t="s">
        <v>233</v>
      </c>
      <c r="U2013" s="144">
        <v>0.08</v>
      </c>
      <c r="V2013" s="144">
        <f>ROUND(E2013*U2013,2)</f>
        <v>19.07</v>
      </c>
      <c r="W2013" s="144"/>
      <c r="X2013" s="133"/>
      <c r="Y2013" s="133"/>
      <c r="Z2013" s="133"/>
      <c r="AA2013" s="133"/>
      <c r="AB2013" s="133"/>
      <c r="AC2013" s="133"/>
      <c r="AD2013" s="133"/>
      <c r="AE2013" s="133"/>
      <c r="AF2013" s="133"/>
      <c r="AG2013" s="133" t="s">
        <v>251</v>
      </c>
      <c r="AH2013" s="133"/>
      <c r="AI2013" s="133"/>
      <c r="AJ2013" s="133"/>
      <c r="AK2013" s="133"/>
      <c r="AL2013" s="133"/>
      <c r="AM2013" s="133"/>
      <c r="AN2013" s="133"/>
      <c r="AO2013" s="133"/>
      <c r="AP2013" s="133"/>
      <c r="AQ2013" s="133"/>
      <c r="AR2013" s="133"/>
      <c r="AS2013" s="133"/>
      <c r="AT2013" s="133"/>
      <c r="AU2013" s="133"/>
      <c r="AV2013" s="133"/>
      <c r="AW2013" s="133"/>
      <c r="AX2013" s="133"/>
      <c r="AY2013" s="133"/>
      <c r="AZ2013" s="133"/>
      <c r="BA2013" s="133"/>
      <c r="BB2013" s="133"/>
      <c r="BC2013" s="133"/>
      <c r="BD2013" s="133"/>
      <c r="BE2013" s="133"/>
      <c r="BF2013" s="133"/>
      <c r="BG2013" s="133"/>
      <c r="BH2013" s="133"/>
    </row>
    <row r="2014" spans="1:60" outlineLevel="1" x14ac:dyDescent="0.2">
      <c r="A2014" s="142"/>
      <c r="B2014" s="143"/>
      <c r="C2014" s="189" t="s">
        <v>1995</v>
      </c>
      <c r="D2014" s="175"/>
      <c r="E2014" s="176">
        <v>105.98</v>
      </c>
      <c r="F2014" s="144"/>
      <c r="G2014" s="144"/>
      <c r="H2014" s="144"/>
      <c r="I2014" s="144"/>
      <c r="J2014" s="144"/>
      <c r="K2014" s="144"/>
      <c r="L2014" s="144"/>
      <c r="M2014" s="144"/>
      <c r="N2014" s="144"/>
      <c r="O2014" s="144"/>
      <c r="P2014" s="144"/>
      <c r="Q2014" s="144"/>
      <c r="R2014" s="144"/>
      <c r="S2014" s="144"/>
      <c r="T2014" s="144"/>
      <c r="U2014" s="144"/>
      <c r="V2014" s="144"/>
      <c r="W2014" s="144"/>
      <c r="X2014" s="133"/>
      <c r="Y2014" s="133"/>
      <c r="Z2014" s="133"/>
      <c r="AA2014" s="133"/>
      <c r="AB2014" s="133"/>
      <c r="AC2014" s="133"/>
      <c r="AD2014" s="133"/>
      <c r="AE2014" s="133"/>
      <c r="AF2014" s="133"/>
      <c r="AG2014" s="133" t="s">
        <v>282</v>
      </c>
      <c r="AH2014" s="133">
        <v>0</v>
      </c>
      <c r="AI2014" s="133"/>
      <c r="AJ2014" s="133"/>
      <c r="AK2014" s="133"/>
      <c r="AL2014" s="133"/>
      <c r="AM2014" s="133"/>
      <c r="AN2014" s="133"/>
      <c r="AO2014" s="133"/>
      <c r="AP2014" s="133"/>
      <c r="AQ2014" s="133"/>
      <c r="AR2014" s="133"/>
      <c r="AS2014" s="133"/>
      <c r="AT2014" s="133"/>
      <c r="AU2014" s="133"/>
      <c r="AV2014" s="133"/>
      <c r="AW2014" s="133"/>
      <c r="AX2014" s="133"/>
      <c r="AY2014" s="133"/>
      <c r="AZ2014" s="133"/>
      <c r="BA2014" s="133"/>
      <c r="BB2014" s="133"/>
      <c r="BC2014" s="133"/>
      <c r="BD2014" s="133"/>
      <c r="BE2014" s="133"/>
      <c r="BF2014" s="133"/>
      <c r="BG2014" s="133"/>
      <c r="BH2014" s="133"/>
    </row>
    <row r="2015" spans="1:60" outlineLevel="1" x14ac:dyDescent="0.2">
      <c r="A2015" s="142"/>
      <c r="B2015" s="143"/>
      <c r="C2015" s="189" t="s">
        <v>1996</v>
      </c>
      <c r="D2015" s="175"/>
      <c r="E2015" s="176">
        <v>65.62</v>
      </c>
      <c r="F2015" s="144"/>
      <c r="G2015" s="144"/>
      <c r="H2015" s="144"/>
      <c r="I2015" s="144"/>
      <c r="J2015" s="144"/>
      <c r="K2015" s="144"/>
      <c r="L2015" s="144"/>
      <c r="M2015" s="144"/>
      <c r="N2015" s="144"/>
      <c r="O2015" s="144"/>
      <c r="P2015" s="144"/>
      <c r="Q2015" s="144"/>
      <c r="R2015" s="144"/>
      <c r="S2015" s="144"/>
      <c r="T2015" s="144"/>
      <c r="U2015" s="144"/>
      <c r="V2015" s="144"/>
      <c r="W2015" s="144"/>
      <c r="X2015" s="133"/>
      <c r="Y2015" s="133"/>
      <c r="Z2015" s="133"/>
      <c r="AA2015" s="133"/>
      <c r="AB2015" s="133"/>
      <c r="AC2015" s="133"/>
      <c r="AD2015" s="133"/>
      <c r="AE2015" s="133"/>
      <c r="AF2015" s="133"/>
      <c r="AG2015" s="133" t="s">
        <v>282</v>
      </c>
      <c r="AH2015" s="133">
        <v>0</v>
      </c>
      <c r="AI2015" s="133"/>
      <c r="AJ2015" s="133"/>
      <c r="AK2015" s="133"/>
      <c r="AL2015" s="133"/>
      <c r="AM2015" s="133"/>
      <c r="AN2015" s="133"/>
      <c r="AO2015" s="133"/>
      <c r="AP2015" s="133"/>
      <c r="AQ2015" s="133"/>
      <c r="AR2015" s="133"/>
      <c r="AS2015" s="133"/>
      <c r="AT2015" s="133"/>
      <c r="AU2015" s="133"/>
      <c r="AV2015" s="133"/>
      <c r="AW2015" s="133"/>
      <c r="AX2015" s="133"/>
      <c r="AY2015" s="133"/>
      <c r="AZ2015" s="133"/>
      <c r="BA2015" s="133"/>
      <c r="BB2015" s="133"/>
      <c r="BC2015" s="133"/>
      <c r="BD2015" s="133"/>
      <c r="BE2015" s="133"/>
      <c r="BF2015" s="133"/>
      <c r="BG2015" s="133"/>
      <c r="BH2015" s="133"/>
    </row>
    <row r="2016" spans="1:60" outlineLevel="1" x14ac:dyDescent="0.2">
      <c r="A2016" s="142"/>
      <c r="B2016" s="143"/>
      <c r="C2016" s="189" t="s">
        <v>1997</v>
      </c>
      <c r="D2016" s="175"/>
      <c r="E2016" s="176">
        <v>66.820000000000007</v>
      </c>
      <c r="F2016" s="144"/>
      <c r="G2016" s="144"/>
      <c r="H2016" s="144"/>
      <c r="I2016" s="144"/>
      <c r="J2016" s="144"/>
      <c r="K2016" s="144"/>
      <c r="L2016" s="144"/>
      <c r="M2016" s="144"/>
      <c r="N2016" s="144"/>
      <c r="O2016" s="144"/>
      <c r="P2016" s="144"/>
      <c r="Q2016" s="144"/>
      <c r="R2016" s="144"/>
      <c r="S2016" s="144"/>
      <c r="T2016" s="144"/>
      <c r="U2016" s="144"/>
      <c r="V2016" s="144"/>
      <c r="W2016" s="144"/>
      <c r="X2016" s="133"/>
      <c r="Y2016" s="133"/>
      <c r="Z2016" s="133"/>
      <c r="AA2016" s="133"/>
      <c r="AB2016" s="133"/>
      <c r="AC2016" s="133"/>
      <c r="AD2016" s="133"/>
      <c r="AE2016" s="133"/>
      <c r="AF2016" s="133"/>
      <c r="AG2016" s="133" t="s">
        <v>282</v>
      </c>
      <c r="AH2016" s="133">
        <v>0</v>
      </c>
      <c r="AI2016" s="133"/>
      <c r="AJ2016" s="133"/>
      <c r="AK2016" s="133"/>
      <c r="AL2016" s="133"/>
      <c r="AM2016" s="133"/>
      <c r="AN2016" s="133"/>
      <c r="AO2016" s="133"/>
      <c r="AP2016" s="133"/>
      <c r="AQ2016" s="133"/>
      <c r="AR2016" s="133"/>
      <c r="AS2016" s="133"/>
      <c r="AT2016" s="133"/>
      <c r="AU2016" s="133"/>
      <c r="AV2016" s="133"/>
      <c r="AW2016" s="133"/>
      <c r="AX2016" s="133"/>
      <c r="AY2016" s="133"/>
      <c r="AZ2016" s="133"/>
      <c r="BA2016" s="133"/>
      <c r="BB2016" s="133"/>
      <c r="BC2016" s="133"/>
      <c r="BD2016" s="133"/>
      <c r="BE2016" s="133"/>
      <c r="BF2016" s="133"/>
      <c r="BG2016" s="133"/>
      <c r="BH2016" s="133"/>
    </row>
    <row r="2017" spans="1:60" outlineLevel="1" x14ac:dyDescent="0.2">
      <c r="A2017" s="154">
        <v>279</v>
      </c>
      <c r="B2017" s="155" t="s">
        <v>1998</v>
      </c>
      <c r="C2017" s="171" t="s">
        <v>1999</v>
      </c>
      <c r="D2017" s="156" t="s">
        <v>297</v>
      </c>
      <c r="E2017" s="157">
        <v>39.299870000000006</v>
      </c>
      <c r="F2017" s="158">
        <v>2300</v>
      </c>
      <c r="G2017" s="159">
        <f>ROUND(E2017*F2017,2)</f>
        <v>90389.7</v>
      </c>
      <c r="H2017" s="158">
        <v>0</v>
      </c>
      <c r="I2017" s="159">
        <f>ROUND(E2017*H2017,2)</f>
        <v>0</v>
      </c>
      <c r="J2017" s="158">
        <v>2300</v>
      </c>
      <c r="K2017" s="159">
        <f>ROUND(E2017*J2017,2)</f>
        <v>90389.7</v>
      </c>
      <c r="L2017" s="159">
        <v>21</v>
      </c>
      <c r="M2017" s="159">
        <f>G2017*(1+L2017/100)</f>
        <v>109371.537</v>
      </c>
      <c r="N2017" s="159">
        <v>0.8</v>
      </c>
      <c r="O2017" s="159">
        <f>ROUND(E2017*N2017,2)</f>
        <v>31.44</v>
      </c>
      <c r="P2017" s="159">
        <v>0</v>
      </c>
      <c r="Q2017" s="159">
        <f>ROUND(E2017*P2017,2)</f>
        <v>0</v>
      </c>
      <c r="R2017" s="159"/>
      <c r="S2017" s="159" t="s">
        <v>250</v>
      </c>
      <c r="T2017" s="160" t="s">
        <v>234</v>
      </c>
      <c r="U2017" s="144">
        <v>0</v>
      </c>
      <c r="V2017" s="144">
        <f>ROUND(E2017*U2017,2)</f>
        <v>0</v>
      </c>
      <c r="W2017" s="144"/>
      <c r="X2017" s="133"/>
      <c r="Y2017" s="133"/>
      <c r="Z2017" s="133"/>
      <c r="AA2017" s="133"/>
      <c r="AB2017" s="133"/>
      <c r="AC2017" s="133"/>
      <c r="AD2017" s="133"/>
      <c r="AE2017" s="133"/>
      <c r="AF2017" s="133"/>
      <c r="AG2017" s="133" t="s">
        <v>251</v>
      </c>
      <c r="AH2017" s="133"/>
      <c r="AI2017" s="133"/>
      <c r="AJ2017" s="133"/>
      <c r="AK2017" s="133"/>
      <c r="AL2017" s="133"/>
      <c r="AM2017" s="133"/>
      <c r="AN2017" s="133"/>
      <c r="AO2017" s="133"/>
      <c r="AP2017" s="133"/>
      <c r="AQ2017" s="133"/>
      <c r="AR2017" s="133"/>
      <c r="AS2017" s="133"/>
      <c r="AT2017" s="133"/>
      <c r="AU2017" s="133"/>
      <c r="AV2017" s="133"/>
      <c r="AW2017" s="133"/>
      <c r="AX2017" s="133"/>
      <c r="AY2017" s="133"/>
      <c r="AZ2017" s="133"/>
      <c r="BA2017" s="133"/>
      <c r="BB2017" s="133"/>
      <c r="BC2017" s="133"/>
      <c r="BD2017" s="133"/>
      <c r="BE2017" s="133"/>
      <c r="BF2017" s="133"/>
      <c r="BG2017" s="133"/>
      <c r="BH2017" s="133"/>
    </row>
    <row r="2018" spans="1:60" outlineLevel="1" x14ac:dyDescent="0.2">
      <c r="A2018" s="142"/>
      <c r="B2018" s="143"/>
      <c r="C2018" s="189" t="s">
        <v>2000</v>
      </c>
      <c r="D2018" s="175"/>
      <c r="E2018" s="176">
        <v>39.299870000000006</v>
      </c>
      <c r="F2018" s="144"/>
      <c r="G2018" s="144"/>
      <c r="H2018" s="144"/>
      <c r="I2018" s="144"/>
      <c r="J2018" s="144"/>
      <c r="K2018" s="144"/>
      <c r="L2018" s="144"/>
      <c r="M2018" s="144"/>
      <c r="N2018" s="144"/>
      <c r="O2018" s="144"/>
      <c r="P2018" s="144"/>
      <c r="Q2018" s="144"/>
      <c r="R2018" s="144"/>
      <c r="S2018" s="144"/>
      <c r="T2018" s="144"/>
      <c r="U2018" s="144"/>
      <c r="V2018" s="144"/>
      <c r="W2018" s="144"/>
      <c r="X2018" s="133"/>
      <c r="Y2018" s="133"/>
      <c r="Z2018" s="133"/>
      <c r="AA2018" s="133"/>
      <c r="AB2018" s="133"/>
      <c r="AC2018" s="133"/>
      <c r="AD2018" s="133"/>
      <c r="AE2018" s="133"/>
      <c r="AF2018" s="133"/>
      <c r="AG2018" s="133" t="s">
        <v>282</v>
      </c>
      <c r="AH2018" s="133">
        <v>0</v>
      </c>
      <c r="AI2018" s="133"/>
      <c r="AJ2018" s="133"/>
      <c r="AK2018" s="133"/>
      <c r="AL2018" s="133"/>
      <c r="AM2018" s="133"/>
      <c r="AN2018" s="133"/>
      <c r="AO2018" s="133"/>
      <c r="AP2018" s="133"/>
      <c r="AQ2018" s="133"/>
      <c r="AR2018" s="133"/>
      <c r="AS2018" s="133"/>
      <c r="AT2018" s="133"/>
      <c r="AU2018" s="133"/>
      <c r="AV2018" s="133"/>
      <c r="AW2018" s="133"/>
      <c r="AX2018" s="133"/>
      <c r="AY2018" s="133"/>
      <c r="AZ2018" s="133"/>
      <c r="BA2018" s="133"/>
      <c r="BB2018" s="133"/>
      <c r="BC2018" s="133"/>
      <c r="BD2018" s="133"/>
      <c r="BE2018" s="133"/>
      <c r="BF2018" s="133"/>
      <c r="BG2018" s="133"/>
      <c r="BH2018" s="133"/>
    </row>
    <row r="2019" spans="1:60" ht="45" outlineLevel="1" x14ac:dyDescent="0.2">
      <c r="A2019" s="154">
        <v>280</v>
      </c>
      <c r="B2019" s="155" t="s">
        <v>1934</v>
      </c>
      <c r="C2019" s="171" t="s">
        <v>1935</v>
      </c>
      <c r="D2019" s="156" t="s">
        <v>1936</v>
      </c>
      <c r="E2019" s="157">
        <v>261.73130000000003</v>
      </c>
      <c r="F2019" s="158">
        <v>36.6</v>
      </c>
      <c r="G2019" s="159">
        <f>ROUND(E2019*F2019,2)</f>
        <v>9579.3700000000008</v>
      </c>
      <c r="H2019" s="158">
        <v>36.6</v>
      </c>
      <c r="I2019" s="159">
        <f>ROUND(E2019*H2019,2)</f>
        <v>9579.3700000000008</v>
      </c>
      <c r="J2019" s="158">
        <v>0</v>
      </c>
      <c r="K2019" s="159">
        <f>ROUND(E2019*J2019,2)</f>
        <v>0</v>
      </c>
      <c r="L2019" s="159">
        <v>21</v>
      </c>
      <c r="M2019" s="159">
        <f>G2019*(1+L2019/100)</f>
        <v>11591.037700000001</v>
      </c>
      <c r="N2019" s="159">
        <v>1E-3</v>
      </c>
      <c r="O2019" s="159">
        <f>ROUND(E2019*N2019,2)</f>
        <v>0.26</v>
      </c>
      <c r="P2019" s="159">
        <v>0</v>
      </c>
      <c r="Q2019" s="159">
        <f>ROUND(E2019*P2019,2)</f>
        <v>0</v>
      </c>
      <c r="R2019" s="159" t="s">
        <v>860</v>
      </c>
      <c r="S2019" s="159" t="s">
        <v>233</v>
      </c>
      <c r="T2019" s="160" t="s">
        <v>233</v>
      </c>
      <c r="U2019" s="144">
        <v>0</v>
      </c>
      <c r="V2019" s="144">
        <f>ROUND(E2019*U2019,2)</f>
        <v>0</v>
      </c>
      <c r="W2019" s="144"/>
      <c r="X2019" s="133"/>
      <c r="Y2019" s="133"/>
      <c r="Z2019" s="133"/>
      <c r="AA2019" s="133"/>
      <c r="AB2019" s="133"/>
      <c r="AC2019" s="133"/>
      <c r="AD2019" s="133"/>
      <c r="AE2019" s="133"/>
      <c r="AF2019" s="133"/>
      <c r="AG2019" s="133" t="s">
        <v>861</v>
      </c>
      <c r="AH2019" s="133"/>
      <c r="AI2019" s="133"/>
      <c r="AJ2019" s="133"/>
      <c r="AK2019" s="133"/>
      <c r="AL2019" s="133"/>
      <c r="AM2019" s="133"/>
      <c r="AN2019" s="133"/>
      <c r="AO2019" s="133"/>
      <c r="AP2019" s="133"/>
      <c r="AQ2019" s="133"/>
      <c r="AR2019" s="133"/>
      <c r="AS2019" s="133"/>
      <c r="AT2019" s="133"/>
      <c r="AU2019" s="133"/>
      <c r="AV2019" s="133"/>
      <c r="AW2019" s="133"/>
      <c r="AX2019" s="133"/>
      <c r="AY2019" s="133"/>
      <c r="AZ2019" s="133"/>
      <c r="BA2019" s="133"/>
      <c r="BB2019" s="133"/>
      <c r="BC2019" s="133"/>
      <c r="BD2019" s="133"/>
      <c r="BE2019" s="133"/>
      <c r="BF2019" s="133"/>
      <c r="BG2019" s="133"/>
      <c r="BH2019" s="133"/>
    </row>
    <row r="2020" spans="1:60" outlineLevel="1" x14ac:dyDescent="0.2">
      <c r="A2020" s="142"/>
      <c r="B2020" s="143"/>
      <c r="C2020" s="189" t="s">
        <v>2001</v>
      </c>
      <c r="D2020" s="175"/>
      <c r="E2020" s="176">
        <v>167.71170000000001</v>
      </c>
      <c r="F2020" s="144"/>
      <c r="G2020" s="144"/>
      <c r="H2020" s="144"/>
      <c r="I2020" s="144"/>
      <c r="J2020" s="144"/>
      <c r="K2020" s="144"/>
      <c r="L2020" s="144"/>
      <c r="M2020" s="144"/>
      <c r="N2020" s="144"/>
      <c r="O2020" s="144"/>
      <c r="P2020" s="144"/>
      <c r="Q2020" s="144"/>
      <c r="R2020" s="144"/>
      <c r="S2020" s="144"/>
      <c r="T2020" s="144"/>
      <c r="U2020" s="144"/>
      <c r="V2020" s="144"/>
      <c r="W2020" s="144"/>
      <c r="X2020" s="133"/>
      <c r="Y2020" s="133"/>
      <c r="Z2020" s="133"/>
      <c r="AA2020" s="133"/>
      <c r="AB2020" s="133"/>
      <c r="AC2020" s="133"/>
      <c r="AD2020" s="133"/>
      <c r="AE2020" s="133"/>
      <c r="AF2020" s="133"/>
      <c r="AG2020" s="133" t="s">
        <v>282</v>
      </c>
      <c r="AH2020" s="133">
        <v>5</v>
      </c>
      <c r="AI2020" s="133"/>
      <c r="AJ2020" s="133"/>
      <c r="AK2020" s="133"/>
      <c r="AL2020" s="133"/>
      <c r="AM2020" s="133"/>
      <c r="AN2020" s="133"/>
      <c r="AO2020" s="133"/>
      <c r="AP2020" s="133"/>
      <c r="AQ2020" s="133"/>
      <c r="AR2020" s="133"/>
      <c r="AS2020" s="133"/>
      <c r="AT2020" s="133"/>
      <c r="AU2020" s="133"/>
      <c r="AV2020" s="133"/>
      <c r="AW2020" s="133"/>
      <c r="AX2020" s="133"/>
      <c r="AY2020" s="133"/>
      <c r="AZ2020" s="133"/>
      <c r="BA2020" s="133"/>
      <c r="BB2020" s="133"/>
      <c r="BC2020" s="133"/>
      <c r="BD2020" s="133"/>
      <c r="BE2020" s="133"/>
      <c r="BF2020" s="133"/>
      <c r="BG2020" s="133"/>
      <c r="BH2020" s="133"/>
    </row>
    <row r="2021" spans="1:60" outlineLevel="1" x14ac:dyDescent="0.2">
      <c r="A2021" s="142"/>
      <c r="B2021" s="143"/>
      <c r="C2021" s="189" t="s">
        <v>2002</v>
      </c>
      <c r="D2021" s="175"/>
      <c r="E2021" s="176">
        <v>94.019600000000011</v>
      </c>
      <c r="F2021" s="144"/>
      <c r="G2021" s="144"/>
      <c r="H2021" s="144"/>
      <c r="I2021" s="144"/>
      <c r="J2021" s="144"/>
      <c r="K2021" s="144"/>
      <c r="L2021" s="144"/>
      <c r="M2021" s="144"/>
      <c r="N2021" s="144"/>
      <c r="O2021" s="144"/>
      <c r="P2021" s="144"/>
      <c r="Q2021" s="144"/>
      <c r="R2021" s="144"/>
      <c r="S2021" s="144"/>
      <c r="T2021" s="144"/>
      <c r="U2021" s="144"/>
      <c r="V2021" s="144"/>
      <c r="W2021" s="144"/>
      <c r="X2021" s="133"/>
      <c r="Y2021" s="133"/>
      <c r="Z2021" s="133"/>
      <c r="AA2021" s="133"/>
      <c r="AB2021" s="133"/>
      <c r="AC2021" s="133"/>
      <c r="AD2021" s="133"/>
      <c r="AE2021" s="133"/>
      <c r="AF2021" s="133"/>
      <c r="AG2021" s="133" t="s">
        <v>282</v>
      </c>
      <c r="AH2021" s="133">
        <v>5</v>
      </c>
      <c r="AI2021" s="133"/>
      <c r="AJ2021" s="133"/>
      <c r="AK2021" s="133"/>
      <c r="AL2021" s="133"/>
      <c r="AM2021" s="133"/>
      <c r="AN2021" s="133"/>
      <c r="AO2021" s="133"/>
      <c r="AP2021" s="133"/>
      <c r="AQ2021" s="133"/>
      <c r="AR2021" s="133"/>
      <c r="AS2021" s="133"/>
      <c r="AT2021" s="133"/>
      <c r="AU2021" s="133"/>
      <c r="AV2021" s="133"/>
      <c r="AW2021" s="133"/>
      <c r="AX2021" s="133"/>
      <c r="AY2021" s="133"/>
      <c r="AZ2021" s="133"/>
      <c r="BA2021" s="133"/>
      <c r="BB2021" s="133"/>
      <c r="BC2021" s="133"/>
      <c r="BD2021" s="133"/>
      <c r="BE2021" s="133"/>
      <c r="BF2021" s="133"/>
      <c r="BG2021" s="133"/>
      <c r="BH2021" s="133"/>
    </row>
    <row r="2022" spans="1:60" ht="22.5" outlineLevel="1" x14ac:dyDescent="0.2">
      <c r="A2022" s="154">
        <v>281</v>
      </c>
      <c r="B2022" s="155" t="s">
        <v>2003</v>
      </c>
      <c r="C2022" s="171" t="s">
        <v>2004</v>
      </c>
      <c r="D2022" s="156" t="s">
        <v>279</v>
      </c>
      <c r="E2022" s="157">
        <v>415.86468000000002</v>
      </c>
      <c r="F2022" s="158">
        <v>227</v>
      </c>
      <c r="G2022" s="159">
        <f>ROUND(E2022*F2022,2)</f>
        <v>94401.279999999999</v>
      </c>
      <c r="H2022" s="158">
        <v>227</v>
      </c>
      <c r="I2022" s="159">
        <f>ROUND(E2022*H2022,2)</f>
        <v>94401.279999999999</v>
      </c>
      <c r="J2022" s="158">
        <v>0</v>
      </c>
      <c r="K2022" s="159">
        <f>ROUND(E2022*J2022,2)</f>
        <v>0</v>
      </c>
      <c r="L2022" s="159">
        <v>21</v>
      </c>
      <c r="M2022" s="159">
        <f>G2022*(1+L2022/100)</f>
        <v>114225.54879999999</v>
      </c>
      <c r="N2022" s="159">
        <v>1.8500000000000001E-3</v>
      </c>
      <c r="O2022" s="159">
        <f>ROUND(E2022*N2022,2)</f>
        <v>0.77</v>
      </c>
      <c r="P2022" s="159">
        <v>0</v>
      </c>
      <c r="Q2022" s="159">
        <f>ROUND(E2022*P2022,2)</f>
        <v>0</v>
      </c>
      <c r="R2022" s="159" t="s">
        <v>860</v>
      </c>
      <c r="S2022" s="159" t="s">
        <v>233</v>
      </c>
      <c r="T2022" s="160" t="s">
        <v>233</v>
      </c>
      <c r="U2022" s="144">
        <v>0</v>
      </c>
      <c r="V2022" s="144">
        <f>ROUND(E2022*U2022,2)</f>
        <v>0</v>
      </c>
      <c r="W2022" s="144"/>
      <c r="X2022" s="133"/>
      <c r="Y2022" s="133"/>
      <c r="Z2022" s="133"/>
      <c r="AA2022" s="133"/>
      <c r="AB2022" s="133"/>
      <c r="AC2022" s="133"/>
      <c r="AD2022" s="133"/>
      <c r="AE2022" s="133"/>
      <c r="AF2022" s="133"/>
      <c r="AG2022" s="133" t="s">
        <v>861</v>
      </c>
      <c r="AH2022" s="133"/>
      <c r="AI2022" s="133"/>
      <c r="AJ2022" s="133"/>
      <c r="AK2022" s="133"/>
      <c r="AL2022" s="133"/>
      <c r="AM2022" s="133"/>
      <c r="AN2022" s="133"/>
      <c r="AO2022" s="133"/>
      <c r="AP2022" s="133"/>
      <c r="AQ2022" s="133"/>
      <c r="AR2022" s="133"/>
      <c r="AS2022" s="133"/>
      <c r="AT2022" s="133"/>
      <c r="AU2022" s="133"/>
      <c r="AV2022" s="133"/>
      <c r="AW2022" s="133"/>
      <c r="AX2022" s="133"/>
      <c r="AY2022" s="133"/>
      <c r="AZ2022" s="133"/>
      <c r="BA2022" s="133"/>
      <c r="BB2022" s="133"/>
      <c r="BC2022" s="133"/>
      <c r="BD2022" s="133"/>
      <c r="BE2022" s="133"/>
      <c r="BF2022" s="133"/>
      <c r="BG2022" s="133"/>
      <c r="BH2022" s="133"/>
    </row>
    <row r="2023" spans="1:60" outlineLevel="1" x14ac:dyDescent="0.2">
      <c r="A2023" s="142"/>
      <c r="B2023" s="143"/>
      <c r="C2023" s="189" t="s">
        <v>1973</v>
      </c>
      <c r="D2023" s="175"/>
      <c r="E2023" s="176"/>
      <c r="F2023" s="144"/>
      <c r="G2023" s="144"/>
      <c r="H2023" s="144"/>
      <c r="I2023" s="144"/>
      <c r="J2023" s="144"/>
      <c r="K2023" s="144"/>
      <c r="L2023" s="144"/>
      <c r="M2023" s="144"/>
      <c r="N2023" s="144"/>
      <c r="O2023" s="144"/>
      <c r="P2023" s="144"/>
      <c r="Q2023" s="144"/>
      <c r="R2023" s="144"/>
      <c r="S2023" s="144"/>
      <c r="T2023" s="144"/>
      <c r="U2023" s="144"/>
      <c r="V2023" s="144"/>
      <c r="W2023" s="144"/>
      <c r="X2023" s="133"/>
      <c r="Y2023" s="133"/>
      <c r="Z2023" s="133"/>
      <c r="AA2023" s="133"/>
      <c r="AB2023" s="133"/>
      <c r="AC2023" s="133"/>
      <c r="AD2023" s="133"/>
      <c r="AE2023" s="133"/>
      <c r="AF2023" s="133"/>
      <c r="AG2023" s="133" t="s">
        <v>282</v>
      </c>
      <c r="AH2023" s="133">
        <v>0</v>
      </c>
      <c r="AI2023" s="133"/>
      <c r="AJ2023" s="133"/>
      <c r="AK2023" s="133"/>
      <c r="AL2023" s="133"/>
      <c r="AM2023" s="133"/>
      <c r="AN2023" s="133"/>
      <c r="AO2023" s="133"/>
      <c r="AP2023" s="133"/>
      <c r="AQ2023" s="133"/>
      <c r="AR2023" s="133"/>
      <c r="AS2023" s="133"/>
      <c r="AT2023" s="133"/>
      <c r="AU2023" s="133"/>
      <c r="AV2023" s="133"/>
      <c r="AW2023" s="133"/>
      <c r="AX2023" s="133"/>
      <c r="AY2023" s="133"/>
      <c r="AZ2023" s="133"/>
      <c r="BA2023" s="133"/>
      <c r="BB2023" s="133"/>
      <c r="BC2023" s="133"/>
      <c r="BD2023" s="133"/>
      <c r="BE2023" s="133"/>
      <c r="BF2023" s="133"/>
      <c r="BG2023" s="133"/>
      <c r="BH2023" s="133"/>
    </row>
    <row r="2024" spans="1:60" outlineLevel="1" x14ac:dyDescent="0.2">
      <c r="A2024" s="142"/>
      <c r="B2024" s="143"/>
      <c r="C2024" s="189" t="s">
        <v>2005</v>
      </c>
      <c r="D2024" s="175"/>
      <c r="E2024" s="176">
        <v>129.3974</v>
      </c>
      <c r="F2024" s="144"/>
      <c r="G2024" s="144"/>
      <c r="H2024" s="144"/>
      <c r="I2024" s="144"/>
      <c r="J2024" s="144"/>
      <c r="K2024" s="144"/>
      <c r="L2024" s="144"/>
      <c r="M2024" s="144"/>
      <c r="N2024" s="144"/>
      <c r="O2024" s="144"/>
      <c r="P2024" s="144"/>
      <c r="Q2024" s="144"/>
      <c r="R2024" s="144"/>
      <c r="S2024" s="144"/>
      <c r="T2024" s="144"/>
      <c r="U2024" s="144"/>
      <c r="V2024" s="144"/>
      <c r="W2024" s="144"/>
      <c r="X2024" s="133"/>
      <c r="Y2024" s="133"/>
      <c r="Z2024" s="133"/>
      <c r="AA2024" s="133"/>
      <c r="AB2024" s="133"/>
      <c r="AC2024" s="133"/>
      <c r="AD2024" s="133"/>
      <c r="AE2024" s="133"/>
      <c r="AF2024" s="133"/>
      <c r="AG2024" s="133" t="s">
        <v>282</v>
      </c>
      <c r="AH2024" s="133">
        <v>0</v>
      </c>
      <c r="AI2024" s="133"/>
      <c r="AJ2024" s="133"/>
      <c r="AK2024" s="133"/>
      <c r="AL2024" s="133"/>
      <c r="AM2024" s="133"/>
      <c r="AN2024" s="133"/>
      <c r="AO2024" s="133"/>
      <c r="AP2024" s="133"/>
      <c r="AQ2024" s="133"/>
      <c r="AR2024" s="133"/>
      <c r="AS2024" s="133"/>
      <c r="AT2024" s="133"/>
      <c r="AU2024" s="133"/>
      <c r="AV2024" s="133"/>
      <c r="AW2024" s="133"/>
      <c r="AX2024" s="133"/>
      <c r="AY2024" s="133"/>
      <c r="AZ2024" s="133"/>
      <c r="BA2024" s="133"/>
      <c r="BB2024" s="133"/>
      <c r="BC2024" s="133"/>
      <c r="BD2024" s="133"/>
      <c r="BE2024" s="133"/>
      <c r="BF2024" s="133"/>
      <c r="BG2024" s="133"/>
      <c r="BH2024" s="133"/>
    </row>
    <row r="2025" spans="1:60" outlineLevel="1" x14ac:dyDescent="0.2">
      <c r="A2025" s="142"/>
      <c r="B2025" s="143"/>
      <c r="C2025" s="189" t="s">
        <v>2006</v>
      </c>
      <c r="D2025" s="175"/>
      <c r="E2025" s="176">
        <v>251.03628</v>
      </c>
      <c r="F2025" s="144"/>
      <c r="G2025" s="144"/>
      <c r="H2025" s="144"/>
      <c r="I2025" s="144"/>
      <c r="J2025" s="144"/>
      <c r="K2025" s="144"/>
      <c r="L2025" s="144"/>
      <c r="M2025" s="144"/>
      <c r="N2025" s="144"/>
      <c r="O2025" s="144"/>
      <c r="P2025" s="144"/>
      <c r="Q2025" s="144"/>
      <c r="R2025" s="144"/>
      <c r="S2025" s="144"/>
      <c r="T2025" s="144"/>
      <c r="U2025" s="144"/>
      <c r="V2025" s="144"/>
      <c r="W2025" s="144"/>
      <c r="X2025" s="133"/>
      <c r="Y2025" s="133"/>
      <c r="Z2025" s="133"/>
      <c r="AA2025" s="133"/>
      <c r="AB2025" s="133"/>
      <c r="AC2025" s="133"/>
      <c r="AD2025" s="133"/>
      <c r="AE2025" s="133"/>
      <c r="AF2025" s="133"/>
      <c r="AG2025" s="133" t="s">
        <v>282</v>
      </c>
      <c r="AH2025" s="133">
        <v>0</v>
      </c>
      <c r="AI2025" s="133"/>
      <c r="AJ2025" s="133"/>
      <c r="AK2025" s="133"/>
      <c r="AL2025" s="133"/>
      <c r="AM2025" s="133"/>
      <c r="AN2025" s="133"/>
      <c r="AO2025" s="133"/>
      <c r="AP2025" s="133"/>
      <c r="AQ2025" s="133"/>
      <c r="AR2025" s="133"/>
      <c r="AS2025" s="133"/>
      <c r="AT2025" s="133"/>
      <c r="AU2025" s="133"/>
      <c r="AV2025" s="133"/>
      <c r="AW2025" s="133"/>
      <c r="AX2025" s="133"/>
      <c r="AY2025" s="133"/>
      <c r="AZ2025" s="133"/>
      <c r="BA2025" s="133"/>
      <c r="BB2025" s="133"/>
      <c r="BC2025" s="133"/>
      <c r="BD2025" s="133"/>
      <c r="BE2025" s="133"/>
      <c r="BF2025" s="133"/>
      <c r="BG2025" s="133"/>
      <c r="BH2025" s="133"/>
    </row>
    <row r="2026" spans="1:60" outlineLevel="1" x14ac:dyDescent="0.2">
      <c r="A2026" s="142"/>
      <c r="B2026" s="143"/>
      <c r="C2026" s="189" t="s">
        <v>2007</v>
      </c>
      <c r="D2026" s="175"/>
      <c r="E2026" s="176">
        <v>35.431000000000004</v>
      </c>
      <c r="F2026" s="144"/>
      <c r="G2026" s="144"/>
      <c r="H2026" s="144"/>
      <c r="I2026" s="144"/>
      <c r="J2026" s="144"/>
      <c r="K2026" s="144"/>
      <c r="L2026" s="144"/>
      <c r="M2026" s="144"/>
      <c r="N2026" s="144"/>
      <c r="O2026" s="144"/>
      <c r="P2026" s="144"/>
      <c r="Q2026" s="144"/>
      <c r="R2026" s="144"/>
      <c r="S2026" s="144"/>
      <c r="T2026" s="144"/>
      <c r="U2026" s="144"/>
      <c r="V2026" s="144"/>
      <c r="W2026" s="144"/>
      <c r="X2026" s="133"/>
      <c r="Y2026" s="133"/>
      <c r="Z2026" s="133"/>
      <c r="AA2026" s="133"/>
      <c r="AB2026" s="133"/>
      <c r="AC2026" s="133"/>
      <c r="AD2026" s="133"/>
      <c r="AE2026" s="133"/>
      <c r="AF2026" s="133"/>
      <c r="AG2026" s="133" t="s">
        <v>282</v>
      </c>
      <c r="AH2026" s="133">
        <v>0</v>
      </c>
      <c r="AI2026" s="133"/>
      <c r="AJ2026" s="133"/>
      <c r="AK2026" s="133"/>
      <c r="AL2026" s="133"/>
      <c r="AM2026" s="133"/>
      <c r="AN2026" s="133"/>
      <c r="AO2026" s="133"/>
      <c r="AP2026" s="133"/>
      <c r="AQ2026" s="133"/>
      <c r="AR2026" s="133"/>
      <c r="AS2026" s="133"/>
      <c r="AT2026" s="133"/>
      <c r="AU2026" s="133"/>
      <c r="AV2026" s="133"/>
      <c r="AW2026" s="133"/>
      <c r="AX2026" s="133"/>
      <c r="AY2026" s="133"/>
      <c r="AZ2026" s="133"/>
      <c r="BA2026" s="133"/>
      <c r="BB2026" s="133"/>
      <c r="BC2026" s="133"/>
      <c r="BD2026" s="133"/>
      <c r="BE2026" s="133"/>
      <c r="BF2026" s="133"/>
      <c r="BG2026" s="133"/>
      <c r="BH2026" s="133"/>
    </row>
    <row r="2027" spans="1:60" ht="22.5" outlineLevel="1" x14ac:dyDescent="0.2">
      <c r="A2027" s="154">
        <v>282</v>
      </c>
      <c r="B2027" s="155" t="s">
        <v>2008</v>
      </c>
      <c r="C2027" s="171" t="s">
        <v>2009</v>
      </c>
      <c r="D2027" s="156" t="s">
        <v>279</v>
      </c>
      <c r="E2027" s="157">
        <v>363.90662000000003</v>
      </c>
      <c r="F2027" s="158">
        <v>209</v>
      </c>
      <c r="G2027" s="159">
        <f>ROUND(E2027*F2027,2)</f>
        <v>76056.479999999996</v>
      </c>
      <c r="H2027" s="158">
        <v>209</v>
      </c>
      <c r="I2027" s="159">
        <f>ROUND(E2027*H2027,2)</f>
        <v>76056.479999999996</v>
      </c>
      <c r="J2027" s="158">
        <v>0</v>
      </c>
      <c r="K2027" s="159">
        <f>ROUND(E2027*J2027,2)</f>
        <v>0</v>
      </c>
      <c r="L2027" s="159">
        <v>21</v>
      </c>
      <c r="M2027" s="159">
        <f>G2027*(1+L2027/100)</f>
        <v>92028.340799999991</v>
      </c>
      <c r="N2027" s="159">
        <v>1.8000000000000002E-3</v>
      </c>
      <c r="O2027" s="159">
        <f>ROUND(E2027*N2027,2)</f>
        <v>0.66</v>
      </c>
      <c r="P2027" s="159">
        <v>0</v>
      </c>
      <c r="Q2027" s="159">
        <f>ROUND(E2027*P2027,2)</f>
        <v>0</v>
      </c>
      <c r="R2027" s="159" t="s">
        <v>860</v>
      </c>
      <c r="S2027" s="159" t="s">
        <v>233</v>
      </c>
      <c r="T2027" s="160" t="s">
        <v>233</v>
      </c>
      <c r="U2027" s="144">
        <v>0</v>
      </c>
      <c r="V2027" s="144">
        <f>ROUND(E2027*U2027,2)</f>
        <v>0</v>
      </c>
      <c r="W2027" s="144"/>
      <c r="X2027" s="133"/>
      <c r="Y2027" s="133"/>
      <c r="Z2027" s="133"/>
      <c r="AA2027" s="133"/>
      <c r="AB2027" s="133"/>
      <c r="AC2027" s="133"/>
      <c r="AD2027" s="133"/>
      <c r="AE2027" s="133"/>
      <c r="AF2027" s="133"/>
      <c r="AG2027" s="133" t="s">
        <v>861</v>
      </c>
      <c r="AH2027" s="133"/>
      <c r="AI2027" s="133"/>
      <c r="AJ2027" s="133"/>
      <c r="AK2027" s="133"/>
      <c r="AL2027" s="133"/>
      <c r="AM2027" s="133"/>
      <c r="AN2027" s="133"/>
      <c r="AO2027" s="133"/>
      <c r="AP2027" s="133"/>
      <c r="AQ2027" s="133"/>
      <c r="AR2027" s="133"/>
      <c r="AS2027" s="133"/>
      <c r="AT2027" s="133"/>
      <c r="AU2027" s="133"/>
      <c r="AV2027" s="133"/>
      <c r="AW2027" s="133"/>
      <c r="AX2027" s="133"/>
      <c r="AY2027" s="133"/>
      <c r="AZ2027" s="133"/>
      <c r="BA2027" s="133"/>
      <c r="BB2027" s="133"/>
      <c r="BC2027" s="133"/>
      <c r="BD2027" s="133"/>
      <c r="BE2027" s="133"/>
      <c r="BF2027" s="133"/>
      <c r="BG2027" s="133"/>
      <c r="BH2027" s="133"/>
    </row>
    <row r="2028" spans="1:60" outlineLevel="1" x14ac:dyDescent="0.2">
      <c r="A2028" s="142"/>
      <c r="B2028" s="143"/>
      <c r="C2028" s="189" t="s">
        <v>1969</v>
      </c>
      <c r="D2028" s="175"/>
      <c r="E2028" s="176"/>
      <c r="F2028" s="144"/>
      <c r="G2028" s="144"/>
      <c r="H2028" s="144"/>
      <c r="I2028" s="144"/>
      <c r="J2028" s="144"/>
      <c r="K2028" s="144"/>
      <c r="L2028" s="144"/>
      <c r="M2028" s="144"/>
      <c r="N2028" s="144"/>
      <c r="O2028" s="144"/>
      <c r="P2028" s="144"/>
      <c r="Q2028" s="144"/>
      <c r="R2028" s="144"/>
      <c r="S2028" s="144"/>
      <c r="T2028" s="144"/>
      <c r="U2028" s="144"/>
      <c r="V2028" s="144"/>
      <c r="W2028" s="144"/>
      <c r="X2028" s="133"/>
      <c r="Y2028" s="133"/>
      <c r="Z2028" s="133"/>
      <c r="AA2028" s="133"/>
      <c r="AB2028" s="133"/>
      <c r="AC2028" s="133"/>
      <c r="AD2028" s="133"/>
      <c r="AE2028" s="133"/>
      <c r="AF2028" s="133"/>
      <c r="AG2028" s="133" t="s">
        <v>282</v>
      </c>
      <c r="AH2028" s="133">
        <v>0</v>
      </c>
      <c r="AI2028" s="133"/>
      <c r="AJ2028" s="133"/>
      <c r="AK2028" s="133"/>
      <c r="AL2028" s="133"/>
      <c r="AM2028" s="133"/>
      <c r="AN2028" s="133"/>
      <c r="AO2028" s="133"/>
      <c r="AP2028" s="133"/>
      <c r="AQ2028" s="133"/>
      <c r="AR2028" s="133"/>
      <c r="AS2028" s="133"/>
      <c r="AT2028" s="133"/>
      <c r="AU2028" s="133"/>
      <c r="AV2028" s="133"/>
      <c r="AW2028" s="133"/>
      <c r="AX2028" s="133"/>
      <c r="AY2028" s="133"/>
      <c r="AZ2028" s="133"/>
      <c r="BA2028" s="133"/>
      <c r="BB2028" s="133"/>
      <c r="BC2028" s="133"/>
      <c r="BD2028" s="133"/>
      <c r="BE2028" s="133"/>
      <c r="BF2028" s="133"/>
      <c r="BG2028" s="133"/>
      <c r="BH2028" s="133"/>
    </row>
    <row r="2029" spans="1:60" outlineLevel="1" x14ac:dyDescent="0.2">
      <c r="A2029" s="142"/>
      <c r="B2029" s="143"/>
      <c r="C2029" s="189" t="s">
        <v>2010</v>
      </c>
      <c r="D2029" s="175"/>
      <c r="E2029" s="176">
        <v>270.18662</v>
      </c>
      <c r="F2029" s="144"/>
      <c r="G2029" s="144"/>
      <c r="H2029" s="144"/>
      <c r="I2029" s="144"/>
      <c r="J2029" s="144"/>
      <c r="K2029" s="144"/>
      <c r="L2029" s="144"/>
      <c r="M2029" s="144"/>
      <c r="N2029" s="144"/>
      <c r="O2029" s="144"/>
      <c r="P2029" s="144"/>
      <c r="Q2029" s="144"/>
      <c r="R2029" s="144"/>
      <c r="S2029" s="144"/>
      <c r="T2029" s="144"/>
      <c r="U2029" s="144"/>
      <c r="V2029" s="144"/>
      <c r="W2029" s="144"/>
      <c r="X2029" s="133"/>
      <c r="Y2029" s="133"/>
      <c r="Z2029" s="133"/>
      <c r="AA2029" s="133"/>
      <c r="AB2029" s="133"/>
      <c r="AC2029" s="133"/>
      <c r="AD2029" s="133"/>
      <c r="AE2029" s="133"/>
      <c r="AF2029" s="133"/>
      <c r="AG2029" s="133" t="s">
        <v>282</v>
      </c>
      <c r="AH2029" s="133">
        <v>0</v>
      </c>
      <c r="AI2029" s="133"/>
      <c r="AJ2029" s="133"/>
      <c r="AK2029" s="133"/>
      <c r="AL2029" s="133"/>
      <c r="AM2029" s="133"/>
      <c r="AN2029" s="133"/>
      <c r="AO2029" s="133"/>
      <c r="AP2029" s="133"/>
      <c r="AQ2029" s="133"/>
      <c r="AR2029" s="133"/>
      <c r="AS2029" s="133"/>
      <c r="AT2029" s="133"/>
      <c r="AU2029" s="133"/>
      <c r="AV2029" s="133"/>
      <c r="AW2029" s="133"/>
      <c r="AX2029" s="133"/>
      <c r="AY2029" s="133"/>
      <c r="AZ2029" s="133"/>
      <c r="BA2029" s="133"/>
      <c r="BB2029" s="133"/>
      <c r="BC2029" s="133"/>
      <c r="BD2029" s="133"/>
      <c r="BE2029" s="133"/>
      <c r="BF2029" s="133"/>
      <c r="BG2029" s="133"/>
      <c r="BH2029" s="133"/>
    </row>
    <row r="2030" spans="1:60" outlineLevel="1" x14ac:dyDescent="0.2">
      <c r="A2030" s="142"/>
      <c r="B2030" s="143"/>
      <c r="C2030" s="189" t="s">
        <v>2011</v>
      </c>
      <c r="D2030" s="175"/>
      <c r="E2030" s="176">
        <v>93.720000000000013</v>
      </c>
      <c r="F2030" s="144"/>
      <c r="G2030" s="144"/>
      <c r="H2030" s="144"/>
      <c r="I2030" s="144"/>
      <c r="J2030" s="144"/>
      <c r="K2030" s="144"/>
      <c r="L2030" s="144"/>
      <c r="M2030" s="144"/>
      <c r="N2030" s="144"/>
      <c r="O2030" s="144"/>
      <c r="P2030" s="144"/>
      <c r="Q2030" s="144"/>
      <c r="R2030" s="144"/>
      <c r="S2030" s="144"/>
      <c r="T2030" s="144"/>
      <c r="U2030" s="144"/>
      <c r="V2030" s="144"/>
      <c r="W2030" s="144"/>
      <c r="X2030" s="133"/>
      <c r="Y2030" s="133"/>
      <c r="Z2030" s="133"/>
      <c r="AA2030" s="133"/>
      <c r="AB2030" s="133"/>
      <c r="AC2030" s="133"/>
      <c r="AD2030" s="133"/>
      <c r="AE2030" s="133"/>
      <c r="AF2030" s="133"/>
      <c r="AG2030" s="133" t="s">
        <v>282</v>
      </c>
      <c r="AH2030" s="133">
        <v>0</v>
      </c>
      <c r="AI2030" s="133"/>
      <c r="AJ2030" s="133"/>
      <c r="AK2030" s="133"/>
      <c r="AL2030" s="133"/>
      <c r="AM2030" s="133"/>
      <c r="AN2030" s="133"/>
      <c r="AO2030" s="133"/>
      <c r="AP2030" s="133"/>
      <c r="AQ2030" s="133"/>
      <c r="AR2030" s="133"/>
      <c r="AS2030" s="133"/>
      <c r="AT2030" s="133"/>
      <c r="AU2030" s="133"/>
      <c r="AV2030" s="133"/>
      <c r="AW2030" s="133"/>
      <c r="AX2030" s="133"/>
      <c r="AY2030" s="133"/>
      <c r="AZ2030" s="133"/>
      <c r="BA2030" s="133"/>
      <c r="BB2030" s="133"/>
      <c r="BC2030" s="133"/>
      <c r="BD2030" s="133"/>
      <c r="BE2030" s="133"/>
      <c r="BF2030" s="133"/>
      <c r="BG2030" s="133"/>
      <c r="BH2030" s="133"/>
    </row>
    <row r="2031" spans="1:60" outlineLevel="1" x14ac:dyDescent="0.2">
      <c r="A2031" s="154">
        <v>283</v>
      </c>
      <c r="B2031" s="155" t="s">
        <v>2012</v>
      </c>
      <c r="C2031" s="171" t="s">
        <v>2013</v>
      </c>
      <c r="D2031" s="156" t="s">
        <v>291</v>
      </c>
      <c r="E2031" s="157">
        <v>250.34100000000001</v>
      </c>
      <c r="F2031" s="158">
        <v>15.100000000000001</v>
      </c>
      <c r="G2031" s="159">
        <f>ROUND(E2031*F2031,2)</f>
        <v>3780.15</v>
      </c>
      <c r="H2031" s="158">
        <v>15.100000000000001</v>
      </c>
      <c r="I2031" s="159">
        <f>ROUND(E2031*H2031,2)</f>
        <v>3780.15</v>
      </c>
      <c r="J2031" s="158">
        <v>0</v>
      </c>
      <c r="K2031" s="159">
        <f>ROUND(E2031*J2031,2)</f>
        <v>0</v>
      </c>
      <c r="L2031" s="159">
        <v>21</v>
      </c>
      <c r="M2031" s="159">
        <f>G2031*(1+L2031/100)</f>
        <v>4573.9814999999999</v>
      </c>
      <c r="N2031" s="159">
        <v>5.0000000000000002E-5</v>
      </c>
      <c r="O2031" s="159">
        <f>ROUND(E2031*N2031,2)</f>
        <v>0.01</v>
      </c>
      <c r="P2031" s="159">
        <v>0</v>
      </c>
      <c r="Q2031" s="159">
        <f>ROUND(E2031*P2031,2)</f>
        <v>0</v>
      </c>
      <c r="R2031" s="159" t="s">
        <v>860</v>
      </c>
      <c r="S2031" s="159" t="s">
        <v>233</v>
      </c>
      <c r="T2031" s="160" t="s">
        <v>233</v>
      </c>
      <c r="U2031" s="144">
        <v>0</v>
      </c>
      <c r="V2031" s="144">
        <f>ROUND(E2031*U2031,2)</f>
        <v>0</v>
      </c>
      <c r="W2031" s="144"/>
      <c r="X2031" s="133"/>
      <c r="Y2031" s="133"/>
      <c r="Z2031" s="133"/>
      <c r="AA2031" s="133"/>
      <c r="AB2031" s="133"/>
      <c r="AC2031" s="133"/>
      <c r="AD2031" s="133"/>
      <c r="AE2031" s="133"/>
      <c r="AF2031" s="133"/>
      <c r="AG2031" s="133" t="s">
        <v>861</v>
      </c>
      <c r="AH2031" s="133"/>
      <c r="AI2031" s="133"/>
      <c r="AJ2031" s="133"/>
      <c r="AK2031" s="133"/>
      <c r="AL2031" s="133"/>
      <c r="AM2031" s="133"/>
      <c r="AN2031" s="133"/>
      <c r="AO2031" s="133"/>
      <c r="AP2031" s="133"/>
      <c r="AQ2031" s="133"/>
      <c r="AR2031" s="133"/>
      <c r="AS2031" s="133"/>
      <c r="AT2031" s="133"/>
      <c r="AU2031" s="133"/>
      <c r="AV2031" s="133"/>
      <c r="AW2031" s="133"/>
      <c r="AX2031" s="133"/>
      <c r="AY2031" s="133"/>
      <c r="AZ2031" s="133"/>
      <c r="BA2031" s="133"/>
      <c r="BB2031" s="133"/>
      <c r="BC2031" s="133"/>
      <c r="BD2031" s="133"/>
      <c r="BE2031" s="133"/>
      <c r="BF2031" s="133"/>
      <c r="BG2031" s="133"/>
      <c r="BH2031" s="133"/>
    </row>
    <row r="2032" spans="1:60" outlineLevel="1" x14ac:dyDescent="0.2">
      <c r="A2032" s="142"/>
      <c r="B2032" s="143"/>
      <c r="C2032" s="189" t="s">
        <v>2014</v>
      </c>
      <c r="D2032" s="175"/>
      <c r="E2032" s="176">
        <v>250.34100000000001</v>
      </c>
      <c r="F2032" s="144"/>
      <c r="G2032" s="144"/>
      <c r="H2032" s="144"/>
      <c r="I2032" s="144"/>
      <c r="J2032" s="144"/>
      <c r="K2032" s="144"/>
      <c r="L2032" s="144"/>
      <c r="M2032" s="144"/>
      <c r="N2032" s="144"/>
      <c r="O2032" s="144"/>
      <c r="P2032" s="144"/>
      <c r="Q2032" s="144"/>
      <c r="R2032" s="144"/>
      <c r="S2032" s="144"/>
      <c r="T2032" s="144"/>
      <c r="U2032" s="144"/>
      <c r="V2032" s="144"/>
      <c r="W2032" s="144"/>
      <c r="X2032" s="133"/>
      <c r="Y2032" s="133"/>
      <c r="Z2032" s="133"/>
      <c r="AA2032" s="133"/>
      <c r="AB2032" s="133"/>
      <c r="AC2032" s="133"/>
      <c r="AD2032" s="133"/>
      <c r="AE2032" s="133"/>
      <c r="AF2032" s="133"/>
      <c r="AG2032" s="133" t="s">
        <v>282</v>
      </c>
      <c r="AH2032" s="133">
        <v>5</v>
      </c>
      <c r="AI2032" s="133"/>
      <c r="AJ2032" s="133"/>
      <c r="AK2032" s="133"/>
      <c r="AL2032" s="133"/>
      <c r="AM2032" s="133"/>
      <c r="AN2032" s="133"/>
      <c r="AO2032" s="133"/>
      <c r="AP2032" s="133"/>
      <c r="AQ2032" s="133"/>
      <c r="AR2032" s="133"/>
      <c r="AS2032" s="133"/>
      <c r="AT2032" s="133"/>
      <c r="AU2032" s="133"/>
      <c r="AV2032" s="133"/>
      <c r="AW2032" s="133"/>
      <c r="AX2032" s="133"/>
      <c r="AY2032" s="133"/>
      <c r="AZ2032" s="133"/>
      <c r="BA2032" s="133"/>
      <c r="BB2032" s="133"/>
      <c r="BC2032" s="133"/>
      <c r="BD2032" s="133"/>
      <c r="BE2032" s="133"/>
      <c r="BF2032" s="133"/>
      <c r="BG2032" s="133"/>
      <c r="BH2032" s="133"/>
    </row>
    <row r="2033" spans="1:60" ht="22.5" outlineLevel="1" x14ac:dyDescent="0.2">
      <c r="A2033" s="154">
        <v>284</v>
      </c>
      <c r="B2033" s="155" t="s">
        <v>2015</v>
      </c>
      <c r="C2033" s="171" t="s">
        <v>2016</v>
      </c>
      <c r="D2033" s="156" t="s">
        <v>279</v>
      </c>
      <c r="E2033" s="157">
        <v>924.95365000000004</v>
      </c>
      <c r="F2033" s="158">
        <v>152</v>
      </c>
      <c r="G2033" s="159">
        <f>ROUND(E2033*F2033,2)</f>
        <v>140592.95000000001</v>
      </c>
      <c r="H2033" s="158">
        <v>152</v>
      </c>
      <c r="I2033" s="159">
        <f>ROUND(E2033*H2033,2)</f>
        <v>140592.95000000001</v>
      </c>
      <c r="J2033" s="158">
        <v>0</v>
      </c>
      <c r="K2033" s="159">
        <f>ROUND(E2033*J2033,2)</f>
        <v>0</v>
      </c>
      <c r="L2033" s="159">
        <v>21</v>
      </c>
      <c r="M2033" s="159">
        <f>G2033*(1+L2033/100)</f>
        <v>170117.46950000001</v>
      </c>
      <c r="N2033" s="159">
        <v>4.5000000000000005E-3</v>
      </c>
      <c r="O2033" s="159">
        <f>ROUND(E2033*N2033,2)</f>
        <v>4.16</v>
      </c>
      <c r="P2033" s="159">
        <v>0</v>
      </c>
      <c r="Q2033" s="159">
        <f>ROUND(E2033*P2033,2)</f>
        <v>0</v>
      </c>
      <c r="R2033" s="159" t="s">
        <v>860</v>
      </c>
      <c r="S2033" s="159" t="s">
        <v>233</v>
      </c>
      <c r="T2033" s="160" t="s">
        <v>233</v>
      </c>
      <c r="U2033" s="144">
        <v>0</v>
      </c>
      <c r="V2033" s="144">
        <f>ROUND(E2033*U2033,2)</f>
        <v>0</v>
      </c>
      <c r="W2033" s="144"/>
      <c r="X2033" s="133"/>
      <c r="Y2033" s="133"/>
      <c r="Z2033" s="133"/>
      <c r="AA2033" s="133"/>
      <c r="AB2033" s="133"/>
      <c r="AC2033" s="133"/>
      <c r="AD2033" s="133"/>
      <c r="AE2033" s="133"/>
      <c r="AF2033" s="133"/>
      <c r="AG2033" s="133" t="s">
        <v>861</v>
      </c>
      <c r="AH2033" s="133"/>
      <c r="AI2033" s="133"/>
      <c r="AJ2033" s="133"/>
      <c r="AK2033" s="133"/>
      <c r="AL2033" s="133"/>
      <c r="AM2033" s="133"/>
      <c r="AN2033" s="133"/>
      <c r="AO2033" s="133"/>
      <c r="AP2033" s="133"/>
      <c r="AQ2033" s="133"/>
      <c r="AR2033" s="133"/>
      <c r="AS2033" s="133"/>
      <c r="AT2033" s="133"/>
      <c r="AU2033" s="133"/>
      <c r="AV2033" s="133"/>
      <c r="AW2033" s="133"/>
      <c r="AX2033" s="133"/>
      <c r="AY2033" s="133"/>
      <c r="AZ2033" s="133"/>
      <c r="BA2033" s="133"/>
      <c r="BB2033" s="133"/>
      <c r="BC2033" s="133"/>
      <c r="BD2033" s="133"/>
      <c r="BE2033" s="133"/>
      <c r="BF2033" s="133"/>
      <c r="BG2033" s="133"/>
      <c r="BH2033" s="133"/>
    </row>
    <row r="2034" spans="1:60" outlineLevel="1" x14ac:dyDescent="0.2">
      <c r="A2034" s="142"/>
      <c r="B2034" s="143"/>
      <c r="C2034" s="189" t="s">
        <v>2017</v>
      </c>
      <c r="D2034" s="175"/>
      <c r="E2034" s="176">
        <v>642.89485000000002</v>
      </c>
      <c r="F2034" s="144"/>
      <c r="G2034" s="144"/>
      <c r="H2034" s="144"/>
      <c r="I2034" s="144"/>
      <c r="J2034" s="144"/>
      <c r="K2034" s="144"/>
      <c r="L2034" s="144"/>
      <c r="M2034" s="144"/>
      <c r="N2034" s="144"/>
      <c r="O2034" s="144"/>
      <c r="P2034" s="144"/>
      <c r="Q2034" s="144"/>
      <c r="R2034" s="144"/>
      <c r="S2034" s="144"/>
      <c r="T2034" s="144"/>
      <c r="U2034" s="144"/>
      <c r="V2034" s="144"/>
      <c r="W2034" s="144"/>
      <c r="X2034" s="133"/>
      <c r="Y2034" s="133"/>
      <c r="Z2034" s="133"/>
      <c r="AA2034" s="133"/>
      <c r="AB2034" s="133"/>
      <c r="AC2034" s="133"/>
      <c r="AD2034" s="133"/>
      <c r="AE2034" s="133"/>
      <c r="AF2034" s="133"/>
      <c r="AG2034" s="133" t="s">
        <v>282</v>
      </c>
      <c r="AH2034" s="133">
        <v>5</v>
      </c>
      <c r="AI2034" s="133"/>
      <c r="AJ2034" s="133"/>
      <c r="AK2034" s="133"/>
      <c r="AL2034" s="133"/>
      <c r="AM2034" s="133"/>
      <c r="AN2034" s="133"/>
      <c r="AO2034" s="133"/>
      <c r="AP2034" s="133"/>
      <c r="AQ2034" s="133"/>
      <c r="AR2034" s="133"/>
      <c r="AS2034" s="133"/>
      <c r="AT2034" s="133"/>
      <c r="AU2034" s="133"/>
      <c r="AV2034" s="133"/>
      <c r="AW2034" s="133"/>
      <c r="AX2034" s="133"/>
      <c r="AY2034" s="133"/>
      <c r="AZ2034" s="133"/>
      <c r="BA2034" s="133"/>
      <c r="BB2034" s="133"/>
      <c r="BC2034" s="133"/>
      <c r="BD2034" s="133"/>
      <c r="BE2034" s="133"/>
      <c r="BF2034" s="133"/>
      <c r="BG2034" s="133"/>
      <c r="BH2034" s="133"/>
    </row>
    <row r="2035" spans="1:60" outlineLevel="1" x14ac:dyDescent="0.2">
      <c r="A2035" s="142"/>
      <c r="B2035" s="143"/>
      <c r="C2035" s="189" t="s">
        <v>2018</v>
      </c>
      <c r="D2035" s="175"/>
      <c r="E2035" s="176">
        <v>282.05880000000002</v>
      </c>
      <c r="F2035" s="144"/>
      <c r="G2035" s="144"/>
      <c r="H2035" s="144"/>
      <c r="I2035" s="144"/>
      <c r="J2035" s="144"/>
      <c r="K2035" s="144"/>
      <c r="L2035" s="144"/>
      <c r="M2035" s="144"/>
      <c r="N2035" s="144"/>
      <c r="O2035" s="144"/>
      <c r="P2035" s="144"/>
      <c r="Q2035" s="144"/>
      <c r="R2035" s="144"/>
      <c r="S2035" s="144"/>
      <c r="T2035" s="144"/>
      <c r="U2035" s="144"/>
      <c r="V2035" s="144"/>
      <c r="W2035" s="144"/>
      <c r="X2035" s="133"/>
      <c r="Y2035" s="133"/>
      <c r="Z2035" s="133"/>
      <c r="AA2035" s="133"/>
      <c r="AB2035" s="133"/>
      <c r="AC2035" s="133"/>
      <c r="AD2035" s="133"/>
      <c r="AE2035" s="133"/>
      <c r="AF2035" s="133"/>
      <c r="AG2035" s="133" t="s">
        <v>282</v>
      </c>
      <c r="AH2035" s="133">
        <v>5</v>
      </c>
      <c r="AI2035" s="133"/>
      <c r="AJ2035" s="133"/>
      <c r="AK2035" s="133"/>
      <c r="AL2035" s="133"/>
      <c r="AM2035" s="133"/>
      <c r="AN2035" s="133"/>
      <c r="AO2035" s="133"/>
      <c r="AP2035" s="133"/>
      <c r="AQ2035" s="133"/>
      <c r="AR2035" s="133"/>
      <c r="AS2035" s="133"/>
      <c r="AT2035" s="133"/>
      <c r="AU2035" s="133"/>
      <c r="AV2035" s="133"/>
      <c r="AW2035" s="133"/>
      <c r="AX2035" s="133"/>
      <c r="AY2035" s="133"/>
      <c r="AZ2035" s="133"/>
      <c r="BA2035" s="133"/>
      <c r="BB2035" s="133"/>
      <c r="BC2035" s="133"/>
      <c r="BD2035" s="133"/>
      <c r="BE2035" s="133"/>
      <c r="BF2035" s="133"/>
      <c r="BG2035" s="133"/>
      <c r="BH2035" s="133"/>
    </row>
    <row r="2036" spans="1:60" ht="22.5" outlineLevel="1" x14ac:dyDescent="0.2">
      <c r="A2036" s="154">
        <v>285</v>
      </c>
      <c r="B2036" s="155" t="s">
        <v>1947</v>
      </c>
      <c r="C2036" s="171" t="s">
        <v>1948</v>
      </c>
      <c r="D2036" s="156" t="s">
        <v>279</v>
      </c>
      <c r="E2036" s="157">
        <v>1002.23256</v>
      </c>
      <c r="F2036" s="158">
        <v>59.2</v>
      </c>
      <c r="G2036" s="159">
        <f>ROUND(E2036*F2036,2)</f>
        <v>59332.17</v>
      </c>
      <c r="H2036" s="158">
        <v>59.2</v>
      </c>
      <c r="I2036" s="159">
        <f>ROUND(E2036*H2036,2)</f>
        <v>59332.17</v>
      </c>
      <c r="J2036" s="158">
        <v>0</v>
      </c>
      <c r="K2036" s="159">
        <f>ROUND(E2036*J2036,2)</f>
        <v>0</v>
      </c>
      <c r="L2036" s="159">
        <v>21</v>
      </c>
      <c r="M2036" s="159">
        <f>G2036*(1+L2036/100)</f>
        <v>71791.925699999993</v>
      </c>
      <c r="N2036" s="159">
        <v>5.0000000000000001E-4</v>
      </c>
      <c r="O2036" s="159">
        <f>ROUND(E2036*N2036,2)</f>
        <v>0.5</v>
      </c>
      <c r="P2036" s="159">
        <v>0</v>
      </c>
      <c r="Q2036" s="159">
        <f>ROUND(E2036*P2036,2)</f>
        <v>0</v>
      </c>
      <c r="R2036" s="159" t="s">
        <v>860</v>
      </c>
      <c r="S2036" s="159" t="s">
        <v>233</v>
      </c>
      <c r="T2036" s="160" t="s">
        <v>233</v>
      </c>
      <c r="U2036" s="144">
        <v>0</v>
      </c>
      <c r="V2036" s="144">
        <f>ROUND(E2036*U2036,2)</f>
        <v>0</v>
      </c>
      <c r="W2036" s="144"/>
      <c r="X2036" s="133"/>
      <c r="Y2036" s="133"/>
      <c r="Z2036" s="133"/>
      <c r="AA2036" s="133"/>
      <c r="AB2036" s="133"/>
      <c r="AC2036" s="133"/>
      <c r="AD2036" s="133"/>
      <c r="AE2036" s="133"/>
      <c r="AF2036" s="133"/>
      <c r="AG2036" s="133" t="s">
        <v>861</v>
      </c>
      <c r="AH2036" s="133"/>
      <c r="AI2036" s="133"/>
      <c r="AJ2036" s="133"/>
      <c r="AK2036" s="133"/>
      <c r="AL2036" s="133"/>
      <c r="AM2036" s="133"/>
      <c r="AN2036" s="133"/>
      <c r="AO2036" s="133"/>
      <c r="AP2036" s="133"/>
      <c r="AQ2036" s="133"/>
      <c r="AR2036" s="133"/>
      <c r="AS2036" s="133"/>
      <c r="AT2036" s="133"/>
      <c r="AU2036" s="133"/>
      <c r="AV2036" s="133"/>
      <c r="AW2036" s="133"/>
      <c r="AX2036" s="133"/>
      <c r="AY2036" s="133"/>
      <c r="AZ2036" s="133"/>
      <c r="BA2036" s="133"/>
      <c r="BB2036" s="133"/>
      <c r="BC2036" s="133"/>
      <c r="BD2036" s="133"/>
      <c r="BE2036" s="133"/>
      <c r="BF2036" s="133"/>
      <c r="BG2036" s="133"/>
      <c r="BH2036" s="133"/>
    </row>
    <row r="2037" spans="1:60" outlineLevel="1" x14ac:dyDescent="0.2">
      <c r="A2037" s="142"/>
      <c r="B2037" s="143"/>
      <c r="C2037" s="189" t="s">
        <v>2019</v>
      </c>
      <c r="D2037" s="175"/>
      <c r="E2037" s="176">
        <v>1002.23256</v>
      </c>
      <c r="F2037" s="144"/>
      <c r="G2037" s="144"/>
      <c r="H2037" s="144"/>
      <c r="I2037" s="144"/>
      <c r="J2037" s="144"/>
      <c r="K2037" s="144"/>
      <c r="L2037" s="144"/>
      <c r="M2037" s="144"/>
      <c r="N2037" s="144"/>
      <c r="O2037" s="144"/>
      <c r="P2037" s="144"/>
      <c r="Q2037" s="144"/>
      <c r="R2037" s="144"/>
      <c r="S2037" s="144"/>
      <c r="T2037" s="144"/>
      <c r="U2037" s="144"/>
      <c r="V2037" s="144"/>
      <c r="W2037" s="144"/>
      <c r="X2037" s="133"/>
      <c r="Y2037" s="133"/>
      <c r="Z2037" s="133"/>
      <c r="AA2037" s="133"/>
      <c r="AB2037" s="133"/>
      <c r="AC2037" s="133"/>
      <c r="AD2037" s="133"/>
      <c r="AE2037" s="133"/>
      <c r="AF2037" s="133"/>
      <c r="AG2037" s="133" t="s">
        <v>282</v>
      </c>
      <c r="AH2037" s="133">
        <v>5</v>
      </c>
      <c r="AI2037" s="133"/>
      <c r="AJ2037" s="133"/>
      <c r="AK2037" s="133"/>
      <c r="AL2037" s="133"/>
      <c r="AM2037" s="133"/>
      <c r="AN2037" s="133"/>
      <c r="AO2037" s="133"/>
      <c r="AP2037" s="133"/>
      <c r="AQ2037" s="133"/>
      <c r="AR2037" s="133"/>
      <c r="AS2037" s="133"/>
      <c r="AT2037" s="133"/>
      <c r="AU2037" s="133"/>
      <c r="AV2037" s="133"/>
      <c r="AW2037" s="133"/>
      <c r="AX2037" s="133"/>
      <c r="AY2037" s="133"/>
      <c r="AZ2037" s="133"/>
      <c r="BA2037" s="133"/>
      <c r="BB2037" s="133"/>
      <c r="BC2037" s="133"/>
      <c r="BD2037" s="133"/>
      <c r="BE2037" s="133"/>
      <c r="BF2037" s="133"/>
      <c r="BG2037" s="133"/>
      <c r="BH2037" s="133"/>
    </row>
    <row r="2038" spans="1:60" outlineLevel="1" x14ac:dyDescent="0.2">
      <c r="A2038" s="154">
        <v>286</v>
      </c>
      <c r="B2038" s="155" t="s">
        <v>2020</v>
      </c>
      <c r="C2038" s="171" t="s">
        <v>2021</v>
      </c>
      <c r="D2038" s="156" t="s">
        <v>393</v>
      </c>
      <c r="E2038" s="157">
        <v>45.546700000000001</v>
      </c>
      <c r="F2038" s="158">
        <v>1046</v>
      </c>
      <c r="G2038" s="159">
        <f>ROUND(E2038*F2038,2)</f>
        <v>47641.85</v>
      </c>
      <c r="H2038" s="158">
        <v>0</v>
      </c>
      <c r="I2038" s="159">
        <f>ROUND(E2038*H2038,2)</f>
        <v>0</v>
      </c>
      <c r="J2038" s="158">
        <v>1046</v>
      </c>
      <c r="K2038" s="159">
        <f>ROUND(E2038*J2038,2)</f>
        <v>47641.85</v>
      </c>
      <c r="L2038" s="159">
        <v>21</v>
      </c>
      <c r="M2038" s="159">
        <f>G2038*(1+L2038/100)</f>
        <v>57646.638499999994</v>
      </c>
      <c r="N2038" s="159">
        <v>0</v>
      </c>
      <c r="O2038" s="159">
        <f>ROUND(E2038*N2038,2)</f>
        <v>0</v>
      </c>
      <c r="P2038" s="159">
        <v>0</v>
      </c>
      <c r="Q2038" s="159">
        <f>ROUND(E2038*P2038,2)</f>
        <v>0</v>
      </c>
      <c r="R2038" s="159" t="s">
        <v>1791</v>
      </c>
      <c r="S2038" s="159" t="s">
        <v>233</v>
      </c>
      <c r="T2038" s="160" t="s">
        <v>233</v>
      </c>
      <c r="U2038" s="144">
        <v>1.6850000000000001</v>
      </c>
      <c r="V2038" s="144">
        <f>ROUND(E2038*U2038,2)</f>
        <v>76.75</v>
      </c>
      <c r="W2038" s="144"/>
      <c r="X2038" s="133"/>
      <c r="Y2038" s="133"/>
      <c r="Z2038" s="133"/>
      <c r="AA2038" s="133"/>
      <c r="AB2038" s="133"/>
      <c r="AC2038" s="133"/>
      <c r="AD2038" s="133"/>
      <c r="AE2038" s="133"/>
      <c r="AF2038" s="133"/>
      <c r="AG2038" s="133" t="s">
        <v>1777</v>
      </c>
      <c r="AH2038" s="133"/>
      <c r="AI2038" s="133"/>
      <c r="AJ2038" s="133"/>
      <c r="AK2038" s="133"/>
      <c r="AL2038" s="133"/>
      <c r="AM2038" s="133"/>
      <c r="AN2038" s="133"/>
      <c r="AO2038" s="133"/>
      <c r="AP2038" s="133"/>
      <c r="AQ2038" s="133"/>
      <c r="AR2038" s="133"/>
      <c r="AS2038" s="133"/>
      <c r="AT2038" s="133"/>
      <c r="AU2038" s="133"/>
      <c r="AV2038" s="133"/>
      <c r="AW2038" s="133"/>
      <c r="AX2038" s="133"/>
      <c r="AY2038" s="133"/>
      <c r="AZ2038" s="133"/>
      <c r="BA2038" s="133"/>
      <c r="BB2038" s="133"/>
      <c r="BC2038" s="133"/>
      <c r="BD2038" s="133"/>
      <c r="BE2038" s="133"/>
      <c r="BF2038" s="133"/>
      <c r="BG2038" s="133"/>
      <c r="BH2038" s="133"/>
    </row>
    <row r="2039" spans="1:60" outlineLevel="1" x14ac:dyDescent="0.2">
      <c r="A2039" s="142"/>
      <c r="B2039" s="143"/>
      <c r="C2039" s="292" t="s">
        <v>2022</v>
      </c>
      <c r="D2039" s="293"/>
      <c r="E2039" s="293"/>
      <c r="F2039" s="293"/>
      <c r="G2039" s="293"/>
      <c r="H2039" s="144"/>
      <c r="I2039" s="144"/>
      <c r="J2039" s="144"/>
      <c r="K2039" s="144"/>
      <c r="L2039" s="144"/>
      <c r="M2039" s="144"/>
      <c r="N2039" s="144"/>
      <c r="O2039" s="144"/>
      <c r="P2039" s="144"/>
      <c r="Q2039" s="144"/>
      <c r="R2039" s="144"/>
      <c r="S2039" s="144"/>
      <c r="T2039" s="144"/>
      <c r="U2039" s="144"/>
      <c r="V2039" s="144"/>
      <c r="W2039" s="144"/>
      <c r="X2039" s="133"/>
      <c r="Y2039" s="133"/>
      <c r="Z2039" s="133"/>
      <c r="AA2039" s="133"/>
      <c r="AB2039" s="133"/>
      <c r="AC2039" s="133"/>
      <c r="AD2039" s="133"/>
      <c r="AE2039" s="133"/>
      <c r="AF2039" s="133"/>
      <c r="AG2039" s="133" t="s">
        <v>293</v>
      </c>
      <c r="AH2039" s="133"/>
      <c r="AI2039" s="133"/>
      <c r="AJ2039" s="133"/>
      <c r="AK2039" s="133"/>
      <c r="AL2039" s="133"/>
      <c r="AM2039" s="133"/>
      <c r="AN2039" s="133"/>
      <c r="AO2039" s="133"/>
      <c r="AP2039" s="133"/>
      <c r="AQ2039" s="133"/>
      <c r="AR2039" s="133"/>
      <c r="AS2039" s="133"/>
      <c r="AT2039" s="133"/>
      <c r="AU2039" s="133"/>
      <c r="AV2039" s="133"/>
      <c r="AW2039" s="133"/>
      <c r="AX2039" s="133"/>
      <c r="AY2039" s="133"/>
      <c r="AZ2039" s="133"/>
      <c r="BA2039" s="133"/>
      <c r="BB2039" s="133"/>
      <c r="BC2039" s="133"/>
      <c r="BD2039" s="133"/>
      <c r="BE2039" s="133"/>
      <c r="BF2039" s="133"/>
      <c r="BG2039" s="133"/>
      <c r="BH2039" s="133"/>
    </row>
    <row r="2040" spans="1:60" outlineLevel="1" x14ac:dyDescent="0.2">
      <c r="A2040" s="142"/>
      <c r="B2040" s="143"/>
      <c r="C2040" s="189" t="s">
        <v>1779</v>
      </c>
      <c r="D2040" s="175"/>
      <c r="E2040" s="176"/>
      <c r="F2040" s="144"/>
      <c r="G2040" s="144"/>
      <c r="H2040" s="144"/>
      <c r="I2040" s="144"/>
      <c r="J2040" s="144"/>
      <c r="K2040" s="144"/>
      <c r="L2040" s="144"/>
      <c r="M2040" s="144"/>
      <c r="N2040" s="144"/>
      <c r="O2040" s="144"/>
      <c r="P2040" s="144"/>
      <c r="Q2040" s="144"/>
      <c r="R2040" s="144"/>
      <c r="S2040" s="144"/>
      <c r="T2040" s="144"/>
      <c r="U2040" s="144"/>
      <c r="V2040" s="144"/>
      <c r="W2040" s="144"/>
      <c r="X2040" s="133"/>
      <c r="Y2040" s="133"/>
      <c r="Z2040" s="133"/>
      <c r="AA2040" s="133"/>
      <c r="AB2040" s="133"/>
      <c r="AC2040" s="133"/>
      <c r="AD2040" s="133"/>
      <c r="AE2040" s="133"/>
      <c r="AF2040" s="133"/>
      <c r="AG2040" s="133" t="s">
        <v>282</v>
      </c>
      <c r="AH2040" s="133">
        <v>0</v>
      </c>
      <c r="AI2040" s="133"/>
      <c r="AJ2040" s="133"/>
      <c r="AK2040" s="133"/>
      <c r="AL2040" s="133"/>
      <c r="AM2040" s="133"/>
      <c r="AN2040" s="133"/>
      <c r="AO2040" s="133"/>
      <c r="AP2040" s="133"/>
      <c r="AQ2040" s="133"/>
      <c r="AR2040" s="133"/>
      <c r="AS2040" s="133"/>
      <c r="AT2040" s="133"/>
      <c r="AU2040" s="133"/>
      <c r="AV2040" s="133"/>
      <c r="AW2040" s="133"/>
      <c r="AX2040" s="133"/>
      <c r="AY2040" s="133"/>
      <c r="AZ2040" s="133"/>
      <c r="BA2040" s="133"/>
      <c r="BB2040" s="133"/>
      <c r="BC2040" s="133"/>
      <c r="BD2040" s="133"/>
      <c r="BE2040" s="133"/>
      <c r="BF2040" s="133"/>
      <c r="BG2040" s="133"/>
      <c r="BH2040" s="133"/>
    </row>
    <row r="2041" spans="1:60" outlineLevel="1" x14ac:dyDescent="0.2">
      <c r="A2041" s="142"/>
      <c r="B2041" s="143"/>
      <c r="C2041" s="189" t="s">
        <v>2023</v>
      </c>
      <c r="D2041" s="175"/>
      <c r="E2041" s="176"/>
      <c r="F2041" s="144"/>
      <c r="G2041" s="144"/>
      <c r="H2041" s="144"/>
      <c r="I2041" s="144"/>
      <c r="J2041" s="144"/>
      <c r="K2041" s="144"/>
      <c r="L2041" s="144"/>
      <c r="M2041" s="144"/>
      <c r="N2041" s="144"/>
      <c r="O2041" s="144"/>
      <c r="P2041" s="144"/>
      <c r="Q2041" s="144"/>
      <c r="R2041" s="144"/>
      <c r="S2041" s="144"/>
      <c r="T2041" s="144"/>
      <c r="U2041" s="144"/>
      <c r="V2041" s="144"/>
      <c r="W2041" s="144"/>
      <c r="X2041" s="133"/>
      <c r="Y2041" s="133"/>
      <c r="Z2041" s="133"/>
      <c r="AA2041" s="133"/>
      <c r="AB2041" s="133"/>
      <c r="AC2041" s="133"/>
      <c r="AD2041" s="133"/>
      <c r="AE2041" s="133"/>
      <c r="AF2041" s="133"/>
      <c r="AG2041" s="133" t="s">
        <v>282</v>
      </c>
      <c r="AH2041" s="133">
        <v>0</v>
      </c>
      <c r="AI2041" s="133"/>
      <c r="AJ2041" s="133"/>
      <c r="AK2041" s="133"/>
      <c r="AL2041" s="133"/>
      <c r="AM2041" s="133"/>
      <c r="AN2041" s="133"/>
      <c r="AO2041" s="133"/>
      <c r="AP2041" s="133"/>
      <c r="AQ2041" s="133"/>
      <c r="AR2041" s="133"/>
      <c r="AS2041" s="133"/>
      <c r="AT2041" s="133"/>
      <c r="AU2041" s="133"/>
      <c r="AV2041" s="133"/>
      <c r="AW2041" s="133"/>
      <c r="AX2041" s="133"/>
      <c r="AY2041" s="133"/>
      <c r="AZ2041" s="133"/>
      <c r="BA2041" s="133"/>
      <c r="BB2041" s="133"/>
      <c r="BC2041" s="133"/>
      <c r="BD2041" s="133"/>
      <c r="BE2041" s="133"/>
      <c r="BF2041" s="133"/>
      <c r="BG2041" s="133"/>
      <c r="BH2041" s="133"/>
    </row>
    <row r="2042" spans="1:60" outlineLevel="1" x14ac:dyDescent="0.2">
      <c r="A2042" s="142"/>
      <c r="B2042" s="143"/>
      <c r="C2042" s="189" t="s">
        <v>2024</v>
      </c>
      <c r="D2042" s="175"/>
      <c r="E2042" s="176">
        <v>45.546700000000001</v>
      </c>
      <c r="F2042" s="144"/>
      <c r="G2042" s="144"/>
      <c r="H2042" s="144"/>
      <c r="I2042" s="144"/>
      <c r="J2042" s="144"/>
      <c r="K2042" s="144"/>
      <c r="L2042" s="144"/>
      <c r="M2042" s="144"/>
      <c r="N2042" s="144"/>
      <c r="O2042" s="144"/>
      <c r="P2042" s="144"/>
      <c r="Q2042" s="144"/>
      <c r="R2042" s="144"/>
      <c r="S2042" s="144"/>
      <c r="T2042" s="144"/>
      <c r="U2042" s="144"/>
      <c r="V2042" s="144"/>
      <c r="W2042" s="144"/>
      <c r="X2042" s="133"/>
      <c r="Y2042" s="133"/>
      <c r="Z2042" s="133"/>
      <c r="AA2042" s="133"/>
      <c r="AB2042" s="133"/>
      <c r="AC2042" s="133"/>
      <c r="AD2042" s="133"/>
      <c r="AE2042" s="133"/>
      <c r="AF2042" s="133"/>
      <c r="AG2042" s="133" t="s">
        <v>282</v>
      </c>
      <c r="AH2042" s="133">
        <v>0</v>
      </c>
      <c r="AI2042" s="133"/>
      <c r="AJ2042" s="133"/>
      <c r="AK2042" s="133"/>
      <c r="AL2042" s="133"/>
      <c r="AM2042" s="133"/>
      <c r="AN2042" s="133"/>
      <c r="AO2042" s="133"/>
      <c r="AP2042" s="133"/>
      <c r="AQ2042" s="133"/>
      <c r="AR2042" s="133"/>
      <c r="AS2042" s="133"/>
      <c r="AT2042" s="133"/>
      <c r="AU2042" s="133"/>
      <c r="AV2042" s="133"/>
      <c r="AW2042" s="133"/>
      <c r="AX2042" s="133"/>
      <c r="AY2042" s="133"/>
      <c r="AZ2042" s="133"/>
      <c r="BA2042" s="133"/>
      <c r="BB2042" s="133"/>
      <c r="BC2042" s="133"/>
      <c r="BD2042" s="133"/>
      <c r="BE2042" s="133"/>
      <c r="BF2042" s="133"/>
      <c r="BG2042" s="133"/>
      <c r="BH2042" s="133"/>
    </row>
    <row r="2043" spans="1:60" x14ac:dyDescent="0.2">
      <c r="A2043" s="148" t="s">
        <v>228</v>
      </c>
      <c r="B2043" s="149" t="s">
        <v>147</v>
      </c>
      <c r="C2043" s="169" t="s">
        <v>148</v>
      </c>
      <c r="D2043" s="150"/>
      <c r="E2043" s="151"/>
      <c r="F2043" s="152"/>
      <c r="G2043" s="152">
        <f>SUMIF(AG2044:AG2188,"&lt;&gt;NOR",G2044:G2188)</f>
        <v>1807984.5</v>
      </c>
      <c r="H2043" s="152"/>
      <c r="I2043" s="152">
        <f>SUM(I2044:I2188)</f>
        <v>1504799.8299999998</v>
      </c>
      <c r="J2043" s="152"/>
      <c r="K2043" s="152">
        <f>SUM(K2044:K2188)</f>
        <v>303184.69</v>
      </c>
      <c r="L2043" s="152"/>
      <c r="M2043" s="152">
        <f>SUM(M2044:M2188)</f>
        <v>2187661.2449999996</v>
      </c>
      <c r="N2043" s="152"/>
      <c r="O2043" s="152">
        <f>SUM(O2044:O2188)</f>
        <v>27.28</v>
      </c>
      <c r="P2043" s="152"/>
      <c r="Q2043" s="152">
        <f>SUM(Q2044:Q2188)</f>
        <v>0</v>
      </c>
      <c r="R2043" s="152"/>
      <c r="S2043" s="152"/>
      <c r="T2043" s="153"/>
      <c r="U2043" s="147"/>
      <c r="V2043" s="147">
        <f>SUM(V2044:V2188)</f>
        <v>714.67000000000007</v>
      </c>
      <c r="W2043" s="147"/>
      <c r="AG2043" t="s">
        <v>229</v>
      </c>
    </row>
    <row r="2044" spans="1:60" outlineLevel="1" x14ac:dyDescent="0.2">
      <c r="A2044" s="154">
        <v>287</v>
      </c>
      <c r="B2044" s="155" t="s">
        <v>2025</v>
      </c>
      <c r="C2044" s="171" t="s">
        <v>2026</v>
      </c>
      <c r="D2044" s="156" t="s">
        <v>279</v>
      </c>
      <c r="E2044" s="157">
        <v>1997.3240000000001</v>
      </c>
      <c r="F2044" s="158">
        <v>33.200000000000003</v>
      </c>
      <c r="G2044" s="159">
        <f>ROUND(E2044*F2044,2)</f>
        <v>66311.16</v>
      </c>
      <c r="H2044" s="158">
        <v>0</v>
      </c>
      <c r="I2044" s="159">
        <f>ROUND(E2044*H2044,2)</f>
        <v>0</v>
      </c>
      <c r="J2044" s="158">
        <v>33.200000000000003</v>
      </c>
      <c r="K2044" s="159">
        <f>ROUND(E2044*J2044,2)</f>
        <v>66311.16</v>
      </c>
      <c r="L2044" s="159">
        <v>21</v>
      </c>
      <c r="M2044" s="159">
        <f>G2044*(1+L2044/100)</f>
        <v>80236.503599999996</v>
      </c>
      <c r="N2044" s="159">
        <v>0</v>
      </c>
      <c r="O2044" s="159">
        <f>ROUND(E2044*N2044,2)</f>
        <v>0</v>
      </c>
      <c r="P2044" s="159">
        <v>0</v>
      </c>
      <c r="Q2044" s="159">
        <f>ROUND(E2044*P2044,2)</f>
        <v>0</v>
      </c>
      <c r="R2044" s="159" t="s">
        <v>2027</v>
      </c>
      <c r="S2044" s="159" t="s">
        <v>233</v>
      </c>
      <c r="T2044" s="160" t="s">
        <v>233</v>
      </c>
      <c r="U2044" s="144">
        <v>0.08</v>
      </c>
      <c r="V2044" s="144">
        <f>ROUND(E2044*U2044,2)</f>
        <v>159.79</v>
      </c>
      <c r="W2044" s="144"/>
      <c r="X2044" s="133"/>
      <c r="Y2044" s="133"/>
      <c r="Z2044" s="133"/>
      <c r="AA2044" s="133"/>
      <c r="AB2044" s="133"/>
      <c r="AC2044" s="133"/>
      <c r="AD2044" s="133"/>
      <c r="AE2044" s="133"/>
      <c r="AF2044" s="133"/>
      <c r="AG2044" s="133" t="s">
        <v>251</v>
      </c>
      <c r="AH2044" s="133"/>
      <c r="AI2044" s="133"/>
      <c r="AJ2044" s="133"/>
      <c r="AK2044" s="133"/>
      <c r="AL2044" s="133"/>
      <c r="AM2044" s="133"/>
      <c r="AN2044" s="133"/>
      <c r="AO2044" s="133"/>
      <c r="AP2044" s="133"/>
      <c r="AQ2044" s="133"/>
      <c r="AR2044" s="133"/>
      <c r="AS2044" s="133"/>
      <c r="AT2044" s="133"/>
      <c r="AU2044" s="133"/>
      <c r="AV2044" s="133"/>
      <c r="AW2044" s="133"/>
      <c r="AX2044" s="133"/>
      <c r="AY2044" s="133"/>
      <c r="AZ2044" s="133"/>
      <c r="BA2044" s="133"/>
      <c r="BB2044" s="133"/>
      <c r="BC2044" s="133"/>
      <c r="BD2044" s="133"/>
      <c r="BE2044" s="133"/>
      <c r="BF2044" s="133"/>
      <c r="BG2044" s="133"/>
      <c r="BH2044" s="133"/>
    </row>
    <row r="2045" spans="1:60" outlineLevel="1" x14ac:dyDescent="0.2">
      <c r="A2045" s="142"/>
      <c r="B2045" s="143"/>
      <c r="C2045" s="189" t="s">
        <v>2028</v>
      </c>
      <c r="D2045" s="175"/>
      <c r="E2045" s="176"/>
      <c r="F2045" s="144"/>
      <c r="G2045" s="144"/>
      <c r="H2045" s="144"/>
      <c r="I2045" s="144"/>
      <c r="J2045" s="144"/>
      <c r="K2045" s="144"/>
      <c r="L2045" s="144"/>
      <c r="M2045" s="144"/>
      <c r="N2045" s="144"/>
      <c r="O2045" s="144"/>
      <c r="P2045" s="144"/>
      <c r="Q2045" s="144"/>
      <c r="R2045" s="144"/>
      <c r="S2045" s="144"/>
      <c r="T2045" s="144"/>
      <c r="U2045" s="144"/>
      <c r="V2045" s="144"/>
      <c r="W2045" s="144"/>
      <c r="X2045" s="133"/>
      <c r="Y2045" s="133"/>
      <c r="Z2045" s="133"/>
      <c r="AA2045" s="133"/>
      <c r="AB2045" s="133"/>
      <c r="AC2045" s="133"/>
      <c r="AD2045" s="133"/>
      <c r="AE2045" s="133"/>
      <c r="AF2045" s="133"/>
      <c r="AG2045" s="133" t="s">
        <v>282</v>
      </c>
      <c r="AH2045" s="133">
        <v>0</v>
      </c>
      <c r="AI2045" s="133"/>
      <c r="AJ2045" s="133"/>
      <c r="AK2045" s="133"/>
      <c r="AL2045" s="133"/>
      <c r="AM2045" s="133"/>
      <c r="AN2045" s="133"/>
      <c r="AO2045" s="133"/>
      <c r="AP2045" s="133"/>
      <c r="AQ2045" s="133"/>
      <c r="AR2045" s="133"/>
      <c r="AS2045" s="133"/>
      <c r="AT2045" s="133"/>
      <c r="AU2045" s="133"/>
      <c r="AV2045" s="133"/>
      <c r="AW2045" s="133"/>
      <c r="AX2045" s="133"/>
      <c r="AY2045" s="133"/>
      <c r="AZ2045" s="133"/>
      <c r="BA2045" s="133"/>
      <c r="BB2045" s="133"/>
      <c r="BC2045" s="133"/>
      <c r="BD2045" s="133"/>
      <c r="BE2045" s="133"/>
      <c r="BF2045" s="133"/>
      <c r="BG2045" s="133"/>
      <c r="BH2045" s="133"/>
    </row>
    <row r="2046" spans="1:60" outlineLevel="1" x14ac:dyDescent="0.2">
      <c r="A2046" s="142"/>
      <c r="B2046" s="143"/>
      <c r="C2046" s="189" t="s">
        <v>1539</v>
      </c>
      <c r="D2046" s="175"/>
      <c r="E2046" s="176">
        <v>906.8900000000001</v>
      </c>
      <c r="F2046" s="144"/>
      <c r="G2046" s="144"/>
      <c r="H2046" s="144"/>
      <c r="I2046" s="144"/>
      <c r="J2046" s="144"/>
      <c r="K2046" s="144"/>
      <c r="L2046" s="144"/>
      <c r="M2046" s="144"/>
      <c r="N2046" s="144"/>
      <c r="O2046" s="144"/>
      <c r="P2046" s="144"/>
      <c r="Q2046" s="144"/>
      <c r="R2046" s="144"/>
      <c r="S2046" s="144"/>
      <c r="T2046" s="144"/>
      <c r="U2046" s="144"/>
      <c r="V2046" s="144"/>
      <c r="W2046" s="144"/>
      <c r="X2046" s="133"/>
      <c r="Y2046" s="133"/>
      <c r="Z2046" s="133"/>
      <c r="AA2046" s="133"/>
      <c r="AB2046" s="133"/>
      <c r="AC2046" s="133"/>
      <c r="AD2046" s="133"/>
      <c r="AE2046" s="133"/>
      <c r="AF2046" s="133"/>
      <c r="AG2046" s="133" t="s">
        <v>282</v>
      </c>
      <c r="AH2046" s="133">
        <v>0</v>
      </c>
      <c r="AI2046" s="133"/>
      <c r="AJ2046" s="133"/>
      <c r="AK2046" s="133"/>
      <c r="AL2046" s="133"/>
      <c r="AM2046" s="133"/>
      <c r="AN2046" s="133"/>
      <c r="AO2046" s="133"/>
      <c r="AP2046" s="133"/>
      <c r="AQ2046" s="133"/>
      <c r="AR2046" s="133"/>
      <c r="AS2046" s="133"/>
      <c r="AT2046" s="133"/>
      <c r="AU2046" s="133"/>
      <c r="AV2046" s="133"/>
      <c r="AW2046" s="133"/>
      <c r="AX2046" s="133"/>
      <c r="AY2046" s="133"/>
      <c r="AZ2046" s="133"/>
      <c r="BA2046" s="133"/>
      <c r="BB2046" s="133"/>
      <c r="BC2046" s="133"/>
      <c r="BD2046" s="133"/>
      <c r="BE2046" s="133"/>
      <c r="BF2046" s="133"/>
      <c r="BG2046" s="133"/>
      <c r="BH2046" s="133"/>
    </row>
    <row r="2047" spans="1:60" outlineLevel="1" x14ac:dyDescent="0.2">
      <c r="A2047" s="142"/>
      <c r="B2047" s="143"/>
      <c r="C2047" s="189" t="s">
        <v>1540</v>
      </c>
      <c r="D2047" s="175"/>
      <c r="E2047" s="176">
        <v>464.52000000000004</v>
      </c>
      <c r="F2047" s="144"/>
      <c r="G2047" s="144"/>
      <c r="H2047" s="144"/>
      <c r="I2047" s="144"/>
      <c r="J2047" s="144"/>
      <c r="K2047" s="144"/>
      <c r="L2047" s="144"/>
      <c r="M2047" s="144"/>
      <c r="N2047" s="144"/>
      <c r="O2047" s="144"/>
      <c r="P2047" s="144"/>
      <c r="Q2047" s="144"/>
      <c r="R2047" s="144"/>
      <c r="S2047" s="144"/>
      <c r="T2047" s="144"/>
      <c r="U2047" s="144"/>
      <c r="V2047" s="144"/>
      <c r="W2047" s="144"/>
      <c r="X2047" s="133"/>
      <c r="Y2047" s="133"/>
      <c r="Z2047" s="133"/>
      <c r="AA2047" s="133"/>
      <c r="AB2047" s="133"/>
      <c r="AC2047" s="133"/>
      <c r="AD2047" s="133"/>
      <c r="AE2047" s="133"/>
      <c r="AF2047" s="133"/>
      <c r="AG2047" s="133" t="s">
        <v>282</v>
      </c>
      <c r="AH2047" s="133">
        <v>0</v>
      </c>
      <c r="AI2047" s="133"/>
      <c r="AJ2047" s="133"/>
      <c r="AK2047" s="133"/>
      <c r="AL2047" s="133"/>
      <c r="AM2047" s="133"/>
      <c r="AN2047" s="133"/>
      <c r="AO2047" s="133"/>
      <c r="AP2047" s="133"/>
      <c r="AQ2047" s="133"/>
      <c r="AR2047" s="133"/>
      <c r="AS2047" s="133"/>
      <c r="AT2047" s="133"/>
      <c r="AU2047" s="133"/>
      <c r="AV2047" s="133"/>
      <c r="AW2047" s="133"/>
      <c r="AX2047" s="133"/>
      <c r="AY2047" s="133"/>
      <c r="AZ2047" s="133"/>
      <c r="BA2047" s="133"/>
      <c r="BB2047" s="133"/>
      <c r="BC2047" s="133"/>
      <c r="BD2047" s="133"/>
      <c r="BE2047" s="133"/>
      <c r="BF2047" s="133"/>
      <c r="BG2047" s="133"/>
      <c r="BH2047" s="133"/>
    </row>
    <row r="2048" spans="1:60" outlineLevel="1" x14ac:dyDescent="0.2">
      <c r="A2048" s="142"/>
      <c r="B2048" s="143"/>
      <c r="C2048" s="189" t="s">
        <v>1541</v>
      </c>
      <c r="D2048" s="175"/>
      <c r="E2048" s="176">
        <v>175.95000000000002</v>
      </c>
      <c r="F2048" s="144"/>
      <c r="G2048" s="144"/>
      <c r="H2048" s="144"/>
      <c r="I2048" s="144"/>
      <c r="J2048" s="144"/>
      <c r="K2048" s="144"/>
      <c r="L2048" s="144"/>
      <c r="M2048" s="144"/>
      <c r="N2048" s="144"/>
      <c r="O2048" s="144"/>
      <c r="P2048" s="144"/>
      <c r="Q2048" s="144"/>
      <c r="R2048" s="144"/>
      <c r="S2048" s="144"/>
      <c r="T2048" s="144"/>
      <c r="U2048" s="144"/>
      <c r="V2048" s="144"/>
      <c r="W2048" s="144"/>
      <c r="X2048" s="133"/>
      <c r="Y2048" s="133"/>
      <c r="Z2048" s="133"/>
      <c r="AA2048" s="133"/>
      <c r="AB2048" s="133"/>
      <c r="AC2048" s="133"/>
      <c r="AD2048" s="133"/>
      <c r="AE2048" s="133"/>
      <c r="AF2048" s="133"/>
      <c r="AG2048" s="133" t="s">
        <v>282</v>
      </c>
      <c r="AH2048" s="133">
        <v>0</v>
      </c>
      <c r="AI2048" s="133"/>
      <c r="AJ2048" s="133"/>
      <c r="AK2048" s="133"/>
      <c r="AL2048" s="133"/>
      <c r="AM2048" s="133"/>
      <c r="AN2048" s="133"/>
      <c r="AO2048" s="133"/>
      <c r="AP2048" s="133"/>
      <c r="AQ2048" s="133"/>
      <c r="AR2048" s="133"/>
      <c r="AS2048" s="133"/>
      <c r="AT2048" s="133"/>
      <c r="AU2048" s="133"/>
      <c r="AV2048" s="133"/>
      <c r="AW2048" s="133"/>
      <c r="AX2048" s="133"/>
      <c r="AY2048" s="133"/>
      <c r="AZ2048" s="133"/>
      <c r="BA2048" s="133"/>
      <c r="BB2048" s="133"/>
      <c r="BC2048" s="133"/>
      <c r="BD2048" s="133"/>
      <c r="BE2048" s="133"/>
      <c r="BF2048" s="133"/>
      <c r="BG2048" s="133"/>
      <c r="BH2048" s="133"/>
    </row>
    <row r="2049" spans="1:60" outlineLevel="1" x14ac:dyDescent="0.2">
      <c r="A2049" s="142"/>
      <c r="B2049" s="143"/>
      <c r="C2049" s="189" t="s">
        <v>2029</v>
      </c>
      <c r="D2049" s="175"/>
      <c r="E2049" s="176"/>
      <c r="F2049" s="144"/>
      <c r="G2049" s="144"/>
      <c r="H2049" s="144"/>
      <c r="I2049" s="144"/>
      <c r="J2049" s="144"/>
      <c r="K2049" s="144"/>
      <c r="L2049" s="144"/>
      <c r="M2049" s="144"/>
      <c r="N2049" s="144"/>
      <c r="O2049" s="144"/>
      <c r="P2049" s="144"/>
      <c r="Q2049" s="144"/>
      <c r="R2049" s="144"/>
      <c r="S2049" s="144"/>
      <c r="T2049" s="144"/>
      <c r="U2049" s="144"/>
      <c r="V2049" s="144"/>
      <c r="W2049" s="144"/>
      <c r="X2049" s="133"/>
      <c r="Y2049" s="133"/>
      <c r="Z2049" s="133"/>
      <c r="AA2049" s="133"/>
      <c r="AB2049" s="133"/>
      <c r="AC2049" s="133"/>
      <c r="AD2049" s="133"/>
      <c r="AE2049" s="133"/>
      <c r="AF2049" s="133"/>
      <c r="AG2049" s="133" t="s">
        <v>282</v>
      </c>
      <c r="AH2049" s="133">
        <v>0</v>
      </c>
      <c r="AI2049" s="133"/>
      <c r="AJ2049" s="133"/>
      <c r="AK2049" s="133"/>
      <c r="AL2049" s="133"/>
      <c r="AM2049" s="133"/>
      <c r="AN2049" s="133"/>
      <c r="AO2049" s="133"/>
      <c r="AP2049" s="133"/>
      <c r="AQ2049" s="133"/>
      <c r="AR2049" s="133"/>
      <c r="AS2049" s="133"/>
      <c r="AT2049" s="133"/>
      <c r="AU2049" s="133"/>
      <c r="AV2049" s="133"/>
      <c r="AW2049" s="133"/>
      <c r="AX2049" s="133"/>
      <c r="AY2049" s="133"/>
      <c r="AZ2049" s="133"/>
      <c r="BA2049" s="133"/>
      <c r="BB2049" s="133"/>
      <c r="BC2049" s="133"/>
      <c r="BD2049" s="133"/>
      <c r="BE2049" s="133"/>
      <c r="BF2049" s="133"/>
      <c r="BG2049" s="133"/>
      <c r="BH2049" s="133"/>
    </row>
    <row r="2050" spans="1:60" outlineLevel="1" x14ac:dyDescent="0.2">
      <c r="A2050" s="142"/>
      <c r="B2050" s="143"/>
      <c r="C2050" s="189" t="s">
        <v>1542</v>
      </c>
      <c r="D2050" s="175"/>
      <c r="E2050" s="176">
        <v>224.98200000000003</v>
      </c>
      <c r="F2050" s="144"/>
      <c r="G2050" s="144"/>
      <c r="H2050" s="144"/>
      <c r="I2050" s="144"/>
      <c r="J2050" s="144"/>
      <c r="K2050" s="144"/>
      <c r="L2050" s="144"/>
      <c r="M2050" s="144"/>
      <c r="N2050" s="144"/>
      <c r="O2050" s="144"/>
      <c r="P2050" s="144"/>
      <c r="Q2050" s="144"/>
      <c r="R2050" s="144"/>
      <c r="S2050" s="144"/>
      <c r="T2050" s="144"/>
      <c r="U2050" s="144"/>
      <c r="V2050" s="144"/>
      <c r="W2050" s="144"/>
      <c r="X2050" s="133"/>
      <c r="Y2050" s="133"/>
      <c r="Z2050" s="133"/>
      <c r="AA2050" s="133"/>
      <c r="AB2050" s="133"/>
      <c r="AC2050" s="133"/>
      <c r="AD2050" s="133"/>
      <c r="AE2050" s="133"/>
      <c r="AF2050" s="133"/>
      <c r="AG2050" s="133" t="s">
        <v>282</v>
      </c>
      <c r="AH2050" s="133">
        <v>0</v>
      </c>
      <c r="AI2050" s="133"/>
      <c r="AJ2050" s="133"/>
      <c r="AK2050" s="133"/>
      <c r="AL2050" s="133"/>
      <c r="AM2050" s="133"/>
      <c r="AN2050" s="133"/>
      <c r="AO2050" s="133"/>
      <c r="AP2050" s="133"/>
      <c r="AQ2050" s="133"/>
      <c r="AR2050" s="133"/>
      <c r="AS2050" s="133"/>
      <c r="AT2050" s="133"/>
      <c r="AU2050" s="133"/>
      <c r="AV2050" s="133"/>
      <c r="AW2050" s="133"/>
      <c r="AX2050" s="133"/>
      <c r="AY2050" s="133"/>
      <c r="AZ2050" s="133"/>
      <c r="BA2050" s="133"/>
      <c r="BB2050" s="133"/>
      <c r="BC2050" s="133"/>
      <c r="BD2050" s="133"/>
      <c r="BE2050" s="133"/>
      <c r="BF2050" s="133"/>
      <c r="BG2050" s="133"/>
      <c r="BH2050" s="133"/>
    </row>
    <row r="2051" spans="1:60" outlineLevel="1" x14ac:dyDescent="0.2">
      <c r="A2051" s="142"/>
      <c r="B2051" s="143"/>
      <c r="C2051" s="189" t="s">
        <v>2030</v>
      </c>
      <c r="D2051" s="175"/>
      <c r="E2051" s="176"/>
      <c r="F2051" s="144"/>
      <c r="G2051" s="144"/>
      <c r="H2051" s="144"/>
      <c r="I2051" s="144"/>
      <c r="J2051" s="144"/>
      <c r="K2051" s="144"/>
      <c r="L2051" s="144"/>
      <c r="M2051" s="144"/>
      <c r="N2051" s="144"/>
      <c r="O2051" s="144"/>
      <c r="P2051" s="144"/>
      <c r="Q2051" s="144"/>
      <c r="R2051" s="144"/>
      <c r="S2051" s="144"/>
      <c r="T2051" s="144"/>
      <c r="U2051" s="144"/>
      <c r="V2051" s="144"/>
      <c r="W2051" s="144"/>
      <c r="X2051" s="133"/>
      <c r="Y2051" s="133"/>
      <c r="Z2051" s="133"/>
      <c r="AA2051" s="133"/>
      <c r="AB2051" s="133"/>
      <c r="AC2051" s="133"/>
      <c r="AD2051" s="133"/>
      <c r="AE2051" s="133"/>
      <c r="AF2051" s="133"/>
      <c r="AG2051" s="133" t="s">
        <v>282</v>
      </c>
      <c r="AH2051" s="133">
        <v>0</v>
      </c>
      <c r="AI2051" s="133"/>
      <c r="AJ2051" s="133"/>
      <c r="AK2051" s="133"/>
      <c r="AL2051" s="133"/>
      <c r="AM2051" s="133"/>
      <c r="AN2051" s="133"/>
      <c r="AO2051" s="133"/>
      <c r="AP2051" s="133"/>
      <c r="AQ2051" s="133"/>
      <c r="AR2051" s="133"/>
      <c r="AS2051" s="133"/>
      <c r="AT2051" s="133"/>
      <c r="AU2051" s="133"/>
      <c r="AV2051" s="133"/>
      <c r="AW2051" s="133"/>
      <c r="AX2051" s="133"/>
      <c r="AY2051" s="133"/>
      <c r="AZ2051" s="133"/>
      <c r="BA2051" s="133"/>
      <c r="BB2051" s="133"/>
      <c r="BC2051" s="133"/>
      <c r="BD2051" s="133"/>
      <c r="BE2051" s="133"/>
      <c r="BF2051" s="133"/>
      <c r="BG2051" s="133"/>
      <c r="BH2051" s="133"/>
    </row>
    <row r="2052" spans="1:60" outlineLevel="1" x14ac:dyDescent="0.2">
      <c r="A2052" s="142"/>
      <c r="B2052" s="143"/>
      <c r="C2052" s="189" t="s">
        <v>1542</v>
      </c>
      <c r="D2052" s="175"/>
      <c r="E2052" s="176">
        <v>224.98200000000003</v>
      </c>
      <c r="F2052" s="144"/>
      <c r="G2052" s="144"/>
      <c r="H2052" s="144"/>
      <c r="I2052" s="144"/>
      <c r="J2052" s="144"/>
      <c r="K2052" s="144"/>
      <c r="L2052" s="144"/>
      <c r="M2052" s="144"/>
      <c r="N2052" s="144"/>
      <c r="O2052" s="144"/>
      <c r="P2052" s="144"/>
      <c r="Q2052" s="144"/>
      <c r="R2052" s="144"/>
      <c r="S2052" s="144"/>
      <c r="T2052" s="144"/>
      <c r="U2052" s="144"/>
      <c r="V2052" s="144"/>
      <c r="W2052" s="144"/>
      <c r="X2052" s="133"/>
      <c r="Y2052" s="133"/>
      <c r="Z2052" s="133"/>
      <c r="AA2052" s="133"/>
      <c r="AB2052" s="133"/>
      <c r="AC2052" s="133"/>
      <c r="AD2052" s="133"/>
      <c r="AE2052" s="133"/>
      <c r="AF2052" s="133"/>
      <c r="AG2052" s="133" t="s">
        <v>282</v>
      </c>
      <c r="AH2052" s="133">
        <v>0</v>
      </c>
      <c r="AI2052" s="133"/>
      <c r="AJ2052" s="133"/>
      <c r="AK2052" s="133"/>
      <c r="AL2052" s="133"/>
      <c r="AM2052" s="133"/>
      <c r="AN2052" s="133"/>
      <c r="AO2052" s="133"/>
      <c r="AP2052" s="133"/>
      <c r="AQ2052" s="133"/>
      <c r="AR2052" s="133"/>
      <c r="AS2052" s="133"/>
      <c r="AT2052" s="133"/>
      <c r="AU2052" s="133"/>
      <c r="AV2052" s="133"/>
      <c r="AW2052" s="133"/>
      <c r="AX2052" s="133"/>
      <c r="AY2052" s="133"/>
      <c r="AZ2052" s="133"/>
      <c r="BA2052" s="133"/>
      <c r="BB2052" s="133"/>
      <c r="BC2052" s="133"/>
      <c r="BD2052" s="133"/>
      <c r="BE2052" s="133"/>
      <c r="BF2052" s="133"/>
      <c r="BG2052" s="133"/>
      <c r="BH2052" s="133"/>
    </row>
    <row r="2053" spans="1:60" outlineLevel="1" x14ac:dyDescent="0.2">
      <c r="A2053" s="154">
        <v>288</v>
      </c>
      <c r="B2053" s="155" t="s">
        <v>2031</v>
      </c>
      <c r="C2053" s="171" t="s">
        <v>2032</v>
      </c>
      <c r="D2053" s="156" t="s">
        <v>279</v>
      </c>
      <c r="E2053" s="157">
        <v>233.36210000000003</v>
      </c>
      <c r="F2053" s="158">
        <v>62.2</v>
      </c>
      <c r="G2053" s="159">
        <f>ROUND(E2053*F2053,2)</f>
        <v>14515.12</v>
      </c>
      <c r="H2053" s="158">
        <v>0</v>
      </c>
      <c r="I2053" s="159">
        <f>ROUND(E2053*H2053,2)</f>
        <v>0</v>
      </c>
      <c r="J2053" s="158">
        <v>62.2</v>
      </c>
      <c r="K2053" s="159">
        <f>ROUND(E2053*J2053,2)</f>
        <v>14515.12</v>
      </c>
      <c r="L2053" s="159">
        <v>21</v>
      </c>
      <c r="M2053" s="159">
        <f>G2053*(1+L2053/100)</f>
        <v>17563.2952</v>
      </c>
      <c r="N2053" s="159">
        <v>0</v>
      </c>
      <c r="O2053" s="159">
        <f>ROUND(E2053*N2053,2)</f>
        <v>0</v>
      </c>
      <c r="P2053" s="159">
        <v>0</v>
      </c>
      <c r="Q2053" s="159">
        <f>ROUND(E2053*P2053,2)</f>
        <v>0</v>
      </c>
      <c r="R2053" s="159" t="s">
        <v>2027</v>
      </c>
      <c r="S2053" s="159" t="s">
        <v>233</v>
      </c>
      <c r="T2053" s="160" t="s">
        <v>233</v>
      </c>
      <c r="U2053" s="144">
        <v>0.15000000000000002</v>
      </c>
      <c r="V2053" s="144">
        <f>ROUND(E2053*U2053,2)</f>
        <v>35</v>
      </c>
      <c r="W2053" s="144"/>
      <c r="X2053" s="133"/>
      <c r="Y2053" s="133"/>
      <c r="Z2053" s="133"/>
      <c r="AA2053" s="133"/>
      <c r="AB2053" s="133"/>
      <c r="AC2053" s="133"/>
      <c r="AD2053" s="133"/>
      <c r="AE2053" s="133"/>
      <c r="AF2053" s="133"/>
      <c r="AG2053" s="133" t="s">
        <v>251</v>
      </c>
      <c r="AH2053" s="133"/>
      <c r="AI2053" s="133"/>
      <c r="AJ2053" s="133"/>
      <c r="AK2053" s="133"/>
      <c r="AL2053" s="133"/>
      <c r="AM2053" s="133"/>
      <c r="AN2053" s="133"/>
      <c r="AO2053" s="133"/>
      <c r="AP2053" s="133"/>
      <c r="AQ2053" s="133"/>
      <c r="AR2053" s="133"/>
      <c r="AS2053" s="133"/>
      <c r="AT2053" s="133"/>
      <c r="AU2053" s="133"/>
      <c r="AV2053" s="133"/>
      <c r="AW2053" s="133"/>
      <c r="AX2053" s="133"/>
      <c r="AY2053" s="133"/>
      <c r="AZ2053" s="133"/>
      <c r="BA2053" s="133"/>
      <c r="BB2053" s="133"/>
      <c r="BC2053" s="133"/>
      <c r="BD2053" s="133"/>
      <c r="BE2053" s="133"/>
      <c r="BF2053" s="133"/>
      <c r="BG2053" s="133"/>
      <c r="BH2053" s="133"/>
    </row>
    <row r="2054" spans="1:60" outlineLevel="1" x14ac:dyDescent="0.2">
      <c r="A2054" s="142"/>
      <c r="B2054" s="143"/>
      <c r="C2054" s="189" t="s">
        <v>2033</v>
      </c>
      <c r="D2054" s="175"/>
      <c r="E2054" s="176"/>
      <c r="F2054" s="144"/>
      <c r="G2054" s="144"/>
      <c r="H2054" s="144"/>
      <c r="I2054" s="144"/>
      <c r="J2054" s="144"/>
      <c r="K2054" s="144"/>
      <c r="L2054" s="144"/>
      <c r="M2054" s="144"/>
      <c r="N2054" s="144"/>
      <c r="O2054" s="144"/>
      <c r="P2054" s="144"/>
      <c r="Q2054" s="144"/>
      <c r="R2054" s="144"/>
      <c r="S2054" s="144"/>
      <c r="T2054" s="144"/>
      <c r="U2054" s="144"/>
      <c r="V2054" s="144"/>
      <c r="W2054" s="144"/>
      <c r="X2054" s="133"/>
      <c r="Y2054" s="133"/>
      <c r="Z2054" s="133"/>
      <c r="AA2054" s="133"/>
      <c r="AB2054" s="133"/>
      <c r="AC2054" s="133"/>
      <c r="AD2054" s="133"/>
      <c r="AE2054" s="133"/>
      <c r="AF2054" s="133"/>
      <c r="AG2054" s="133" t="s">
        <v>282</v>
      </c>
      <c r="AH2054" s="133">
        <v>0</v>
      </c>
      <c r="AI2054" s="133"/>
      <c r="AJ2054" s="133"/>
      <c r="AK2054" s="133"/>
      <c r="AL2054" s="133"/>
      <c r="AM2054" s="133"/>
      <c r="AN2054" s="133"/>
      <c r="AO2054" s="133"/>
      <c r="AP2054" s="133"/>
      <c r="AQ2054" s="133"/>
      <c r="AR2054" s="133"/>
      <c r="AS2054" s="133"/>
      <c r="AT2054" s="133"/>
      <c r="AU2054" s="133"/>
      <c r="AV2054" s="133"/>
      <c r="AW2054" s="133"/>
      <c r="AX2054" s="133"/>
      <c r="AY2054" s="133"/>
      <c r="AZ2054" s="133"/>
      <c r="BA2054" s="133"/>
      <c r="BB2054" s="133"/>
      <c r="BC2054" s="133"/>
      <c r="BD2054" s="133"/>
      <c r="BE2054" s="133"/>
      <c r="BF2054" s="133"/>
      <c r="BG2054" s="133"/>
      <c r="BH2054" s="133"/>
    </row>
    <row r="2055" spans="1:60" outlineLevel="1" x14ac:dyDescent="0.2">
      <c r="A2055" s="142"/>
      <c r="B2055" s="143"/>
      <c r="C2055" s="189" t="s">
        <v>1537</v>
      </c>
      <c r="D2055" s="175"/>
      <c r="E2055" s="176">
        <v>46.31</v>
      </c>
      <c r="F2055" s="144"/>
      <c r="G2055" s="144"/>
      <c r="H2055" s="144"/>
      <c r="I2055" s="144"/>
      <c r="J2055" s="144"/>
      <c r="K2055" s="144"/>
      <c r="L2055" s="144"/>
      <c r="M2055" s="144"/>
      <c r="N2055" s="144"/>
      <c r="O2055" s="144"/>
      <c r="P2055" s="144"/>
      <c r="Q2055" s="144"/>
      <c r="R2055" s="144"/>
      <c r="S2055" s="144"/>
      <c r="T2055" s="144"/>
      <c r="U2055" s="144"/>
      <c r="V2055" s="144"/>
      <c r="W2055" s="144"/>
      <c r="X2055" s="133"/>
      <c r="Y2055" s="133"/>
      <c r="Z2055" s="133"/>
      <c r="AA2055" s="133"/>
      <c r="AB2055" s="133"/>
      <c r="AC2055" s="133"/>
      <c r="AD2055" s="133"/>
      <c r="AE2055" s="133"/>
      <c r="AF2055" s="133"/>
      <c r="AG2055" s="133" t="s">
        <v>282</v>
      </c>
      <c r="AH2055" s="133">
        <v>0</v>
      </c>
      <c r="AI2055" s="133"/>
      <c r="AJ2055" s="133"/>
      <c r="AK2055" s="133"/>
      <c r="AL2055" s="133"/>
      <c r="AM2055" s="133"/>
      <c r="AN2055" s="133"/>
      <c r="AO2055" s="133"/>
      <c r="AP2055" s="133"/>
      <c r="AQ2055" s="133"/>
      <c r="AR2055" s="133"/>
      <c r="AS2055" s="133"/>
      <c r="AT2055" s="133"/>
      <c r="AU2055" s="133"/>
      <c r="AV2055" s="133"/>
      <c r="AW2055" s="133"/>
      <c r="AX2055" s="133"/>
      <c r="AY2055" s="133"/>
      <c r="AZ2055" s="133"/>
      <c r="BA2055" s="133"/>
      <c r="BB2055" s="133"/>
      <c r="BC2055" s="133"/>
      <c r="BD2055" s="133"/>
      <c r="BE2055" s="133"/>
      <c r="BF2055" s="133"/>
      <c r="BG2055" s="133"/>
      <c r="BH2055" s="133"/>
    </row>
    <row r="2056" spans="1:60" outlineLevel="1" x14ac:dyDescent="0.2">
      <c r="A2056" s="142"/>
      <c r="B2056" s="143"/>
      <c r="C2056" s="189" t="s">
        <v>2034</v>
      </c>
      <c r="D2056" s="175"/>
      <c r="E2056" s="176"/>
      <c r="F2056" s="144"/>
      <c r="G2056" s="144"/>
      <c r="H2056" s="144"/>
      <c r="I2056" s="144"/>
      <c r="J2056" s="144"/>
      <c r="K2056" s="144"/>
      <c r="L2056" s="144"/>
      <c r="M2056" s="144"/>
      <c r="N2056" s="144"/>
      <c r="O2056" s="144"/>
      <c r="P2056" s="144"/>
      <c r="Q2056" s="144"/>
      <c r="R2056" s="144"/>
      <c r="S2056" s="144"/>
      <c r="T2056" s="144"/>
      <c r="U2056" s="144"/>
      <c r="V2056" s="144"/>
      <c r="W2056" s="144"/>
      <c r="X2056" s="133"/>
      <c r="Y2056" s="133"/>
      <c r="Z2056" s="133"/>
      <c r="AA2056" s="133"/>
      <c r="AB2056" s="133"/>
      <c r="AC2056" s="133"/>
      <c r="AD2056" s="133"/>
      <c r="AE2056" s="133"/>
      <c r="AF2056" s="133"/>
      <c r="AG2056" s="133" t="s">
        <v>282</v>
      </c>
      <c r="AH2056" s="133">
        <v>0</v>
      </c>
      <c r="AI2056" s="133"/>
      <c r="AJ2056" s="133"/>
      <c r="AK2056" s="133"/>
      <c r="AL2056" s="133"/>
      <c r="AM2056" s="133"/>
      <c r="AN2056" s="133"/>
      <c r="AO2056" s="133"/>
      <c r="AP2056" s="133"/>
      <c r="AQ2056" s="133"/>
      <c r="AR2056" s="133"/>
      <c r="AS2056" s="133"/>
      <c r="AT2056" s="133"/>
      <c r="AU2056" s="133"/>
      <c r="AV2056" s="133"/>
      <c r="AW2056" s="133"/>
      <c r="AX2056" s="133"/>
      <c r="AY2056" s="133"/>
      <c r="AZ2056" s="133"/>
      <c r="BA2056" s="133"/>
      <c r="BB2056" s="133"/>
      <c r="BC2056" s="133"/>
      <c r="BD2056" s="133"/>
      <c r="BE2056" s="133"/>
      <c r="BF2056" s="133"/>
      <c r="BG2056" s="133"/>
      <c r="BH2056" s="133"/>
    </row>
    <row r="2057" spans="1:60" outlineLevel="1" x14ac:dyDescent="0.2">
      <c r="A2057" s="142"/>
      <c r="B2057" s="143"/>
      <c r="C2057" s="189" t="s">
        <v>1538</v>
      </c>
      <c r="D2057" s="175"/>
      <c r="E2057" s="176">
        <v>13.040000000000001</v>
      </c>
      <c r="F2057" s="144"/>
      <c r="G2057" s="144"/>
      <c r="H2057" s="144"/>
      <c r="I2057" s="144"/>
      <c r="J2057" s="144"/>
      <c r="K2057" s="144"/>
      <c r="L2057" s="144"/>
      <c r="M2057" s="144"/>
      <c r="N2057" s="144"/>
      <c r="O2057" s="144"/>
      <c r="P2057" s="144"/>
      <c r="Q2057" s="144"/>
      <c r="R2057" s="144"/>
      <c r="S2057" s="144"/>
      <c r="T2057" s="144"/>
      <c r="U2057" s="144"/>
      <c r="V2057" s="144"/>
      <c r="W2057" s="144"/>
      <c r="X2057" s="133"/>
      <c r="Y2057" s="133"/>
      <c r="Z2057" s="133"/>
      <c r="AA2057" s="133"/>
      <c r="AB2057" s="133"/>
      <c r="AC2057" s="133"/>
      <c r="AD2057" s="133"/>
      <c r="AE2057" s="133"/>
      <c r="AF2057" s="133"/>
      <c r="AG2057" s="133" t="s">
        <v>282</v>
      </c>
      <c r="AH2057" s="133">
        <v>0</v>
      </c>
      <c r="AI2057" s="133"/>
      <c r="AJ2057" s="133"/>
      <c r="AK2057" s="133"/>
      <c r="AL2057" s="133"/>
      <c r="AM2057" s="133"/>
      <c r="AN2057" s="133"/>
      <c r="AO2057" s="133"/>
      <c r="AP2057" s="133"/>
      <c r="AQ2057" s="133"/>
      <c r="AR2057" s="133"/>
      <c r="AS2057" s="133"/>
      <c r="AT2057" s="133"/>
      <c r="AU2057" s="133"/>
      <c r="AV2057" s="133"/>
      <c r="AW2057" s="133"/>
      <c r="AX2057" s="133"/>
      <c r="AY2057" s="133"/>
      <c r="AZ2057" s="133"/>
      <c r="BA2057" s="133"/>
      <c r="BB2057" s="133"/>
      <c r="BC2057" s="133"/>
      <c r="BD2057" s="133"/>
      <c r="BE2057" s="133"/>
      <c r="BF2057" s="133"/>
      <c r="BG2057" s="133"/>
      <c r="BH2057" s="133"/>
    </row>
    <row r="2058" spans="1:60" outlineLevel="1" x14ac:dyDescent="0.2">
      <c r="A2058" s="142"/>
      <c r="B2058" s="143"/>
      <c r="C2058" s="189" t="s">
        <v>2035</v>
      </c>
      <c r="D2058" s="175"/>
      <c r="E2058" s="176"/>
      <c r="F2058" s="144"/>
      <c r="G2058" s="144"/>
      <c r="H2058" s="144"/>
      <c r="I2058" s="144"/>
      <c r="J2058" s="144"/>
      <c r="K2058" s="144"/>
      <c r="L2058" s="144"/>
      <c r="M2058" s="144"/>
      <c r="N2058" s="144"/>
      <c r="O2058" s="144"/>
      <c r="P2058" s="144"/>
      <c r="Q2058" s="144"/>
      <c r="R2058" s="144"/>
      <c r="S2058" s="144"/>
      <c r="T2058" s="144"/>
      <c r="U2058" s="144"/>
      <c r="V2058" s="144"/>
      <c r="W2058" s="144"/>
      <c r="X2058" s="133"/>
      <c r="Y2058" s="133"/>
      <c r="Z2058" s="133"/>
      <c r="AA2058" s="133"/>
      <c r="AB2058" s="133"/>
      <c r="AC2058" s="133"/>
      <c r="AD2058" s="133"/>
      <c r="AE2058" s="133"/>
      <c r="AF2058" s="133"/>
      <c r="AG2058" s="133" t="s">
        <v>282</v>
      </c>
      <c r="AH2058" s="133">
        <v>0</v>
      </c>
      <c r="AI2058" s="133"/>
      <c r="AJ2058" s="133"/>
      <c r="AK2058" s="133"/>
      <c r="AL2058" s="133"/>
      <c r="AM2058" s="133"/>
      <c r="AN2058" s="133"/>
      <c r="AO2058" s="133"/>
      <c r="AP2058" s="133"/>
      <c r="AQ2058" s="133"/>
      <c r="AR2058" s="133"/>
      <c r="AS2058" s="133"/>
      <c r="AT2058" s="133"/>
      <c r="AU2058" s="133"/>
      <c r="AV2058" s="133"/>
      <c r="AW2058" s="133"/>
      <c r="AX2058" s="133"/>
      <c r="AY2058" s="133"/>
      <c r="AZ2058" s="133"/>
      <c r="BA2058" s="133"/>
      <c r="BB2058" s="133"/>
      <c r="BC2058" s="133"/>
      <c r="BD2058" s="133"/>
      <c r="BE2058" s="133"/>
      <c r="BF2058" s="133"/>
      <c r="BG2058" s="133"/>
      <c r="BH2058" s="133"/>
    </row>
    <row r="2059" spans="1:60" outlineLevel="1" x14ac:dyDescent="0.2">
      <c r="A2059" s="142"/>
      <c r="B2059" s="143"/>
      <c r="C2059" s="189" t="s">
        <v>1544</v>
      </c>
      <c r="D2059" s="175"/>
      <c r="E2059" s="176">
        <v>65.081600000000009</v>
      </c>
      <c r="F2059" s="144"/>
      <c r="G2059" s="144"/>
      <c r="H2059" s="144"/>
      <c r="I2059" s="144"/>
      <c r="J2059" s="144"/>
      <c r="K2059" s="144"/>
      <c r="L2059" s="144"/>
      <c r="M2059" s="144"/>
      <c r="N2059" s="144"/>
      <c r="O2059" s="144"/>
      <c r="P2059" s="144"/>
      <c r="Q2059" s="144"/>
      <c r="R2059" s="144"/>
      <c r="S2059" s="144"/>
      <c r="T2059" s="144"/>
      <c r="U2059" s="144"/>
      <c r="V2059" s="144"/>
      <c r="W2059" s="144"/>
      <c r="X2059" s="133"/>
      <c r="Y2059" s="133"/>
      <c r="Z2059" s="133"/>
      <c r="AA2059" s="133"/>
      <c r="AB2059" s="133"/>
      <c r="AC2059" s="133"/>
      <c r="AD2059" s="133"/>
      <c r="AE2059" s="133"/>
      <c r="AF2059" s="133"/>
      <c r="AG2059" s="133" t="s">
        <v>282</v>
      </c>
      <c r="AH2059" s="133">
        <v>0</v>
      </c>
      <c r="AI2059" s="133"/>
      <c r="AJ2059" s="133"/>
      <c r="AK2059" s="133"/>
      <c r="AL2059" s="133"/>
      <c r="AM2059" s="133"/>
      <c r="AN2059" s="133"/>
      <c r="AO2059" s="133"/>
      <c r="AP2059" s="133"/>
      <c r="AQ2059" s="133"/>
      <c r="AR2059" s="133"/>
      <c r="AS2059" s="133"/>
      <c r="AT2059" s="133"/>
      <c r="AU2059" s="133"/>
      <c r="AV2059" s="133"/>
      <c r="AW2059" s="133"/>
      <c r="AX2059" s="133"/>
      <c r="AY2059" s="133"/>
      <c r="AZ2059" s="133"/>
      <c r="BA2059" s="133"/>
      <c r="BB2059" s="133"/>
      <c r="BC2059" s="133"/>
      <c r="BD2059" s="133"/>
      <c r="BE2059" s="133"/>
      <c r="BF2059" s="133"/>
      <c r="BG2059" s="133"/>
      <c r="BH2059" s="133"/>
    </row>
    <row r="2060" spans="1:60" outlineLevel="1" x14ac:dyDescent="0.2">
      <c r="A2060" s="142"/>
      <c r="B2060" s="143"/>
      <c r="C2060" s="189" t="s">
        <v>2036</v>
      </c>
      <c r="D2060" s="175"/>
      <c r="E2060" s="176"/>
      <c r="F2060" s="144"/>
      <c r="G2060" s="144"/>
      <c r="H2060" s="144"/>
      <c r="I2060" s="144"/>
      <c r="J2060" s="144"/>
      <c r="K2060" s="144"/>
      <c r="L2060" s="144"/>
      <c r="M2060" s="144"/>
      <c r="N2060" s="144"/>
      <c r="O2060" s="144"/>
      <c r="P2060" s="144"/>
      <c r="Q2060" s="144"/>
      <c r="R2060" s="144"/>
      <c r="S2060" s="144"/>
      <c r="T2060" s="144"/>
      <c r="U2060" s="144"/>
      <c r="V2060" s="144"/>
      <c r="W2060" s="144"/>
      <c r="X2060" s="133"/>
      <c r="Y2060" s="133"/>
      <c r="Z2060" s="133"/>
      <c r="AA2060" s="133"/>
      <c r="AB2060" s="133"/>
      <c r="AC2060" s="133"/>
      <c r="AD2060" s="133"/>
      <c r="AE2060" s="133"/>
      <c r="AF2060" s="133"/>
      <c r="AG2060" s="133" t="s">
        <v>282</v>
      </c>
      <c r="AH2060" s="133">
        <v>0</v>
      </c>
      <c r="AI2060" s="133"/>
      <c r="AJ2060" s="133"/>
      <c r="AK2060" s="133"/>
      <c r="AL2060" s="133"/>
      <c r="AM2060" s="133"/>
      <c r="AN2060" s="133"/>
      <c r="AO2060" s="133"/>
      <c r="AP2060" s="133"/>
      <c r="AQ2060" s="133"/>
      <c r="AR2060" s="133"/>
      <c r="AS2060" s="133"/>
      <c r="AT2060" s="133"/>
      <c r="AU2060" s="133"/>
      <c r="AV2060" s="133"/>
      <c r="AW2060" s="133"/>
      <c r="AX2060" s="133"/>
      <c r="AY2060" s="133"/>
      <c r="AZ2060" s="133"/>
      <c r="BA2060" s="133"/>
      <c r="BB2060" s="133"/>
      <c r="BC2060" s="133"/>
      <c r="BD2060" s="133"/>
      <c r="BE2060" s="133"/>
      <c r="BF2060" s="133"/>
      <c r="BG2060" s="133"/>
      <c r="BH2060" s="133"/>
    </row>
    <row r="2061" spans="1:60" outlineLevel="1" x14ac:dyDescent="0.2">
      <c r="A2061" s="142"/>
      <c r="B2061" s="143"/>
      <c r="C2061" s="189" t="s">
        <v>1543</v>
      </c>
      <c r="D2061" s="175"/>
      <c r="E2061" s="176">
        <v>108.93050000000001</v>
      </c>
      <c r="F2061" s="144"/>
      <c r="G2061" s="144"/>
      <c r="H2061" s="144"/>
      <c r="I2061" s="144"/>
      <c r="J2061" s="144"/>
      <c r="K2061" s="144"/>
      <c r="L2061" s="144"/>
      <c r="M2061" s="144"/>
      <c r="N2061" s="144"/>
      <c r="O2061" s="144"/>
      <c r="P2061" s="144"/>
      <c r="Q2061" s="144"/>
      <c r="R2061" s="144"/>
      <c r="S2061" s="144"/>
      <c r="T2061" s="144"/>
      <c r="U2061" s="144"/>
      <c r="V2061" s="144"/>
      <c r="W2061" s="144"/>
      <c r="X2061" s="133"/>
      <c r="Y2061" s="133"/>
      <c r="Z2061" s="133"/>
      <c r="AA2061" s="133"/>
      <c r="AB2061" s="133"/>
      <c r="AC2061" s="133"/>
      <c r="AD2061" s="133"/>
      <c r="AE2061" s="133"/>
      <c r="AF2061" s="133"/>
      <c r="AG2061" s="133" t="s">
        <v>282</v>
      </c>
      <c r="AH2061" s="133">
        <v>0</v>
      </c>
      <c r="AI2061" s="133"/>
      <c r="AJ2061" s="133"/>
      <c r="AK2061" s="133"/>
      <c r="AL2061" s="133"/>
      <c r="AM2061" s="133"/>
      <c r="AN2061" s="133"/>
      <c r="AO2061" s="133"/>
      <c r="AP2061" s="133"/>
      <c r="AQ2061" s="133"/>
      <c r="AR2061" s="133"/>
      <c r="AS2061" s="133"/>
      <c r="AT2061" s="133"/>
      <c r="AU2061" s="133"/>
      <c r="AV2061" s="133"/>
      <c r="AW2061" s="133"/>
      <c r="AX2061" s="133"/>
      <c r="AY2061" s="133"/>
      <c r="AZ2061" s="133"/>
      <c r="BA2061" s="133"/>
      <c r="BB2061" s="133"/>
      <c r="BC2061" s="133"/>
      <c r="BD2061" s="133"/>
      <c r="BE2061" s="133"/>
      <c r="BF2061" s="133"/>
      <c r="BG2061" s="133"/>
      <c r="BH2061" s="133"/>
    </row>
    <row r="2062" spans="1:60" outlineLevel="1" x14ac:dyDescent="0.2">
      <c r="A2062" s="154">
        <v>289</v>
      </c>
      <c r="B2062" s="155" t="s">
        <v>2037</v>
      </c>
      <c r="C2062" s="171" t="s">
        <v>2038</v>
      </c>
      <c r="D2062" s="156" t="s">
        <v>279</v>
      </c>
      <c r="E2062" s="157">
        <v>172.25060000000002</v>
      </c>
      <c r="F2062" s="158">
        <v>116.5</v>
      </c>
      <c r="G2062" s="159">
        <f>ROUND(E2062*F2062,2)</f>
        <v>20067.189999999999</v>
      </c>
      <c r="H2062" s="158">
        <v>28.8</v>
      </c>
      <c r="I2062" s="159">
        <f>ROUND(E2062*H2062,2)</f>
        <v>4960.82</v>
      </c>
      <c r="J2062" s="158">
        <v>87.7</v>
      </c>
      <c r="K2062" s="159">
        <f>ROUND(E2062*J2062,2)</f>
        <v>15106.38</v>
      </c>
      <c r="L2062" s="159">
        <v>21</v>
      </c>
      <c r="M2062" s="159">
        <f>G2062*(1+L2062/100)</f>
        <v>24281.299899999998</v>
      </c>
      <c r="N2062" s="159">
        <v>3.0000000000000001E-3</v>
      </c>
      <c r="O2062" s="159">
        <f>ROUND(E2062*N2062,2)</f>
        <v>0.52</v>
      </c>
      <c r="P2062" s="159">
        <v>0</v>
      </c>
      <c r="Q2062" s="159">
        <f>ROUND(E2062*P2062,2)</f>
        <v>0</v>
      </c>
      <c r="R2062" s="159" t="s">
        <v>2027</v>
      </c>
      <c r="S2062" s="159" t="s">
        <v>233</v>
      </c>
      <c r="T2062" s="160" t="s">
        <v>233</v>
      </c>
      <c r="U2062" s="144">
        <v>0.21200000000000002</v>
      </c>
      <c r="V2062" s="144">
        <f>ROUND(E2062*U2062,2)</f>
        <v>36.520000000000003</v>
      </c>
      <c r="W2062" s="144"/>
      <c r="X2062" s="133"/>
      <c r="Y2062" s="133"/>
      <c r="Z2062" s="133"/>
      <c r="AA2062" s="133"/>
      <c r="AB2062" s="133"/>
      <c r="AC2062" s="133"/>
      <c r="AD2062" s="133"/>
      <c r="AE2062" s="133"/>
      <c r="AF2062" s="133"/>
      <c r="AG2062" s="133" t="s">
        <v>251</v>
      </c>
      <c r="AH2062" s="133"/>
      <c r="AI2062" s="133"/>
      <c r="AJ2062" s="133"/>
      <c r="AK2062" s="133"/>
      <c r="AL2062" s="133"/>
      <c r="AM2062" s="133"/>
      <c r="AN2062" s="133"/>
      <c r="AO2062" s="133"/>
      <c r="AP2062" s="133"/>
      <c r="AQ2062" s="133"/>
      <c r="AR2062" s="133"/>
      <c r="AS2062" s="133"/>
      <c r="AT2062" s="133"/>
      <c r="AU2062" s="133"/>
      <c r="AV2062" s="133"/>
      <c r="AW2062" s="133"/>
      <c r="AX2062" s="133"/>
      <c r="AY2062" s="133"/>
      <c r="AZ2062" s="133"/>
      <c r="BA2062" s="133"/>
      <c r="BB2062" s="133"/>
      <c r="BC2062" s="133"/>
      <c r="BD2062" s="133"/>
      <c r="BE2062" s="133"/>
      <c r="BF2062" s="133"/>
      <c r="BG2062" s="133"/>
      <c r="BH2062" s="133"/>
    </row>
    <row r="2063" spans="1:60" outlineLevel="1" x14ac:dyDescent="0.2">
      <c r="A2063" s="142"/>
      <c r="B2063" s="143"/>
      <c r="C2063" s="290" t="s">
        <v>2039</v>
      </c>
      <c r="D2063" s="291"/>
      <c r="E2063" s="291"/>
      <c r="F2063" s="291"/>
      <c r="G2063" s="291"/>
      <c r="H2063" s="144"/>
      <c r="I2063" s="144"/>
      <c r="J2063" s="144"/>
      <c r="K2063" s="144"/>
      <c r="L2063" s="144"/>
      <c r="M2063" s="144"/>
      <c r="N2063" s="144"/>
      <c r="O2063" s="144"/>
      <c r="P2063" s="144"/>
      <c r="Q2063" s="144"/>
      <c r="R2063" s="144"/>
      <c r="S2063" s="144"/>
      <c r="T2063" s="144"/>
      <c r="U2063" s="144"/>
      <c r="V2063" s="144"/>
      <c r="W2063" s="144"/>
      <c r="X2063" s="133"/>
      <c r="Y2063" s="133"/>
      <c r="Z2063" s="133"/>
      <c r="AA2063" s="133"/>
      <c r="AB2063" s="133"/>
      <c r="AC2063" s="133"/>
      <c r="AD2063" s="133"/>
      <c r="AE2063" s="133"/>
      <c r="AF2063" s="133"/>
      <c r="AG2063" s="133" t="s">
        <v>342</v>
      </c>
      <c r="AH2063" s="133"/>
      <c r="AI2063" s="133"/>
      <c r="AJ2063" s="133"/>
      <c r="AK2063" s="133"/>
      <c r="AL2063" s="133"/>
      <c r="AM2063" s="133"/>
      <c r="AN2063" s="133"/>
      <c r="AO2063" s="133"/>
      <c r="AP2063" s="133"/>
      <c r="AQ2063" s="133"/>
      <c r="AR2063" s="133"/>
      <c r="AS2063" s="133"/>
      <c r="AT2063" s="133"/>
      <c r="AU2063" s="133"/>
      <c r="AV2063" s="133"/>
      <c r="AW2063" s="133"/>
      <c r="AX2063" s="133"/>
      <c r="AY2063" s="133"/>
      <c r="AZ2063" s="133"/>
      <c r="BA2063" s="187" t="str">
        <f>C2063</f>
        <v>Očištění povrchu stěny od prachu, nařezání izolačních desek na požadovaný rozměr, nanesení lepicího tmelu, osazení desek.</v>
      </c>
      <c r="BB2063" s="133"/>
      <c r="BC2063" s="133"/>
      <c r="BD2063" s="133"/>
      <c r="BE2063" s="133"/>
      <c r="BF2063" s="133"/>
      <c r="BG2063" s="133"/>
      <c r="BH2063" s="133"/>
    </row>
    <row r="2064" spans="1:60" outlineLevel="1" x14ac:dyDescent="0.2">
      <c r="A2064" s="142"/>
      <c r="B2064" s="143"/>
      <c r="C2064" s="189" t="s">
        <v>2040</v>
      </c>
      <c r="D2064" s="175"/>
      <c r="E2064" s="176"/>
      <c r="F2064" s="144"/>
      <c r="G2064" s="144"/>
      <c r="H2064" s="144"/>
      <c r="I2064" s="144"/>
      <c r="J2064" s="144"/>
      <c r="K2064" s="144"/>
      <c r="L2064" s="144"/>
      <c r="M2064" s="144"/>
      <c r="N2064" s="144"/>
      <c r="O2064" s="144"/>
      <c r="P2064" s="144"/>
      <c r="Q2064" s="144"/>
      <c r="R2064" s="144"/>
      <c r="S2064" s="144"/>
      <c r="T2064" s="144"/>
      <c r="U2064" s="144"/>
      <c r="V2064" s="144"/>
      <c r="W2064" s="144"/>
      <c r="X2064" s="133"/>
      <c r="Y2064" s="133"/>
      <c r="Z2064" s="133"/>
      <c r="AA2064" s="133"/>
      <c r="AB2064" s="133"/>
      <c r="AC2064" s="133"/>
      <c r="AD2064" s="133"/>
      <c r="AE2064" s="133"/>
      <c r="AF2064" s="133"/>
      <c r="AG2064" s="133" t="s">
        <v>282</v>
      </c>
      <c r="AH2064" s="133">
        <v>0</v>
      </c>
      <c r="AI2064" s="133"/>
      <c r="AJ2064" s="133"/>
      <c r="AK2064" s="133"/>
      <c r="AL2064" s="133"/>
      <c r="AM2064" s="133"/>
      <c r="AN2064" s="133"/>
      <c r="AO2064" s="133"/>
      <c r="AP2064" s="133"/>
      <c r="AQ2064" s="133"/>
      <c r="AR2064" s="133"/>
      <c r="AS2064" s="133"/>
      <c r="AT2064" s="133"/>
      <c r="AU2064" s="133"/>
      <c r="AV2064" s="133"/>
      <c r="AW2064" s="133"/>
      <c r="AX2064" s="133"/>
      <c r="AY2064" s="133"/>
      <c r="AZ2064" s="133"/>
      <c r="BA2064" s="133"/>
      <c r="BB2064" s="133"/>
      <c r="BC2064" s="133"/>
      <c r="BD2064" s="133"/>
      <c r="BE2064" s="133"/>
      <c r="BF2064" s="133"/>
      <c r="BG2064" s="133"/>
      <c r="BH2064" s="133"/>
    </row>
    <row r="2065" spans="1:60" outlineLevel="1" x14ac:dyDescent="0.2">
      <c r="A2065" s="142"/>
      <c r="B2065" s="143"/>
      <c r="C2065" s="189" t="s">
        <v>2041</v>
      </c>
      <c r="D2065" s="175"/>
      <c r="E2065" s="176">
        <v>19.029800000000002</v>
      </c>
      <c r="F2065" s="144"/>
      <c r="G2065" s="144"/>
      <c r="H2065" s="144"/>
      <c r="I2065" s="144"/>
      <c r="J2065" s="144"/>
      <c r="K2065" s="144"/>
      <c r="L2065" s="144"/>
      <c r="M2065" s="144"/>
      <c r="N2065" s="144"/>
      <c r="O2065" s="144"/>
      <c r="P2065" s="144"/>
      <c r="Q2065" s="144"/>
      <c r="R2065" s="144"/>
      <c r="S2065" s="144"/>
      <c r="T2065" s="144"/>
      <c r="U2065" s="144"/>
      <c r="V2065" s="144"/>
      <c r="W2065" s="144"/>
      <c r="X2065" s="133"/>
      <c r="Y2065" s="133"/>
      <c r="Z2065" s="133"/>
      <c r="AA2065" s="133"/>
      <c r="AB2065" s="133"/>
      <c r="AC2065" s="133"/>
      <c r="AD2065" s="133"/>
      <c r="AE2065" s="133"/>
      <c r="AF2065" s="133"/>
      <c r="AG2065" s="133" t="s">
        <v>282</v>
      </c>
      <c r="AH2065" s="133">
        <v>0</v>
      </c>
      <c r="AI2065" s="133"/>
      <c r="AJ2065" s="133"/>
      <c r="AK2065" s="133"/>
      <c r="AL2065" s="133"/>
      <c r="AM2065" s="133"/>
      <c r="AN2065" s="133"/>
      <c r="AO2065" s="133"/>
      <c r="AP2065" s="133"/>
      <c r="AQ2065" s="133"/>
      <c r="AR2065" s="133"/>
      <c r="AS2065" s="133"/>
      <c r="AT2065" s="133"/>
      <c r="AU2065" s="133"/>
      <c r="AV2065" s="133"/>
      <c r="AW2065" s="133"/>
      <c r="AX2065" s="133"/>
      <c r="AY2065" s="133"/>
      <c r="AZ2065" s="133"/>
      <c r="BA2065" s="133"/>
      <c r="BB2065" s="133"/>
      <c r="BC2065" s="133"/>
      <c r="BD2065" s="133"/>
      <c r="BE2065" s="133"/>
      <c r="BF2065" s="133"/>
      <c r="BG2065" s="133"/>
      <c r="BH2065" s="133"/>
    </row>
    <row r="2066" spans="1:60" outlineLevel="1" x14ac:dyDescent="0.2">
      <c r="A2066" s="142"/>
      <c r="B2066" s="143"/>
      <c r="C2066" s="189" t="s">
        <v>2042</v>
      </c>
      <c r="D2066" s="175"/>
      <c r="E2066" s="176"/>
      <c r="F2066" s="144"/>
      <c r="G2066" s="144"/>
      <c r="H2066" s="144"/>
      <c r="I2066" s="144"/>
      <c r="J2066" s="144"/>
      <c r="K2066" s="144"/>
      <c r="L2066" s="144"/>
      <c r="M2066" s="144"/>
      <c r="N2066" s="144"/>
      <c r="O2066" s="144"/>
      <c r="P2066" s="144"/>
      <c r="Q2066" s="144"/>
      <c r="R2066" s="144"/>
      <c r="S2066" s="144"/>
      <c r="T2066" s="144"/>
      <c r="U2066" s="144"/>
      <c r="V2066" s="144"/>
      <c r="W2066" s="144"/>
      <c r="X2066" s="133"/>
      <c r="Y2066" s="133"/>
      <c r="Z2066" s="133"/>
      <c r="AA2066" s="133"/>
      <c r="AB2066" s="133"/>
      <c r="AC2066" s="133"/>
      <c r="AD2066" s="133"/>
      <c r="AE2066" s="133"/>
      <c r="AF2066" s="133"/>
      <c r="AG2066" s="133" t="s">
        <v>282</v>
      </c>
      <c r="AH2066" s="133">
        <v>0</v>
      </c>
      <c r="AI2066" s="133"/>
      <c r="AJ2066" s="133"/>
      <c r="AK2066" s="133"/>
      <c r="AL2066" s="133"/>
      <c r="AM2066" s="133"/>
      <c r="AN2066" s="133"/>
      <c r="AO2066" s="133"/>
      <c r="AP2066" s="133"/>
      <c r="AQ2066" s="133"/>
      <c r="AR2066" s="133"/>
      <c r="AS2066" s="133"/>
      <c r="AT2066" s="133"/>
      <c r="AU2066" s="133"/>
      <c r="AV2066" s="133"/>
      <c r="AW2066" s="133"/>
      <c r="AX2066" s="133"/>
      <c r="AY2066" s="133"/>
      <c r="AZ2066" s="133"/>
      <c r="BA2066" s="133"/>
      <c r="BB2066" s="133"/>
      <c r="BC2066" s="133"/>
      <c r="BD2066" s="133"/>
      <c r="BE2066" s="133"/>
      <c r="BF2066" s="133"/>
      <c r="BG2066" s="133"/>
      <c r="BH2066" s="133"/>
    </row>
    <row r="2067" spans="1:60" outlineLevel="1" x14ac:dyDescent="0.2">
      <c r="A2067" s="142"/>
      <c r="B2067" s="143"/>
      <c r="C2067" s="189" t="s">
        <v>2043</v>
      </c>
      <c r="D2067" s="175"/>
      <c r="E2067" s="176">
        <v>80.544800000000009</v>
      </c>
      <c r="F2067" s="144"/>
      <c r="G2067" s="144"/>
      <c r="H2067" s="144"/>
      <c r="I2067" s="144"/>
      <c r="J2067" s="144"/>
      <c r="K2067" s="144"/>
      <c r="L2067" s="144"/>
      <c r="M2067" s="144"/>
      <c r="N2067" s="144"/>
      <c r="O2067" s="144"/>
      <c r="P2067" s="144"/>
      <c r="Q2067" s="144"/>
      <c r="R2067" s="144"/>
      <c r="S2067" s="144"/>
      <c r="T2067" s="144"/>
      <c r="U2067" s="144"/>
      <c r="V2067" s="144"/>
      <c r="W2067" s="144"/>
      <c r="X2067" s="133"/>
      <c r="Y2067" s="133"/>
      <c r="Z2067" s="133"/>
      <c r="AA2067" s="133"/>
      <c r="AB2067" s="133"/>
      <c r="AC2067" s="133"/>
      <c r="AD2067" s="133"/>
      <c r="AE2067" s="133"/>
      <c r="AF2067" s="133"/>
      <c r="AG2067" s="133" t="s">
        <v>282</v>
      </c>
      <c r="AH2067" s="133">
        <v>0</v>
      </c>
      <c r="AI2067" s="133"/>
      <c r="AJ2067" s="133"/>
      <c r="AK2067" s="133"/>
      <c r="AL2067" s="133"/>
      <c r="AM2067" s="133"/>
      <c r="AN2067" s="133"/>
      <c r="AO2067" s="133"/>
      <c r="AP2067" s="133"/>
      <c r="AQ2067" s="133"/>
      <c r="AR2067" s="133"/>
      <c r="AS2067" s="133"/>
      <c r="AT2067" s="133"/>
      <c r="AU2067" s="133"/>
      <c r="AV2067" s="133"/>
      <c r="AW2067" s="133"/>
      <c r="AX2067" s="133"/>
      <c r="AY2067" s="133"/>
      <c r="AZ2067" s="133"/>
      <c r="BA2067" s="133"/>
      <c r="BB2067" s="133"/>
      <c r="BC2067" s="133"/>
      <c r="BD2067" s="133"/>
      <c r="BE2067" s="133"/>
      <c r="BF2067" s="133"/>
      <c r="BG2067" s="133"/>
      <c r="BH2067" s="133"/>
    </row>
    <row r="2068" spans="1:60" outlineLevel="1" x14ac:dyDescent="0.2">
      <c r="A2068" s="142"/>
      <c r="B2068" s="143"/>
      <c r="C2068" s="189" t="s">
        <v>2044</v>
      </c>
      <c r="D2068" s="175"/>
      <c r="E2068" s="176"/>
      <c r="F2068" s="144"/>
      <c r="G2068" s="144"/>
      <c r="H2068" s="144"/>
      <c r="I2068" s="144"/>
      <c r="J2068" s="144"/>
      <c r="K2068" s="144"/>
      <c r="L2068" s="144"/>
      <c r="M2068" s="144"/>
      <c r="N2068" s="144"/>
      <c r="O2068" s="144"/>
      <c r="P2068" s="144"/>
      <c r="Q2068" s="144"/>
      <c r="R2068" s="144"/>
      <c r="S2068" s="144"/>
      <c r="T2068" s="144"/>
      <c r="U2068" s="144"/>
      <c r="V2068" s="144"/>
      <c r="W2068" s="144"/>
      <c r="X2068" s="133"/>
      <c r="Y2068" s="133"/>
      <c r="Z2068" s="133"/>
      <c r="AA2068" s="133"/>
      <c r="AB2068" s="133"/>
      <c r="AC2068" s="133"/>
      <c r="AD2068" s="133"/>
      <c r="AE2068" s="133"/>
      <c r="AF2068" s="133"/>
      <c r="AG2068" s="133" t="s">
        <v>282</v>
      </c>
      <c r="AH2068" s="133">
        <v>0</v>
      </c>
      <c r="AI2068" s="133"/>
      <c r="AJ2068" s="133"/>
      <c r="AK2068" s="133"/>
      <c r="AL2068" s="133"/>
      <c r="AM2068" s="133"/>
      <c r="AN2068" s="133"/>
      <c r="AO2068" s="133"/>
      <c r="AP2068" s="133"/>
      <c r="AQ2068" s="133"/>
      <c r="AR2068" s="133"/>
      <c r="AS2068" s="133"/>
      <c r="AT2068" s="133"/>
      <c r="AU2068" s="133"/>
      <c r="AV2068" s="133"/>
      <c r="AW2068" s="133"/>
      <c r="AX2068" s="133"/>
      <c r="AY2068" s="133"/>
      <c r="AZ2068" s="133"/>
      <c r="BA2068" s="133"/>
      <c r="BB2068" s="133"/>
      <c r="BC2068" s="133"/>
      <c r="BD2068" s="133"/>
      <c r="BE2068" s="133"/>
      <c r="BF2068" s="133"/>
      <c r="BG2068" s="133"/>
      <c r="BH2068" s="133"/>
    </row>
    <row r="2069" spans="1:60" outlineLevel="1" x14ac:dyDescent="0.2">
      <c r="A2069" s="142"/>
      <c r="B2069" s="143"/>
      <c r="C2069" s="189" t="s">
        <v>2045</v>
      </c>
      <c r="D2069" s="175"/>
      <c r="E2069" s="176">
        <v>52.99</v>
      </c>
      <c r="F2069" s="144"/>
      <c r="G2069" s="144"/>
      <c r="H2069" s="144"/>
      <c r="I2069" s="144"/>
      <c r="J2069" s="144"/>
      <c r="K2069" s="144"/>
      <c r="L2069" s="144"/>
      <c r="M2069" s="144"/>
      <c r="N2069" s="144"/>
      <c r="O2069" s="144"/>
      <c r="P2069" s="144"/>
      <c r="Q2069" s="144"/>
      <c r="R2069" s="144"/>
      <c r="S2069" s="144"/>
      <c r="T2069" s="144"/>
      <c r="U2069" s="144"/>
      <c r="V2069" s="144"/>
      <c r="W2069" s="144"/>
      <c r="X2069" s="133"/>
      <c r="Y2069" s="133"/>
      <c r="Z2069" s="133"/>
      <c r="AA2069" s="133"/>
      <c r="AB2069" s="133"/>
      <c r="AC2069" s="133"/>
      <c r="AD2069" s="133"/>
      <c r="AE2069" s="133"/>
      <c r="AF2069" s="133"/>
      <c r="AG2069" s="133" t="s">
        <v>282</v>
      </c>
      <c r="AH2069" s="133">
        <v>0</v>
      </c>
      <c r="AI2069" s="133"/>
      <c r="AJ2069" s="133"/>
      <c r="AK2069" s="133"/>
      <c r="AL2069" s="133"/>
      <c r="AM2069" s="133"/>
      <c r="AN2069" s="133"/>
      <c r="AO2069" s="133"/>
      <c r="AP2069" s="133"/>
      <c r="AQ2069" s="133"/>
      <c r="AR2069" s="133"/>
      <c r="AS2069" s="133"/>
      <c r="AT2069" s="133"/>
      <c r="AU2069" s="133"/>
      <c r="AV2069" s="133"/>
      <c r="AW2069" s="133"/>
      <c r="AX2069" s="133"/>
      <c r="AY2069" s="133"/>
      <c r="AZ2069" s="133"/>
      <c r="BA2069" s="133"/>
      <c r="BB2069" s="133"/>
      <c r="BC2069" s="133"/>
      <c r="BD2069" s="133"/>
      <c r="BE2069" s="133"/>
      <c r="BF2069" s="133"/>
      <c r="BG2069" s="133"/>
      <c r="BH2069" s="133"/>
    </row>
    <row r="2070" spans="1:60" outlineLevel="1" x14ac:dyDescent="0.2">
      <c r="A2070" s="142"/>
      <c r="B2070" s="143"/>
      <c r="C2070" s="189" t="s">
        <v>2046</v>
      </c>
      <c r="D2070" s="175"/>
      <c r="E2070" s="176">
        <v>19.686000000000003</v>
      </c>
      <c r="F2070" s="144"/>
      <c r="G2070" s="144"/>
      <c r="H2070" s="144"/>
      <c r="I2070" s="144"/>
      <c r="J2070" s="144"/>
      <c r="K2070" s="144"/>
      <c r="L2070" s="144"/>
      <c r="M2070" s="144"/>
      <c r="N2070" s="144"/>
      <c r="O2070" s="144"/>
      <c r="P2070" s="144"/>
      <c r="Q2070" s="144"/>
      <c r="R2070" s="144"/>
      <c r="S2070" s="144"/>
      <c r="T2070" s="144"/>
      <c r="U2070" s="144"/>
      <c r="V2070" s="144"/>
      <c r="W2070" s="144"/>
      <c r="X2070" s="133"/>
      <c r="Y2070" s="133"/>
      <c r="Z2070" s="133"/>
      <c r="AA2070" s="133"/>
      <c r="AB2070" s="133"/>
      <c r="AC2070" s="133"/>
      <c r="AD2070" s="133"/>
      <c r="AE2070" s="133"/>
      <c r="AF2070" s="133"/>
      <c r="AG2070" s="133" t="s">
        <v>282</v>
      </c>
      <c r="AH2070" s="133">
        <v>0</v>
      </c>
      <c r="AI2070" s="133"/>
      <c r="AJ2070" s="133"/>
      <c r="AK2070" s="133"/>
      <c r="AL2070" s="133"/>
      <c r="AM2070" s="133"/>
      <c r="AN2070" s="133"/>
      <c r="AO2070" s="133"/>
      <c r="AP2070" s="133"/>
      <c r="AQ2070" s="133"/>
      <c r="AR2070" s="133"/>
      <c r="AS2070" s="133"/>
      <c r="AT2070" s="133"/>
      <c r="AU2070" s="133"/>
      <c r="AV2070" s="133"/>
      <c r="AW2070" s="133"/>
      <c r="AX2070" s="133"/>
      <c r="AY2070" s="133"/>
      <c r="AZ2070" s="133"/>
      <c r="BA2070" s="133"/>
      <c r="BB2070" s="133"/>
      <c r="BC2070" s="133"/>
      <c r="BD2070" s="133"/>
      <c r="BE2070" s="133"/>
      <c r="BF2070" s="133"/>
      <c r="BG2070" s="133"/>
      <c r="BH2070" s="133"/>
    </row>
    <row r="2071" spans="1:60" outlineLevel="1" x14ac:dyDescent="0.2">
      <c r="A2071" s="154">
        <v>290</v>
      </c>
      <c r="B2071" s="155" t="s">
        <v>2037</v>
      </c>
      <c r="C2071" s="171" t="s">
        <v>2038</v>
      </c>
      <c r="D2071" s="156" t="s">
        <v>279</v>
      </c>
      <c r="E2071" s="157">
        <v>324.23420000000004</v>
      </c>
      <c r="F2071" s="158">
        <v>116.5</v>
      </c>
      <c r="G2071" s="159">
        <f>ROUND(E2071*F2071,2)</f>
        <v>37773.279999999999</v>
      </c>
      <c r="H2071" s="158">
        <v>28.8</v>
      </c>
      <c r="I2071" s="159">
        <f>ROUND(E2071*H2071,2)</f>
        <v>9337.94</v>
      </c>
      <c r="J2071" s="158">
        <v>87.7</v>
      </c>
      <c r="K2071" s="159">
        <f>ROUND(E2071*J2071,2)</f>
        <v>28435.34</v>
      </c>
      <c r="L2071" s="159">
        <v>21</v>
      </c>
      <c r="M2071" s="159">
        <f>G2071*(1+L2071/100)</f>
        <v>45705.668799999999</v>
      </c>
      <c r="N2071" s="159">
        <v>3.0000000000000001E-3</v>
      </c>
      <c r="O2071" s="159">
        <f>ROUND(E2071*N2071,2)</f>
        <v>0.97</v>
      </c>
      <c r="P2071" s="159">
        <v>0</v>
      </c>
      <c r="Q2071" s="159">
        <f>ROUND(E2071*P2071,2)</f>
        <v>0</v>
      </c>
      <c r="R2071" s="159" t="s">
        <v>2027</v>
      </c>
      <c r="S2071" s="159" t="s">
        <v>233</v>
      </c>
      <c r="T2071" s="160" t="s">
        <v>233</v>
      </c>
      <c r="U2071" s="144">
        <v>0.21200000000000002</v>
      </c>
      <c r="V2071" s="144">
        <f>ROUND(E2071*U2071,2)</f>
        <v>68.739999999999995</v>
      </c>
      <c r="W2071" s="144"/>
      <c r="X2071" s="133"/>
      <c r="Y2071" s="133"/>
      <c r="Z2071" s="133"/>
      <c r="AA2071" s="133"/>
      <c r="AB2071" s="133"/>
      <c r="AC2071" s="133"/>
      <c r="AD2071" s="133"/>
      <c r="AE2071" s="133"/>
      <c r="AF2071" s="133"/>
      <c r="AG2071" s="133" t="s">
        <v>251</v>
      </c>
      <c r="AH2071" s="133"/>
      <c r="AI2071" s="133"/>
      <c r="AJ2071" s="133"/>
      <c r="AK2071" s="133"/>
      <c r="AL2071" s="133"/>
      <c r="AM2071" s="133"/>
      <c r="AN2071" s="133"/>
      <c r="AO2071" s="133"/>
      <c r="AP2071" s="133"/>
      <c r="AQ2071" s="133"/>
      <c r="AR2071" s="133"/>
      <c r="AS2071" s="133"/>
      <c r="AT2071" s="133"/>
      <c r="AU2071" s="133"/>
      <c r="AV2071" s="133"/>
      <c r="AW2071" s="133"/>
      <c r="AX2071" s="133"/>
      <c r="AY2071" s="133"/>
      <c r="AZ2071" s="133"/>
      <c r="BA2071" s="133"/>
      <c r="BB2071" s="133"/>
      <c r="BC2071" s="133"/>
      <c r="BD2071" s="133"/>
      <c r="BE2071" s="133"/>
      <c r="BF2071" s="133"/>
      <c r="BG2071" s="133"/>
      <c r="BH2071" s="133"/>
    </row>
    <row r="2072" spans="1:60" outlineLevel="1" x14ac:dyDescent="0.2">
      <c r="A2072" s="142"/>
      <c r="B2072" s="143"/>
      <c r="C2072" s="189" t="s">
        <v>2047</v>
      </c>
      <c r="D2072" s="175"/>
      <c r="E2072" s="176"/>
      <c r="F2072" s="144"/>
      <c r="G2072" s="144"/>
      <c r="H2072" s="144"/>
      <c r="I2072" s="144"/>
      <c r="J2072" s="144"/>
      <c r="K2072" s="144"/>
      <c r="L2072" s="144"/>
      <c r="M2072" s="144"/>
      <c r="N2072" s="144"/>
      <c r="O2072" s="144"/>
      <c r="P2072" s="144"/>
      <c r="Q2072" s="144"/>
      <c r="R2072" s="144"/>
      <c r="S2072" s="144"/>
      <c r="T2072" s="144"/>
      <c r="U2072" s="144"/>
      <c r="V2072" s="144"/>
      <c r="W2072" s="144"/>
      <c r="X2072" s="133"/>
      <c r="Y2072" s="133"/>
      <c r="Z2072" s="133"/>
      <c r="AA2072" s="133"/>
      <c r="AB2072" s="133"/>
      <c r="AC2072" s="133"/>
      <c r="AD2072" s="133"/>
      <c r="AE2072" s="133"/>
      <c r="AF2072" s="133"/>
      <c r="AG2072" s="133" t="s">
        <v>282</v>
      </c>
      <c r="AH2072" s="133">
        <v>0</v>
      </c>
      <c r="AI2072" s="133"/>
      <c r="AJ2072" s="133"/>
      <c r="AK2072" s="133"/>
      <c r="AL2072" s="133"/>
      <c r="AM2072" s="133"/>
      <c r="AN2072" s="133"/>
      <c r="AO2072" s="133"/>
      <c r="AP2072" s="133"/>
      <c r="AQ2072" s="133"/>
      <c r="AR2072" s="133"/>
      <c r="AS2072" s="133"/>
      <c r="AT2072" s="133"/>
      <c r="AU2072" s="133"/>
      <c r="AV2072" s="133"/>
      <c r="AW2072" s="133"/>
      <c r="AX2072" s="133"/>
      <c r="AY2072" s="133"/>
      <c r="AZ2072" s="133"/>
      <c r="BA2072" s="133"/>
      <c r="BB2072" s="133"/>
      <c r="BC2072" s="133"/>
      <c r="BD2072" s="133"/>
      <c r="BE2072" s="133"/>
      <c r="BF2072" s="133"/>
      <c r="BG2072" s="133"/>
      <c r="BH2072" s="133"/>
    </row>
    <row r="2073" spans="1:60" outlineLevel="1" x14ac:dyDescent="0.2">
      <c r="A2073" s="142"/>
      <c r="B2073" s="143"/>
      <c r="C2073" s="189" t="s">
        <v>2048</v>
      </c>
      <c r="D2073" s="175"/>
      <c r="E2073" s="176"/>
      <c r="F2073" s="144"/>
      <c r="G2073" s="144"/>
      <c r="H2073" s="144"/>
      <c r="I2073" s="144"/>
      <c r="J2073" s="144"/>
      <c r="K2073" s="144"/>
      <c r="L2073" s="144"/>
      <c r="M2073" s="144"/>
      <c r="N2073" s="144"/>
      <c r="O2073" s="144"/>
      <c r="P2073" s="144"/>
      <c r="Q2073" s="144"/>
      <c r="R2073" s="144"/>
      <c r="S2073" s="144"/>
      <c r="T2073" s="144"/>
      <c r="U2073" s="144"/>
      <c r="V2073" s="144"/>
      <c r="W2073" s="144"/>
      <c r="X2073" s="133"/>
      <c r="Y2073" s="133"/>
      <c r="Z2073" s="133"/>
      <c r="AA2073" s="133"/>
      <c r="AB2073" s="133"/>
      <c r="AC2073" s="133"/>
      <c r="AD2073" s="133"/>
      <c r="AE2073" s="133"/>
      <c r="AF2073" s="133"/>
      <c r="AG2073" s="133" t="s">
        <v>282</v>
      </c>
      <c r="AH2073" s="133">
        <v>0</v>
      </c>
      <c r="AI2073" s="133"/>
      <c r="AJ2073" s="133"/>
      <c r="AK2073" s="133"/>
      <c r="AL2073" s="133"/>
      <c r="AM2073" s="133"/>
      <c r="AN2073" s="133"/>
      <c r="AO2073" s="133"/>
      <c r="AP2073" s="133"/>
      <c r="AQ2073" s="133"/>
      <c r="AR2073" s="133"/>
      <c r="AS2073" s="133"/>
      <c r="AT2073" s="133"/>
      <c r="AU2073" s="133"/>
      <c r="AV2073" s="133"/>
      <c r="AW2073" s="133"/>
      <c r="AX2073" s="133"/>
      <c r="AY2073" s="133"/>
      <c r="AZ2073" s="133"/>
      <c r="BA2073" s="133"/>
      <c r="BB2073" s="133"/>
      <c r="BC2073" s="133"/>
      <c r="BD2073" s="133"/>
      <c r="BE2073" s="133"/>
      <c r="BF2073" s="133"/>
      <c r="BG2073" s="133"/>
      <c r="BH2073" s="133"/>
    </row>
    <row r="2074" spans="1:60" outlineLevel="1" x14ac:dyDescent="0.2">
      <c r="A2074" s="142"/>
      <c r="B2074" s="143"/>
      <c r="C2074" s="189" t="s">
        <v>1495</v>
      </c>
      <c r="D2074" s="175"/>
      <c r="E2074" s="176"/>
      <c r="F2074" s="144"/>
      <c r="G2074" s="144"/>
      <c r="H2074" s="144"/>
      <c r="I2074" s="144"/>
      <c r="J2074" s="144"/>
      <c r="K2074" s="144"/>
      <c r="L2074" s="144"/>
      <c r="M2074" s="144"/>
      <c r="N2074" s="144"/>
      <c r="O2074" s="144"/>
      <c r="P2074" s="144"/>
      <c r="Q2074" s="144"/>
      <c r="R2074" s="144"/>
      <c r="S2074" s="144"/>
      <c r="T2074" s="144"/>
      <c r="U2074" s="144"/>
      <c r="V2074" s="144"/>
      <c r="W2074" s="144"/>
      <c r="X2074" s="133"/>
      <c r="Y2074" s="133"/>
      <c r="Z2074" s="133"/>
      <c r="AA2074" s="133"/>
      <c r="AB2074" s="133"/>
      <c r="AC2074" s="133"/>
      <c r="AD2074" s="133"/>
      <c r="AE2074" s="133"/>
      <c r="AF2074" s="133"/>
      <c r="AG2074" s="133" t="s">
        <v>282</v>
      </c>
      <c r="AH2074" s="133">
        <v>0</v>
      </c>
      <c r="AI2074" s="133"/>
      <c r="AJ2074" s="133"/>
      <c r="AK2074" s="133"/>
      <c r="AL2074" s="133"/>
      <c r="AM2074" s="133"/>
      <c r="AN2074" s="133"/>
      <c r="AO2074" s="133"/>
      <c r="AP2074" s="133"/>
      <c r="AQ2074" s="133"/>
      <c r="AR2074" s="133"/>
      <c r="AS2074" s="133"/>
      <c r="AT2074" s="133"/>
      <c r="AU2074" s="133"/>
      <c r="AV2074" s="133"/>
      <c r="AW2074" s="133"/>
      <c r="AX2074" s="133"/>
      <c r="AY2074" s="133"/>
      <c r="AZ2074" s="133"/>
      <c r="BA2074" s="133"/>
      <c r="BB2074" s="133"/>
      <c r="BC2074" s="133"/>
      <c r="BD2074" s="133"/>
      <c r="BE2074" s="133"/>
      <c r="BF2074" s="133"/>
      <c r="BG2074" s="133"/>
      <c r="BH2074" s="133"/>
    </row>
    <row r="2075" spans="1:60" outlineLevel="1" x14ac:dyDescent="0.2">
      <c r="A2075" s="142"/>
      <c r="B2075" s="143"/>
      <c r="C2075" s="189" t="s">
        <v>2049</v>
      </c>
      <c r="D2075" s="175"/>
      <c r="E2075" s="176">
        <v>5.3350000000000009</v>
      </c>
      <c r="F2075" s="144"/>
      <c r="G2075" s="144"/>
      <c r="H2075" s="144"/>
      <c r="I2075" s="144"/>
      <c r="J2075" s="144"/>
      <c r="K2075" s="144"/>
      <c r="L2075" s="144"/>
      <c r="M2075" s="144"/>
      <c r="N2075" s="144"/>
      <c r="O2075" s="144"/>
      <c r="P2075" s="144"/>
      <c r="Q2075" s="144"/>
      <c r="R2075" s="144"/>
      <c r="S2075" s="144"/>
      <c r="T2075" s="144"/>
      <c r="U2075" s="144"/>
      <c r="V2075" s="144"/>
      <c r="W2075" s="144"/>
      <c r="X2075" s="133"/>
      <c r="Y2075" s="133"/>
      <c r="Z2075" s="133"/>
      <c r="AA2075" s="133"/>
      <c r="AB2075" s="133"/>
      <c r="AC2075" s="133"/>
      <c r="AD2075" s="133"/>
      <c r="AE2075" s="133"/>
      <c r="AF2075" s="133"/>
      <c r="AG2075" s="133" t="s">
        <v>282</v>
      </c>
      <c r="AH2075" s="133">
        <v>0</v>
      </c>
      <c r="AI2075" s="133"/>
      <c r="AJ2075" s="133"/>
      <c r="AK2075" s="133"/>
      <c r="AL2075" s="133"/>
      <c r="AM2075" s="133"/>
      <c r="AN2075" s="133"/>
      <c r="AO2075" s="133"/>
      <c r="AP2075" s="133"/>
      <c r="AQ2075" s="133"/>
      <c r="AR2075" s="133"/>
      <c r="AS2075" s="133"/>
      <c r="AT2075" s="133"/>
      <c r="AU2075" s="133"/>
      <c r="AV2075" s="133"/>
      <c r="AW2075" s="133"/>
      <c r="AX2075" s="133"/>
      <c r="AY2075" s="133"/>
      <c r="AZ2075" s="133"/>
      <c r="BA2075" s="133"/>
      <c r="BB2075" s="133"/>
      <c r="BC2075" s="133"/>
      <c r="BD2075" s="133"/>
      <c r="BE2075" s="133"/>
      <c r="BF2075" s="133"/>
      <c r="BG2075" s="133"/>
      <c r="BH2075" s="133"/>
    </row>
    <row r="2076" spans="1:60" outlineLevel="1" x14ac:dyDescent="0.2">
      <c r="A2076" s="142"/>
      <c r="B2076" s="143"/>
      <c r="C2076" s="189" t="s">
        <v>2050</v>
      </c>
      <c r="D2076" s="175"/>
      <c r="E2076" s="176"/>
      <c r="F2076" s="144"/>
      <c r="G2076" s="144"/>
      <c r="H2076" s="144"/>
      <c r="I2076" s="144"/>
      <c r="J2076" s="144"/>
      <c r="K2076" s="144"/>
      <c r="L2076" s="144"/>
      <c r="M2076" s="144"/>
      <c r="N2076" s="144"/>
      <c r="O2076" s="144"/>
      <c r="P2076" s="144"/>
      <c r="Q2076" s="144"/>
      <c r="R2076" s="144"/>
      <c r="S2076" s="144"/>
      <c r="T2076" s="144"/>
      <c r="U2076" s="144"/>
      <c r="V2076" s="144"/>
      <c r="W2076" s="144"/>
      <c r="X2076" s="133"/>
      <c r="Y2076" s="133"/>
      <c r="Z2076" s="133"/>
      <c r="AA2076" s="133"/>
      <c r="AB2076" s="133"/>
      <c r="AC2076" s="133"/>
      <c r="AD2076" s="133"/>
      <c r="AE2076" s="133"/>
      <c r="AF2076" s="133"/>
      <c r="AG2076" s="133" t="s">
        <v>282</v>
      </c>
      <c r="AH2076" s="133">
        <v>0</v>
      </c>
      <c r="AI2076" s="133"/>
      <c r="AJ2076" s="133"/>
      <c r="AK2076" s="133"/>
      <c r="AL2076" s="133"/>
      <c r="AM2076" s="133"/>
      <c r="AN2076" s="133"/>
      <c r="AO2076" s="133"/>
      <c r="AP2076" s="133"/>
      <c r="AQ2076" s="133"/>
      <c r="AR2076" s="133"/>
      <c r="AS2076" s="133"/>
      <c r="AT2076" s="133"/>
      <c r="AU2076" s="133"/>
      <c r="AV2076" s="133"/>
      <c r="AW2076" s="133"/>
      <c r="AX2076" s="133"/>
      <c r="AY2076" s="133"/>
      <c r="AZ2076" s="133"/>
      <c r="BA2076" s="133"/>
      <c r="BB2076" s="133"/>
      <c r="BC2076" s="133"/>
      <c r="BD2076" s="133"/>
      <c r="BE2076" s="133"/>
      <c r="BF2076" s="133"/>
      <c r="BG2076" s="133"/>
      <c r="BH2076" s="133"/>
    </row>
    <row r="2077" spans="1:60" outlineLevel="1" x14ac:dyDescent="0.2">
      <c r="A2077" s="142"/>
      <c r="B2077" s="143"/>
      <c r="C2077" s="189" t="s">
        <v>2051</v>
      </c>
      <c r="D2077" s="175"/>
      <c r="E2077" s="176">
        <v>63.099000000000004</v>
      </c>
      <c r="F2077" s="144"/>
      <c r="G2077" s="144"/>
      <c r="H2077" s="144"/>
      <c r="I2077" s="144"/>
      <c r="J2077" s="144"/>
      <c r="K2077" s="144"/>
      <c r="L2077" s="144"/>
      <c r="M2077" s="144"/>
      <c r="N2077" s="144"/>
      <c r="O2077" s="144"/>
      <c r="P2077" s="144"/>
      <c r="Q2077" s="144"/>
      <c r="R2077" s="144"/>
      <c r="S2077" s="144"/>
      <c r="T2077" s="144"/>
      <c r="U2077" s="144"/>
      <c r="V2077" s="144"/>
      <c r="W2077" s="144"/>
      <c r="X2077" s="133"/>
      <c r="Y2077" s="133"/>
      <c r="Z2077" s="133"/>
      <c r="AA2077" s="133"/>
      <c r="AB2077" s="133"/>
      <c r="AC2077" s="133"/>
      <c r="AD2077" s="133"/>
      <c r="AE2077" s="133"/>
      <c r="AF2077" s="133"/>
      <c r="AG2077" s="133" t="s">
        <v>282</v>
      </c>
      <c r="AH2077" s="133">
        <v>0</v>
      </c>
      <c r="AI2077" s="133"/>
      <c r="AJ2077" s="133"/>
      <c r="AK2077" s="133"/>
      <c r="AL2077" s="133"/>
      <c r="AM2077" s="133"/>
      <c r="AN2077" s="133"/>
      <c r="AO2077" s="133"/>
      <c r="AP2077" s="133"/>
      <c r="AQ2077" s="133"/>
      <c r="AR2077" s="133"/>
      <c r="AS2077" s="133"/>
      <c r="AT2077" s="133"/>
      <c r="AU2077" s="133"/>
      <c r="AV2077" s="133"/>
      <c r="AW2077" s="133"/>
      <c r="AX2077" s="133"/>
      <c r="AY2077" s="133"/>
      <c r="AZ2077" s="133"/>
      <c r="BA2077" s="133"/>
      <c r="BB2077" s="133"/>
      <c r="BC2077" s="133"/>
      <c r="BD2077" s="133"/>
      <c r="BE2077" s="133"/>
      <c r="BF2077" s="133"/>
      <c r="BG2077" s="133"/>
      <c r="BH2077" s="133"/>
    </row>
    <row r="2078" spans="1:60" outlineLevel="1" x14ac:dyDescent="0.2">
      <c r="A2078" s="142"/>
      <c r="B2078" s="143"/>
      <c r="C2078" s="190" t="s">
        <v>673</v>
      </c>
      <c r="D2078" s="177"/>
      <c r="E2078" s="178">
        <v>68.434000000000012</v>
      </c>
      <c r="F2078" s="144"/>
      <c r="G2078" s="144"/>
      <c r="H2078" s="144"/>
      <c r="I2078" s="144"/>
      <c r="J2078" s="144"/>
      <c r="K2078" s="144"/>
      <c r="L2078" s="144"/>
      <c r="M2078" s="144"/>
      <c r="N2078" s="144"/>
      <c r="O2078" s="144"/>
      <c r="P2078" s="144"/>
      <c r="Q2078" s="144"/>
      <c r="R2078" s="144"/>
      <c r="S2078" s="144"/>
      <c r="T2078" s="144"/>
      <c r="U2078" s="144"/>
      <c r="V2078" s="144"/>
      <c r="W2078" s="144"/>
      <c r="X2078" s="133"/>
      <c r="Y2078" s="133"/>
      <c r="Z2078" s="133"/>
      <c r="AA2078" s="133"/>
      <c r="AB2078" s="133"/>
      <c r="AC2078" s="133"/>
      <c r="AD2078" s="133"/>
      <c r="AE2078" s="133"/>
      <c r="AF2078" s="133"/>
      <c r="AG2078" s="133" t="s">
        <v>282</v>
      </c>
      <c r="AH2078" s="133">
        <v>1</v>
      </c>
      <c r="AI2078" s="133"/>
      <c r="AJ2078" s="133"/>
      <c r="AK2078" s="133"/>
      <c r="AL2078" s="133"/>
      <c r="AM2078" s="133"/>
      <c r="AN2078" s="133"/>
      <c r="AO2078" s="133"/>
      <c r="AP2078" s="133"/>
      <c r="AQ2078" s="133"/>
      <c r="AR2078" s="133"/>
      <c r="AS2078" s="133"/>
      <c r="AT2078" s="133"/>
      <c r="AU2078" s="133"/>
      <c r="AV2078" s="133"/>
      <c r="AW2078" s="133"/>
      <c r="AX2078" s="133"/>
      <c r="AY2078" s="133"/>
      <c r="AZ2078" s="133"/>
      <c r="BA2078" s="133"/>
      <c r="BB2078" s="133"/>
      <c r="BC2078" s="133"/>
      <c r="BD2078" s="133"/>
      <c r="BE2078" s="133"/>
      <c r="BF2078" s="133"/>
      <c r="BG2078" s="133"/>
      <c r="BH2078" s="133"/>
    </row>
    <row r="2079" spans="1:60" outlineLevel="1" x14ac:dyDescent="0.2">
      <c r="A2079" s="142"/>
      <c r="B2079" s="143"/>
      <c r="C2079" s="189" t="s">
        <v>2052</v>
      </c>
      <c r="D2079" s="175"/>
      <c r="E2079" s="176"/>
      <c r="F2079" s="144"/>
      <c r="G2079" s="144"/>
      <c r="H2079" s="144"/>
      <c r="I2079" s="144"/>
      <c r="J2079" s="144"/>
      <c r="K2079" s="144"/>
      <c r="L2079" s="144"/>
      <c r="M2079" s="144"/>
      <c r="N2079" s="144"/>
      <c r="O2079" s="144"/>
      <c r="P2079" s="144"/>
      <c r="Q2079" s="144"/>
      <c r="R2079" s="144"/>
      <c r="S2079" s="144"/>
      <c r="T2079" s="144"/>
      <c r="U2079" s="144"/>
      <c r="V2079" s="144"/>
      <c r="W2079" s="144"/>
      <c r="X2079" s="133"/>
      <c r="Y2079" s="133"/>
      <c r="Z2079" s="133"/>
      <c r="AA2079" s="133"/>
      <c r="AB2079" s="133"/>
      <c r="AC2079" s="133"/>
      <c r="AD2079" s="133"/>
      <c r="AE2079" s="133"/>
      <c r="AF2079" s="133"/>
      <c r="AG2079" s="133" t="s">
        <v>282</v>
      </c>
      <c r="AH2079" s="133">
        <v>0</v>
      </c>
      <c r="AI2079" s="133"/>
      <c r="AJ2079" s="133"/>
      <c r="AK2079" s="133"/>
      <c r="AL2079" s="133"/>
      <c r="AM2079" s="133"/>
      <c r="AN2079" s="133"/>
      <c r="AO2079" s="133"/>
      <c r="AP2079" s="133"/>
      <c r="AQ2079" s="133"/>
      <c r="AR2079" s="133"/>
      <c r="AS2079" s="133"/>
      <c r="AT2079" s="133"/>
      <c r="AU2079" s="133"/>
      <c r="AV2079" s="133"/>
      <c r="AW2079" s="133"/>
      <c r="AX2079" s="133"/>
      <c r="AY2079" s="133"/>
      <c r="AZ2079" s="133"/>
      <c r="BA2079" s="133"/>
      <c r="BB2079" s="133"/>
      <c r="BC2079" s="133"/>
      <c r="BD2079" s="133"/>
      <c r="BE2079" s="133"/>
      <c r="BF2079" s="133"/>
      <c r="BG2079" s="133"/>
      <c r="BH2079" s="133"/>
    </row>
    <row r="2080" spans="1:60" outlineLevel="1" x14ac:dyDescent="0.2">
      <c r="A2080" s="142"/>
      <c r="B2080" s="143"/>
      <c r="C2080" s="189" t="s">
        <v>1492</v>
      </c>
      <c r="D2080" s="175"/>
      <c r="E2080" s="176"/>
      <c r="F2080" s="144"/>
      <c r="G2080" s="144"/>
      <c r="H2080" s="144"/>
      <c r="I2080" s="144"/>
      <c r="J2080" s="144"/>
      <c r="K2080" s="144"/>
      <c r="L2080" s="144"/>
      <c r="M2080" s="144"/>
      <c r="N2080" s="144"/>
      <c r="O2080" s="144"/>
      <c r="P2080" s="144"/>
      <c r="Q2080" s="144"/>
      <c r="R2080" s="144"/>
      <c r="S2080" s="144"/>
      <c r="T2080" s="144"/>
      <c r="U2080" s="144"/>
      <c r="V2080" s="144"/>
      <c r="W2080" s="144"/>
      <c r="X2080" s="133"/>
      <c r="Y2080" s="133"/>
      <c r="Z2080" s="133"/>
      <c r="AA2080" s="133"/>
      <c r="AB2080" s="133"/>
      <c r="AC2080" s="133"/>
      <c r="AD2080" s="133"/>
      <c r="AE2080" s="133"/>
      <c r="AF2080" s="133"/>
      <c r="AG2080" s="133" t="s">
        <v>282</v>
      </c>
      <c r="AH2080" s="133">
        <v>0</v>
      </c>
      <c r="AI2080" s="133"/>
      <c r="AJ2080" s="133"/>
      <c r="AK2080" s="133"/>
      <c r="AL2080" s="133"/>
      <c r="AM2080" s="133"/>
      <c r="AN2080" s="133"/>
      <c r="AO2080" s="133"/>
      <c r="AP2080" s="133"/>
      <c r="AQ2080" s="133"/>
      <c r="AR2080" s="133"/>
      <c r="AS2080" s="133"/>
      <c r="AT2080" s="133"/>
      <c r="AU2080" s="133"/>
      <c r="AV2080" s="133"/>
      <c r="AW2080" s="133"/>
      <c r="AX2080" s="133"/>
      <c r="AY2080" s="133"/>
      <c r="AZ2080" s="133"/>
      <c r="BA2080" s="133"/>
      <c r="BB2080" s="133"/>
      <c r="BC2080" s="133"/>
      <c r="BD2080" s="133"/>
      <c r="BE2080" s="133"/>
      <c r="BF2080" s="133"/>
      <c r="BG2080" s="133"/>
      <c r="BH2080" s="133"/>
    </row>
    <row r="2081" spans="1:60" outlineLevel="1" x14ac:dyDescent="0.2">
      <c r="A2081" s="142"/>
      <c r="B2081" s="143"/>
      <c r="C2081" s="189" t="s">
        <v>2053</v>
      </c>
      <c r="D2081" s="175"/>
      <c r="E2081" s="176">
        <v>138.131</v>
      </c>
      <c r="F2081" s="144"/>
      <c r="G2081" s="144"/>
      <c r="H2081" s="144"/>
      <c r="I2081" s="144"/>
      <c r="J2081" s="144"/>
      <c r="K2081" s="144"/>
      <c r="L2081" s="144"/>
      <c r="M2081" s="144"/>
      <c r="N2081" s="144"/>
      <c r="O2081" s="144"/>
      <c r="P2081" s="144"/>
      <c r="Q2081" s="144"/>
      <c r="R2081" s="144"/>
      <c r="S2081" s="144"/>
      <c r="T2081" s="144"/>
      <c r="U2081" s="144"/>
      <c r="V2081" s="144"/>
      <c r="W2081" s="144"/>
      <c r="X2081" s="133"/>
      <c r="Y2081" s="133"/>
      <c r="Z2081" s="133"/>
      <c r="AA2081" s="133"/>
      <c r="AB2081" s="133"/>
      <c r="AC2081" s="133"/>
      <c r="AD2081" s="133"/>
      <c r="AE2081" s="133"/>
      <c r="AF2081" s="133"/>
      <c r="AG2081" s="133" t="s">
        <v>282</v>
      </c>
      <c r="AH2081" s="133">
        <v>0</v>
      </c>
      <c r="AI2081" s="133"/>
      <c r="AJ2081" s="133"/>
      <c r="AK2081" s="133"/>
      <c r="AL2081" s="133"/>
      <c r="AM2081" s="133"/>
      <c r="AN2081" s="133"/>
      <c r="AO2081" s="133"/>
      <c r="AP2081" s="133"/>
      <c r="AQ2081" s="133"/>
      <c r="AR2081" s="133"/>
      <c r="AS2081" s="133"/>
      <c r="AT2081" s="133"/>
      <c r="AU2081" s="133"/>
      <c r="AV2081" s="133"/>
      <c r="AW2081" s="133"/>
      <c r="AX2081" s="133"/>
      <c r="AY2081" s="133"/>
      <c r="AZ2081" s="133"/>
      <c r="BA2081" s="133"/>
      <c r="BB2081" s="133"/>
      <c r="BC2081" s="133"/>
      <c r="BD2081" s="133"/>
      <c r="BE2081" s="133"/>
      <c r="BF2081" s="133"/>
      <c r="BG2081" s="133"/>
      <c r="BH2081" s="133"/>
    </row>
    <row r="2082" spans="1:60" outlineLevel="1" x14ac:dyDescent="0.2">
      <c r="A2082" s="142"/>
      <c r="B2082" s="143"/>
      <c r="C2082" s="189" t="s">
        <v>1495</v>
      </c>
      <c r="D2082" s="175"/>
      <c r="E2082" s="176"/>
      <c r="F2082" s="144"/>
      <c r="G2082" s="144"/>
      <c r="H2082" s="144"/>
      <c r="I2082" s="144"/>
      <c r="J2082" s="144"/>
      <c r="K2082" s="144"/>
      <c r="L2082" s="144"/>
      <c r="M2082" s="144"/>
      <c r="N2082" s="144"/>
      <c r="O2082" s="144"/>
      <c r="P2082" s="144"/>
      <c r="Q2082" s="144"/>
      <c r="R2082" s="144"/>
      <c r="S2082" s="144"/>
      <c r="T2082" s="144"/>
      <c r="U2082" s="144"/>
      <c r="V2082" s="144"/>
      <c r="W2082" s="144"/>
      <c r="X2082" s="133"/>
      <c r="Y2082" s="133"/>
      <c r="Z2082" s="133"/>
      <c r="AA2082" s="133"/>
      <c r="AB2082" s="133"/>
      <c r="AC2082" s="133"/>
      <c r="AD2082" s="133"/>
      <c r="AE2082" s="133"/>
      <c r="AF2082" s="133"/>
      <c r="AG2082" s="133" t="s">
        <v>282</v>
      </c>
      <c r="AH2082" s="133">
        <v>0</v>
      </c>
      <c r="AI2082" s="133"/>
      <c r="AJ2082" s="133"/>
      <c r="AK2082" s="133"/>
      <c r="AL2082" s="133"/>
      <c r="AM2082" s="133"/>
      <c r="AN2082" s="133"/>
      <c r="AO2082" s="133"/>
      <c r="AP2082" s="133"/>
      <c r="AQ2082" s="133"/>
      <c r="AR2082" s="133"/>
      <c r="AS2082" s="133"/>
      <c r="AT2082" s="133"/>
      <c r="AU2082" s="133"/>
      <c r="AV2082" s="133"/>
      <c r="AW2082" s="133"/>
      <c r="AX2082" s="133"/>
      <c r="AY2082" s="133"/>
      <c r="AZ2082" s="133"/>
      <c r="BA2082" s="133"/>
      <c r="BB2082" s="133"/>
      <c r="BC2082" s="133"/>
      <c r="BD2082" s="133"/>
      <c r="BE2082" s="133"/>
      <c r="BF2082" s="133"/>
      <c r="BG2082" s="133"/>
      <c r="BH2082" s="133"/>
    </row>
    <row r="2083" spans="1:60" outlineLevel="1" x14ac:dyDescent="0.2">
      <c r="A2083" s="142"/>
      <c r="B2083" s="143"/>
      <c r="C2083" s="189" t="s">
        <v>2054</v>
      </c>
      <c r="D2083" s="175"/>
      <c r="E2083" s="176">
        <v>59.028000000000006</v>
      </c>
      <c r="F2083" s="144"/>
      <c r="G2083" s="144"/>
      <c r="H2083" s="144"/>
      <c r="I2083" s="144"/>
      <c r="J2083" s="144"/>
      <c r="K2083" s="144"/>
      <c r="L2083" s="144"/>
      <c r="M2083" s="144"/>
      <c r="N2083" s="144"/>
      <c r="O2083" s="144"/>
      <c r="P2083" s="144"/>
      <c r="Q2083" s="144"/>
      <c r="R2083" s="144"/>
      <c r="S2083" s="144"/>
      <c r="T2083" s="144"/>
      <c r="U2083" s="144"/>
      <c r="V2083" s="144"/>
      <c r="W2083" s="144"/>
      <c r="X2083" s="133"/>
      <c r="Y2083" s="133"/>
      <c r="Z2083" s="133"/>
      <c r="AA2083" s="133"/>
      <c r="AB2083" s="133"/>
      <c r="AC2083" s="133"/>
      <c r="AD2083" s="133"/>
      <c r="AE2083" s="133"/>
      <c r="AF2083" s="133"/>
      <c r="AG2083" s="133" t="s">
        <v>282</v>
      </c>
      <c r="AH2083" s="133">
        <v>0</v>
      </c>
      <c r="AI2083" s="133"/>
      <c r="AJ2083" s="133"/>
      <c r="AK2083" s="133"/>
      <c r="AL2083" s="133"/>
      <c r="AM2083" s="133"/>
      <c r="AN2083" s="133"/>
      <c r="AO2083" s="133"/>
      <c r="AP2083" s="133"/>
      <c r="AQ2083" s="133"/>
      <c r="AR2083" s="133"/>
      <c r="AS2083" s="133"/>
      <c r="AT2083" s="133"/>
      <c r="AU2083" s="133"/>
      <c r="AV2083" s="133"/>
      <c r="AW2083" s="133"/>
      <c r="AX2083" s="133"/>
      <c r="AY2083" s="133"/>
      <c r="AZ2083" s="133"/>
      <c r="BA2083" s="133"/>
      <c r="BB2083" s="133"/>
      <c r="BC2083" s="133"/>
      <c r="BD2083" s="133"/>
      <c r="BE2083" s="133"/>
      <c r="BF2083" s="133"/>
      <c r="BG2083" s="133"/>
      <c r="BH2083" s="133"/>
    </row>
    <row r="2084" spans="1:60" outlineLevel="1" x14ac:dyDescent="0.2">
      <c r="A2084" s="142"/>
      <c r="B2084" s="143"/>
      <c r="C2084" s="190" t="s">
        <v>673</v>
      </c>
      <c r="D2084" s="177"/>
      <c r="E2084" s="178">
        <v>197.15900000000002</v>
      </c>
      <c r="F2084" s="144"/>
      <c r="G2084" s="144"/>
      <c r="H2084" s="144"/>
      <c r="I2084" s="144"/>
      <c r="J2084" s="144"/>
      <c r="K2084" s="144"/>
      <c r="L2084" s="144"/>
      <c r="M2084" s="144"/>
      <c r="N2084" s="144"/>
      <c r="O2084" s="144"/>
      <c r="P2084" s="144"/>
      <c r="Q2084" s="144"/>
      <c r="R2084" s="144"/>
      <c r="S2084" s="144"/>
      <c r="T2084" s="144"/>
      <c r="U2084" s="144"/>
      <c r="V2084" s="144"/>
      <c r="W2084" s="144"/>
      <c r="X2084" s="133"/>
      <c r="Y2084" s="133"/>
      <c r="Z2084" s="133"/>
      <c r="AA2084" s="133"/>
      <c r="AB2084" s="133"/>
      <c r="AC2084" s="133"/>
      <c r="AD2084" s="133"/>
      <c r="AE2084" s="133"/>
      <c r="AF2084" s="133"/>
      <c r="AG2084" s="133" t="s">
        <v>282</v>
      </c>
      <c r="AH2084" s="133">
        <v>1</v>
      </c>
      <c r="AI2084" s="133"/>
      <c r="AJ2084" s="133"/>
      <c r="AK2084" s="133"/>
      <c r="AL2084" s="133"/>
      <c r="AM2084" s="133"/>
      <c r="AN2084" s="133"/>
      <c r="AO2084" s="133"/>
      <c r="AP2084" s="133"/>
      <c r="AQ2084" s="133"/>
      <c r="AR2084" s="133"/>
      <c r="AS2084" s="133"/>
      <c r="AT2084" s="133"/>
      <c r="AU2084" s="133"/>
      <c r="AV2084" s="133"/>
      <c r="AW2084" s="133"/>
      <c r="AX2084" s="133"/>
      <c r="AY2084" s="133"/>
      <c r="AZ2084" s="133"/>
      <c r="BA2084" s="133"/>
      <c r="BB2084" s="133"/>
      <c r="BC2084" s="133"/>
      <c r="BD2084" s="133"/>
      <c r="BE2084" s="133"/>
      <c r="BF2084" s="133"/>
      <c r="BG2084" s="133"/>
      <c r="BH2084" s="133"/>
    </row>
    <row r="2085" spans="1:60" outlineLevel="1" x14ac:dyDescent="0.2">
      <c r="A2085" s="142"/>
      <c r="B2085" s="143"/>
      <c r="C2085" s="189" t="s">
        <v>2055</v>
      </c>
      <c r="D2085" s="175"/>
      <c r="E2085" s="176"/>
      <c r="F2085" s="144"/>
      <c r="G2085" s="144"/>
      <c r="H2085" s="144"/>
      <c r="I2085" s="144"/>
      <c r="J2085" s="144"/>
      <c r="K2085" s="144"/>
      <c r="L2085" s="144"/>
      <c r="M2085" s="144"/>
      <c r="N2085" s="144"/>
      <c r="O2085" s="144"/>
      <c r="P2085" s="144"/>
      <c r="Q2085" s="144"/>
      <c r="R2085" s="144"/>
      <c r="S2085" s="144"/>
      <c r="T2085" s="144"/>
      <c r="U2085" s="144"/>
      <c r="V2085" s="144"/>
      <c r="W2085" s="144"/>
      <c r="X2085" s="133"/>
      <c r="Y2085" s="133"/>
      <c r="Z2085" s="133"/>
      <c r="AA2085" s="133"/>
      <c r="AB2085" s="133"/>
      <c r="AC2085" s="133"/>
      <c r="AD2085" s="133"/>
      <c r="AE2085" s="133"/>
      <c r="AF2085" s="133"/>
      <c r="AG2085" s="133" t="s">
        <v>282</v>
      </c>
      <c r="AH2085" s="133">
        <v>0</v>
      </c>
      <c r="AI2085" s="133"/>
      <c r="AJ2085" s="133"/>
      <c r="AK2085" s="133"/>
      <c r="AL2085" s="133"/>
      <c r="AM2085" s="133"/>
      <c r="AN2085" s="133"/>
      <c r="AO2085" s="133"/>
      <c r="AP2085" s="133"/>
      <c r="AQ2085" s="133"/>
      <c r="AR2085" s="133"/>
      <c r="AS2085" s="133"/>
      <c r="AT2085" s="133"/>
      <c r="AU2085" s="133"/>
      <c r="AV2085" s="133"/>
      <c r="AW2085" s="133"/>
      <c r="AX2085" s="133"/>
      <c r="AY2085" s="133"/>
      <c r="AZ2085" s="133"/>
      <c r="BA2085" s="133"/>
      <c r="BB2085" s="133"/>
      <c r="BC2085" s="133"/>
      <c r="BD2085" s="133"/>
      <c r="BE2085" s="133"/>
      <c r="BF2085" s="133"/>
      <c r="BG2085" s="133"/>
      <c r="BH2085" s="133"/>
    </row>
    <row r="2086" spans="1:60" outlineLevel="1" x14ac:dyDescent="0.2">
      <c r="A2086" s="142"/>
      <c r="B2086" s="143"/>
      <c r="C2086" s="191" t="s">
        <v>1467</v>
      </c>
      <c r="D2086" s="179"/>
      <c r="E2086" s="180"/>
      <c r="F2086" s="144"/>
      <c r="G2086" s="144"/>
      <c r="H2086" s="144"/>
      <c r="I2086" s="144"/>
      <c r="J2086" s="144"/>
      <c r="K2086" s="144"/>
      <c r="L2086" s="144"/>
      <c r="M2086" s="144"/>
      <c r="N2086" s="144"/>
      <c r="O2086" s="144"/>
      <c r="P2086" s="144"/>
      <c r="Q2086" s="144"/>
      <c r="R2086" s="144"/>
      <c r="S2086" s="144"/>
      <c r="T2086" s="144"/>
      <c r="U2086" s="144"/>
      <c r="V2086" s="144"/>
      <c r="W2086" s="144"/>
      <c r="X2086" s="133"/>
      <c r="Y2086" s="133"/>
      <c r="Z2086" s="133"/>
      <c r="AA2086" s="133"/>
      <c r="AB2086" s="133"/>
      <c r="AC2086" s="133"/>
      <c r="AD2086" s="133"/>
      <c r="AE2086" s="133"/>
      <c r="AF2086" s="133"/>
      <c r="AG2086" s="133" t="s">
        <v>282</v>
      </c>
      <c r="AH2086" s="133"/>
      <c r="AI2086" s="133"/>
      <c r="AJ2086" s="133"/>
      <c r="AK2086" s="133"/>
      <c r="AL2086" s="133"/>
      <c r="AM2086" s="133"/>
      <c r="AN2086" s="133"/>
      <c r="AO2086" s="133"/>
      <c r="AP2086" s="133"/>
      <c r="AQ2086" s="133"/>
      <c r="AR2086" s="133"/>
      <c r="AS2086" s="133"/>
      <c r="AT2086" s="133"/>
      <c r="AU2086" s="133"/>
      <c r="AV2086" s="133"/>
      <c r="AW2086" s="133"/>
      <c r="AX2086" s="133"/>
      <c r="AY2086" s="133"/>
      <c r="AZ2086" s="133"/>
      <c r="BA2086" s="133"/>
      <c r="BB2086" s="133"/>
      <c r="BC2086" s="133"/>
      <c r="BD2086" s="133"/>
      <c r="BE2086" s="133"/>
      <c r="BF2086" s="133"/>
      <c r="BG2086" s="133"/>
      <c r="BH2086" s="133"/>
    </row>
    <row r="2087" spans="1:60" outlineLevel="1" x14ac:dyDescent="0.2">
      <c r="A2087" s="142"/>
      <c r="B2087" s="143"/>
      <c r="C2087" s="192" t="s">
        <v>1468</v>
      </c>
      <c r="D2087" s="179"/>
      <c r="E2087" s="180"/>
      <c r="F2087" s="144"/>
      <c r="G2087" s="144"/>
      <c r="H2087" s="144"/>
      <c r="I2087" s="144"/>
      <c r="J2087" s="144"/>
      <c r="K2087" s="144"/>
      <c r="L2087" s="144"/>
      <c r="M2087" s="144"/>
      <c r="N2087" s="144"/>
      <c r="O2087" s="144"/>
      <c r="P2087" s="144"/>
      <c r="Q2087" s="144"/>
      <c r="R2087" s="144"/>
      <c r="S2087" s="144"/>
      <c r="T2087" s="144"/>
      <c r="U2087" s="144"/>
      <c r="V2087" s="144"/>
      <c r="W2087" s="144"/>
      <c r="X2087" s="133"/>
      <c r="Y2087" s="133"/>
      <c r="Z2087" s="133"/>
      <c r="AA2087" s="133"/>
      <c r="AB2087" s="133"/>
      <c r="AC2087" s="133"/>
      <c r="AD2087" s="133"/>
      <c r="AE2087" s="133"/>
      <c r="AF2087" s="133"/>
      <c r="AG2087" s="133" t="s">
        <v>282</v>
      </c>
      <c r="AH2087" s="133">
        <v>2</v>
      </c>
      <c r="AI2087" s="133"/>
      <c r="AJ2087" s="133"/>
      <c r="AK2087" s="133"/>
      <c r="AL2087" s="133"/>
      <c r="AM2087" s="133"/>
      <c r="AN2087" s="133"/>
      <c r="AO2087" s="133"/>
      <c r="AP2087" s="133"/>
      <c r="AQ2087" s="133"/>
      <c r="AR2087" s="133"/>
      <c r="AS2087" s="133"/>
      <c r="AT2087" s="133"/>
      <c r="AU2087" s="133"/>
      <c r="AV2087" s="133"/>
      <c r="AW2087" s="133"/>
      <c r="AX2087" s="133"/>
      <c r="AY2087" s="133"/>
      <c r="AZ2087" s="133"/>
      <c r="BA2087" s="133"/>
      <c r="BB2087" s="133"/>
      <c r="BC2087" s="133"/>
      <c r="BD2087" s="133"/>
      <c r="BE2087" s="133"/>
      <c r="BF2087" s="133"/>
      <c r="BG2087" s="133"/>
      <c r="BH2087" s="133"/>
    </row>
    <row r="2088" spans="1:60" outlineLevel="1" x14ac:dyDescent="0.2">
      <c r="A2088" s="142"/>
      <c r="B2088" s="143"/>
      <c r="C2088" s="192" t="s">
        <v>1469</v>
      </c>
      <c r="D2088" s="179"/>
      <c r="E2088" s="180">
        <v>6.12</v>
      </c>
      <c r="F2088" s="144"/>
      <c r="G2088" s="144"/>
      <c r="H2088" s="144"/>
      <c r="I2088" s="144"/>
      <c r="J2088" s="144"/>
      <c r="K2088" s="144"/>
      <c r="L2088" s="144"/>
      <c r="M2088" s="144"/>
      <c r="N2088" s="144"/>
      <c r="O2088" s="144"/>
      <c r="P2088" s="144"/>
      <c r="Q2088" s="144"/>
      <c r="R2088" s="144"/>
      <c r="S2088" s="144"/>
      <c r="T2088" s="144"/>
      <c r="U2088" s="144"/>
      <c r="V2088" s="144"/>
      <c r="W2088" s="144"/>
      <c r="X2088" s="133"/>
      <c r="Y2088" s="133"/>
      <c r="Z2088" s="133"/>
      <c r="AA2088" s="133"/>
      <c r="AB2088" s="133"/>
      <c r="AC2088" s="133"/>
      <c r="AD2088" s="133"/>
      <c r="AE2088" s="133"/>
      <c r="AF2088" s="133"/>
      <c r="AG2088" s="133" t="s">
        <v>282</v>
      </c>
      <c r="AH2088" s="133">
        <v>2</v>
      </c>
      <c r="AI2088" s="133"/>
      <c r="AJ2088" s="133"/>
      <c r="AK2088" s="133"/>
      <c r="AL2088" s="133"/>
      <c r="AM2088" s="133"/>
      <c r="AN2088" s="133"/>
      <c r="AO2088" s="133"/>
      <c r="AP2088" s="133"/>
      <c r="AQ2088" s="133"/>
      <c r="AR2088" s="133"/>
      <c r="AS2088" s="133"/>
      <c r="AT2088" s="133"/>
      <c r="AU2088" s="133"/>
      <c r="AV2088" s="133"/>
      <c r="AW2088" s="133"/>
      <c r="AX2088" s="133"/>
      <c r="AY2088" s="133"/>
      <c r="AZ2088" s="133"/>
      <c r="BA2088" s="133"/>
      <c r="BB2088" s="133"/>
      <c r="BC2088" s="133"/>
      <c r="BD2088" s="133"/>
      <c r="BE2088" s="133"/>
      <c r="BF2088" s="133"/>
      <c r="BG2088" s="133"/>
      <c r="BH2088" s="133"/>
    </row>
    <row r="2089" spans="1:60" outlineLevel="1" x14ac:dyDescent="0.2">
      <c r="A2089" s="142"/>
      <c r="B2089" s="143"/>
      <c r="C2089" s="192" t="s">
        <v>1470</v>
      </c>
      <c r="D2089" s="179"/>
      <c r="E2089" s="180"/>
      <c r="F2089" s="144"/>
      <c r="G2089" s="144"/>
      <c r="H2089" s="144"/>
      <c r="I2089" s="144"/>
      <c r="J2089" s="144"/>
      <c r="K2089" s="144"/>
      <c r="L2089" s="144"/>
      <c r="M2089" s="144"/>
      <c r="N2089" s="144"/>
      <c r="O2089" s="144"/>
      <c r="P2089" s="144"/>
      <c r="Q2089" s="144"/>
      <c r="R2089" s="144"/>
      <c r="S2089" s="144"/>
      <c r="T2089" s="144"/>
      <c r="U2089" s="144"/>
      <c r="V2089" s="144"/>
      <c r="W2089" s="144"/>
      <c r="X2089" s="133"/>
      <c r="Y2089" s="133"/>
      <c r="Z2089" s="133"/>
      <c r="AA2089" s="133"/>
      <c r="AB2089" s="133"/>
      <c r="AC2089" s="133"/>
      <c r="AD2089" s="133"/>
      <c r="AE2089" s="133"/>
      <c r="AF2089" s="133"/>
      <c r="AG2089" s="133" t="s">
        <v>282</v>
      </c>
      <c r="AH2089" s="133">
        <v>2</v>
      </c>
      <c r="AI2089" s="133"/>
      <c r="AJ2089" s="133"/>
      <c r="AK2089" s="133"/>
      <c r="AL2089" s="133"/>
      <c r="AM2089" s="133"/>
      <c r="AN2089" s="133"/>
      <c r="AO2089" s="133"/>
      <c r="AP2089" s="133"/>
      <c r="AQ2089" s="133"/>
      <c r="AR2089" s="133"/>
      <c r="AS2089" s="133"/>
      <c r="AT2089" s="133"/>
      <c r="AU2089" s="133"/>
      <c r="AV2089" s="133"/>
      <c r="AW2089" s="133"/>
      <c r="AX2089" s="133"/>
      <c r="AY2089" s="133"/>
      <c r="AZ2089" s="133"/>
      <c r="BA2089" s="133"/>
      <c r="BB2089" s="133"/>
      <c r="BC2089" s="133"/>
      <c r="BD2089" s="133"/>
      <c r="BE2089" s="133"/>
      <c r="BF2089" s="133"/>
      <c r="BG2089" s="133"/>
      <c r="BH2089" s="133"/>
    </row>
    <row r="2090" spans="1:60" outlineLevel="1" x14ac:dyDescent="0.2">
      <c r="A2090" s="142"/>
      <c r="B2090" s="143"/>
      <c r="C2090" s="192" t="s">
        <v>2056</v>
      </c>
      <c r="D2090" s="179"/>
      <c r="E2090" s="180">
        <v>19.12</v>
      </c>
      <c r="F2090" s="144"/>
      <c r="G2090" s="144"/>
      <c r="H2090" s="144"/>
      <c r="I2090" s="144"/>
      <c r="J2090" s="144"/>
      <c r="K2090" s="144"/>
      <c r="L2090" s="144"/>
      <c r="M2090" s="144"/>
      <c r="N2090" s="144"/>
      <c r="O2090" s="144"/>
      <c r="P2090" s="144"/>
      <c r="Q2090" s="144"/>
      <c r="R2090" s="144"/>
      <c r="S2090" s="144"/>
      <c r="T2090" s="144"/>
      <c r="U2090" s="144"/>
      <c r="V2090" s="144"/>
      <c r="W2090" s="144"/>
      <c r="X2090" s="133"/>
      <c r="Y2090" s="133"/>
      <c r="Z2090" s="133"/>
      <c r="AA2090" s="133"/>
      <c r="AB2090" s="133"/>
      <c r="AC2090" s="133"/>
      <c r="AD2090" s="133"/>
      <c r="AE2090" s="133"/>
      <c r="AF2090" s="133"/>
      <c r="AG2090" s="133" t="s">
        <v>282</v>
      </c>
      <c r="AH2090" s="133">
        <v>2</v>
      </c>
      <c r="AI2090" s="133"/>
      <c r="AJ2090" s="133"/>
      <c r="AK2090" s="133"/>
      <c r="AL2090" s="133"/>
      <c r="AM2090" s="133"/>
      <c r="AN2090" s="133"/>
      <c r="AO2090" s="133"/>
      <c r="AP2090" s="133"/>
      <c r="AQ2090" s="133"/>
      <c r="AR2090" s="133"/>
      <c r="AS2090" s="133"/>
      <c r="AT2090" s="133"/>
      <c r="AU2090" s="133"/>
      <c r="AV2090" s="133"/>
      <c r="AW2090" s="133"/>
      <c r="AX2090" s="133"/>
      <c r="AY2090" s="133"/>
      <c r="AZ2090" s="133"/>
      <c r="BA2090" s="133"/>
      <c r="BB2090" s="133"/>
      <c r="BC2090" s="133"/>
      <c r="BD2090" s="133"/>
      <c r="BE2090" s="133"/>
      <c r="BF2090" s="133"/>
      <c r="BG2090" s="133"/>
      <c r="BH2090" s="133"/>
    </row>
    <row r="2091" spans="1:60" outlineLevel="1" x14ac:dyDescent="0.2">
      <c r="A2091" s="142"/>
      <c r="B2091" s="143"/>
      <c r="C2091" s="192" t="s">
        <v>1472</v>
      </c>
      <c r="D2091" s="179"/>
      <c r="E2091" s="180"/>
      <c r="F2091" s="144"/>
      <c r="G2091" s="144"/>
      <c r="H2091" s="144"/>
      <c r="I2091" s="144"/>
      <c r="J2091" s="144"/>
      <c r="K2091" s="144"/>
      <c r="L2091" s="144"/>
      <c r="M2091" s="144"/>
      <c r="N2091" s="144"/>
      <c r="O2091" s="144"/>
      <c r="P2091" s="144"/>
      <c r="Q2091" s="144"/>
      <c r="R2091" s="144"/>
      <c r="S2091" s="144"/>
      <c r="T2091" s="144"/>
      <c r="U2091" s="144"/>
      <c r="V2091" s="144"/>
      <c r="W2091" s="144"/>
      <c r="X2091" s="133"/>
      <c r="Y2091" s="133"/>
      <c r="Z2091" s="133"/>
      <c r="AA2091" s="133"/>
      <c r="AB2091" s="133"/>
      <c r="AC2091" s="133"/>
      <c r="AD2091" s="133"/>
      <c r="AE2091" s="133"/>
      <c r="AF2091" s="133"/>
      <c r="AG2091" s="133" t="s">
        <v>282</v>
      </c>
      <c r="AH2091" s="133">
        <v>2</v>
      </c>
      <c r="AI2091" s="133"/>
      <c r="AJ2091" s="133"/>
      <c r="AK2091" s="133"/>
      <c r="AL2091" s="133"/>
      <c r="AM2091" s="133"/>
      <c r="AN2091" s="133"/>
      <c r="AO2091" s="133"/>
      <c r="AP2091" s="133"/>
      <c r="AQ2091" s="133"/>
      <c r="AR2091" s="133"/>
      <c r="AS2091" s="133"/>
      <c r="AT2091" s="133"/>
      <c r="AU2091" s="133"/>
      <c r="AV2091" s="133"/>
      <c r="AW2091" s="133"/>
      <c r="AX2091" s="133"/>
      <c r="AY2091" s="133"/>
      <c r="AZ2091" s="133"/>
      <c r="BA2091" s="133"/>
      <c r="BB2091" s="133"/>
      <c r="BC2091" s="133"/>
      <c r="BD2091" s="133"/>
      <c r="BE2091" s="133"/>
      <c r="BF2091" s="133"/>
      <c r="BG2091" s="133"/>
      <c r="BH2091" s="133"/>
    </row>
    <row r="2092" spans="1:60" outlineLevel="1" x14ac:dyDescent="0.2">
      <c r="A2092" s="142"/>
      <c r="B2092" s="143"/>
      <c r="C2092" s="192" t="s">
        <v>1473</v>
      </c>
      <c r="D2092" s="179"/>
      <c r="E2092" s="180">
        <v>127.28</v>
      </c>
      <c r="F2092" s="144"/>
      <c r="G2092" s="144"/>
      <c r="H2092" s="144"/>
      <c r="I2092" s="144"/>
      <c r="J2092" s="144"/>
      <c r="K2092" s="144"/>
      <c r="L2092" s="144"/>
      <c r="M2092" s="144"/>
      <c r="N2092" s="144"/>
      <c r="O2092" s="144"/>
      <c r="P2092" s="144"/>
      <c r="Q2092" s="144"/>
      <c r="R2092" s="144"/>
      <c r="S2092" s="144"/>
      <c r="T2092" s="144"/>
      <c r="U2092" s="144"/>
      <c r="V2092" s="144"/>
      <c r="W2092" s="144"/>
      <c r="X2092" s="133"/>
      <c r="Y2092" s="133"/>
      <c r="Z2092" s="133"/>
      <c r="AA2092" s="133"/>
      <c r="AB2092" s="133"/>
      <c r="AC2092" s="133"/>
      <c r="AD2092" s="133"/>
      <c r="AE2092" s="133"/>
      <c r="AF2092" s="133"/>
      <c r="AG2092" s="133" t="s">
        <v>282</v>
      </c>
      <c r="AH2092" s="133">
        <v>2</v>
      </c>
      <c r="AI2092" s="133"/>
      <c r="AJ2092" s="133"/>
      <c r="AK2092" s="133"/>
      <c r="AL2092" s="133"/>
      <c r="AM2092" s="133"/>
      <c r="AN2092" s="133"/>
      <c r="AO2092" s="133"/>
      <c r="AP2092" s="133"/>
      <c r="AQ2092" s="133"/>
      <c r="AR2092" s="133"/>
      <c r="AS2092" s="133"/>
      <c r="AT2092" s="133"/>
      <c r="AU2092" s="133"/>
      <c r="AV2092" s="133"/>
      <c r="AW2092" s="133"/>
      <c r="AX2092" s="133"/>
      <c r="AY2092" s="133"/>
      <c r="AZ2092" s="133"/>
      <c r="BA2092" s="133"/>
      <c r="BB2092" s="133"/>
      <c r="BC2092" s="133"/>
      <c r="BD2092" s="133"/>
      <c r="BE2092" s="133"/>
      <c r="BF2092" s="133"/>
      <c r="BG2092" s="133"/>
      <c r="BH2092" s="133"/>
    </row>
    <row r="2093" spans="1:60" outlineLevel="1" x14ac:dyDescent="0.2">
      <c r="A2093" s="142"/>
      <c r="B2093" s="143"/>
      <c r="C2093" s="192" t="s">
        <v>1474</v>
      </c>
      <c r="D2093" s="179"/>
      <c r="E2093" s="180">
        <v>19</v>
      </c>
      <c r="F2093" s="144"/>
      <c r="G2093" s="144"/>
      <c r="H2093" s="144"/>
      <c r="I2093" s="144"/>
      <c r="J2093" s="144"/>
      <c r="K2093" s="144"/>
      <c r="L2093" s="144"/>
      <c r="M2093" s="144"/>
      <c r="N2093" s="144"/>
      <c r="O2093" s="144"/>
      <c r="P2093" s="144"/>
      <c r="Q2093" s="144"/>
      <c r="R2093" s="144"/>
      <c r="S2093" s="144"/>
      <c r="T2093" s="144"/>
      <c r="U2093" s="144"/>
      <c r="V2093" s="144"/>
      <c r="W2093" s="144"/>
      <c r="X2093" s="133"/>
      <c r="Y2093" s="133"/>
      <c r="Z2093" s="133"/>
      <c r="AA2093" s="133"/>
      <c r="AB2093" s="133"/>
      <c r="AC2093" s="133"/>
      <c r="AD2093" s="133"/>
      <c r="AE2093" s="133"/>
      <c r="AF2093" s="133"/>
      <c r="AG2093" s="133" t="s">
        <v>282</v>
      </c>
      <c r="AH2093" s="133">
        <v>2</v>
      </c>
      <c r="AI2093" s="133"/>
      <c r="AJ2093" s="133"/>
      <c r="AK2093" s="133"/>
      <c r="AL2093" s="133"/>
      <c r="AM2093" s="133"/>
      <c r="AN2093" s="133"/>
      <c r="AO2093" s="133"/>
      <c r="AP2093" s="133"/>
      <c r="AQ2093" s="133"/>
      <c r="AR2093" s="133"/>
      <c r="AS2093" s="133"/>
      <c r="AT2093" s="133"/>
      <c r="AU2093" s="133"/>
      <c r="AV2093" s="133"/>
      <c r="AW2093" s="133"/>
      <c r="AX2093" s="133"/>
      <c r="AY2093" s="133"/>
      <c r="AZ2093" s="133"/>
      <c r="BA2093" s="133"/>
      <c r="BB2093" s="133"/>
      <c r="BC2093" s="133"/>
      <c r="BD2093" s="133"/>
      <c r="BE2093" s="133"/>
      <c r="BF2093" s="133"/>
      <c r="BG2093" s="133"/>
      <c r="BH2093" s="133"/>
    </row>
    <row r="2094" spans="1:60" outlineLevel="1" x14ac:dyDescent="0.2">
      <c r="A2094" s="142"/>
      <c r="B2094" s="143"/>
      <c r="C2094" s="192" t="s">
        <v>1475</v>
      </c>
      <c r="D2094" s="179"/>
      <c r="E2094" s="180"/>
      <c r="F2094" s="144"/>
      <c r="G2094" s="144"/>
      <c r="H2094" s="144"/>
      <c r="I2094" s="144"/>
      <c r="J2094" s="144"/>
      <c r="K2094" s="144"/>
      <c r="L2094" s="144"/>
      <c r="M2094" s="144"/>
      <c r="N2094" s="144"/>
      <c r="O2094" s="144"/>
      <c r="P2094" s="144"/>
      <c r="Q2094" s="144"/>
      <c r="R2094" s="144"/>
      <c r="S2094" s="144"/>
      <c r="T2094" s="144"/>
      <c r="U2094" s="144"/>
      <c r="V2094" s="144"/>
      <c r="W2094" s="144"/>
      <c r="X2094" s="133"/>
      <c r="Y2094" s="133"/>
      <c r="Z2094" s="133"/>
      <c r="AA2094" s="133"/>
      <c r="AB2094" s="133"/>
      <c r="AC2094" s="133"/>
      <c r="AD2094" s="133"/>
      <c r="AE2094" s="133"/>
      <c r="AF2094" s="133"/>
      <c r="AG2094" s="133" t="s">
        <v>282</v>
      </c>
      <c r="AH2094" s="133">
        <v>2</v>
      </c>
      <c r="AI2094" s="133"/>
      <c r="AJ2094" s="133"/>
      <c r="AK2094" s="133"/>
      <c r="AL2094" s="133"/>
      <c r="AM2094" s="133"/>
      <c r="AN2094" s="133"/>
      <c r="AO2094" s="133"/>
      <c r="AP2094" s="133"/>
      <c r="AQ2094" s="133"/>
      <c r="AR2094" s="133"/>
      <c r="AS2094" s="133"/>
      <c r="AT2094" s="133"/>
      <c r="AU2094" s="133"/>
      <c r="AV2094" s="133"/>
      <c r="AW2094" s="133"/>
      <c r="AX2094" s="133"/>
      <c r="AY2094" s="133"/>
      <c r="AZ2094" s="133"/>
      <c r="BA2094" s="133"/>
      <c r="BB2094" s="133"/>
      <c r="BC2094" s="133"/>
      <c r="BD2094" s="133"/>
      <c r="BE2094" s="133"/>
      <c r="BF2094" s="133"/>
      <c r="BG2094" s="133"/>
      <c r="BH2094" s="133"/>
    </row>
    <row r="2095" spans="1:60" outlineLevel="1" x14ac:dyDescent="0.2">
      <c r="A2095" s="142"/>
      <c r="B2095" s="143"/>
      <c r="C2095" s="192" t="s">
        <v>1476</v>
      </c>
      <c r="D2095" s="179"/>
      <c r="E2095" s="180">
        <v>126.04</v>
      </c>
      <c r="F2095" s="144"/>
      <c r="G2095" s="144"/>
      <c r="H2095" s="144"/>
      <c r="I2095" s="144"/>
      <c r="J2095" s="144"/>
      <c r="K2095" s="144"/>
      <c r="L2095" s="144"/>
      <c r="M2095" s="144"/>
      <c r="N2095" s="144"/>
      <c r="O2095" s="144"/>
      <c r="P2095" s="144"/>
      <c r="Q2095" s="144"/>
      <c r="R2095" s="144"/>
      <c r="S2095" s="144"/>
      <c r="T2095" s="144"/>
      <c r="U2095" s="144"/>
      <c r="V2095" s="144"/>
      <c r="W2095" s="144"/>
      <c r="X2095" s="133"/>
      <c r="Y2095" s="133"/>
      <c r="Z2095" s="133"/>
      <c r="AA2095" s="133"/>
      <c r="AB2095" s="133"/>
      <c r="AC2095" s="133"/>
      <c r="AD2095" s="133"/>
      <c r="AE2095" s="133"/>
      <c r="AF2095" s="133"/>
      <c r="AG2095" s="133" t="s">
        <v>282</v>
      </c>
      <c r="AH2095" s="133">
        <v>2</v>
      </c>
      <c r="AI2095" s="133"/>
      <c r="AJ2095" s="133"/>
      <c r="AK2095" s="133"/>
      <c r="AL2095" s="133"/>
      <c r="AM2095" s="133"/>
      <c r="AN2095" s="133"/>
      <c r="AO2095" s="133"/>
      <c r="AP2095" s="133"/>
      <c r="AQ2095" s="133"/>
      <c r="AR2095" s="133"/>
      <c r="AS2095" s="133"/>
      <c r="AT2095" s="133"/>
      <c r="AU2095" s="133"/>
      <c r="AV2095" s="133"/>
      <c r="AW2095" s="133"/>
      <c r="AX2095" s="133"/>
      <c r="AY2095" s="133"/>
      <c r="AZ2095" s="133"/>
      <c r="BA2095" s="133"/>
      <c r="BB2095" s="133"/>
      <c r="BC2095" s="133"/>
      <c r="BD2095" s="133"/>
      <c r="BE2095" s="133"/>
      <c r="BF2095" s="133"/>
      <c r="BG2095" s="133"/>
      <c r="BH2095" s="133"/>
    </row>
    <row r="2096" spans="1:60" outlineLevel="1" x14ac:dyDescent="0.2">
      <c r="A2096" s="142"/>
      <c r="B2096" s="143"/>
      <c r="C2096" s="192" t="s">
        <v>1477</v>
      </c>
      <c r="D2096" s="179"/>
      <c r="E2096" s="180">
        <v>21.200000000000003</v>
      </c>
      <c r="F2096" s="144"/>
      <c r="G2096" s="144"/>
      <c r="H2096" s="144"/>
      <c r="I2096" s="144"/>
      <c r="J2096" s="144"/>
      <c r="K2096" s="144"/>
      <c r="L2096" s="144"/>
      <c r="M2096" s="144"/>
      <c r="N2096" s="144"/>
      <c r="O2096" s="144"/>
      <c r="P2096" s="144"/>
      <c r="Q2096" s="144"/>
      <c r="R2096" s="144"/>
      <c r="S2096" s="144"/>
      <c r="T2096" s="144"/>
      <c r="U2096" s="144"/>
      <c r="V2096" s="144"/>
      <c r="W2096" s="144"/>
      <c r="X2096" s="133"/>
      <c r="Y2096" s="133"/>
      <c r="Z2096" s="133"/>
      <c r="AA2096" s="133"/>
      <c r="AB2096" s="133"/>
      <c r="AC2096" s="133"/>
      <c r="AD2096" s="133"/>
      <c r="AE2096" s="133"/>
      <c r="AF2096" s="133"/>
      <c r="AG2096" s="133" t="s">
        <v>282</v>
      </c>
      <c r="AH2096" s="133">
        <v>2</v>
      </c>
      <c r="AI2096" s="133"/>
      <c r="AJ2096" s="133"/>
      <c r="AK2096" s="133"/>
      <c r="AL2096" s="133"/>
      <c r="AM2096" s="133"/>
      <c r="AN2096" s="133"/>
      <c r="AO2096" s="133"/>
      <c r="AP2096" s="133"/>
      <c r="AQ2096" s="133"/>
      <c r="AR2096" s="133"/>
      <c r="AS2096" s="133"/>
      <c r="AT2096" s="133"/>
      <c r="AU2096" s="133"/>
      <c r="AV2096" s="133"/>
      <c r="AW2096" s="133"/>
      <c r="AX2096" s="133"/>
      <c r="AY2096" s="133"/>
      <c r="AZ2096" s="133"/>
      <c r="BA2096" s="133"/>
      <c r="BB2096" s="133"/>
      <c r="BC2096" s="133"/>
      <c r="BD2096" s="133"/>
      <c r="BE2096" s="133"/>
      <c r="BF2096" s="133"/>
      <c r="BG2096" s="133"/>
      <c r="BH2096" s="133"/>
    </row>
    <row r="2097" spans="1:60" outlineLevel="1" x14ac:dyDescent="0.2">
      <c r="A2097" s="142"/>
      <c r="B2097" s="143"/>
      <c r="C2097" s="192" t="s">
        <v>1478</v>
      </c>
      <c r="D2097" s="179"/>
      <c r="E2097" s="180"/>
      <c r="F2097" s="144"/>
      <c r="G2097" s="144"/>
      <c r="H2097" s="144"/>
      <c r="I2097" s="144"/>
      <c r="J2097" s="144"/>
      <c r="K2097" s="144"/>
      <c r="L2097" s="144"/>
      <c r="M2097" s="144"/>
      <c r="N2097" s="144"/>
      <c r="O2097" s="144"/>
      <c r="P2097" s="144"/>
      <c r="Q2097" s="144"/>
      <c r="R2097" s="144"/>
      <c r="S2097" s="144"/>
      <c r="T2097" s="144"/>
      <c r="U2097" s="144"/>
      <c r="V2097" s="144"/>
      <c r="W2097" s="144"/>
      <c r="X2097" s="133"/>
      <c r="Y2097" s="133"/>
      <c r="Z2097" s="133"/>
      <c r="AA2097" s="133"/>
      <c r="AB2097" s="133"/>
      <c r="AC2097" s="133"/>
      <c r="AD2097" s="133"/>
      <c r="AE2097" s="133"/>
      <c r="AF2097" s="133"/>
      <c r="AG2097" s="133" t="s">
        <v>282</v>
      </c>
      <c r="AH2097" s="133">
        <v>2</v>
      </c>
      <c r="AI2097" s="133"/>
      <c r="AJ2097" s="133"/>
      <c r="AK2097" s="133"/>
      <c r="AL2097" s="133"/>
      <c r="AM2097" s="133"/>
      <c r="AN2097" s="133"/>
      <c r="AO2097" s="133"/>
      <c r="AP2097" s="133"/>
      <c r="AQ2097" s="133"/>
      <c r="AR2097" s="133"/>
      <c r="AS2097" s="133"/>
      <c r="AT2097" s="133"/>
      <c r="AU2097" s="133"/>
      <c r="AV2097" s="133"/>
      <c r="AW2097" s="133"/>
      <c r="AX2097" s="133"/>
      <c r="AY2097" s="133"/>
      <c r="AZ2097" s="133"/>
      <c r="BA2097" s="133"/>
      <c r="BB2097" s="133"/>
      <c r="BC2097" s="133"/>
      <c r="BD2097" s="133"/>
      <c r="BE2097" s="133"/>
      <c r="BF2097" s="133"/>
      <c r="BG2097" s="133"/>
      <c r="BH2097" s="133"/>
    </row>
    <row r="2098" spans="1:60" outlineLevel="1" x14ac:dyDescent="0.2">
      <c r="A2098" s="142"/>
      <c r="B2098" s="143"/>
      <c r="C2098" s="192" t="s">
        <v>1479</v>
      </c>
      <c r="D2098" s="179"/>
      <c r="E2098" s="180">
        <v>89.28</v>
      </c>
      <c r="F2098" s="144"/>
      <c r="G2098" s="144"/>
      <c r="H2098" s="144"/>
      <c r="I2098" s="144"/>
      <c r="J2098" s="144"/>
      <c r="K2098" s="144"/>
      <c r="L2098" s="144"/>
      <c r="M2098" s="144"/>
      <c r="N2098" s="144"/>
      <c r="O2098" s="144"/>
      <c r="P2098" s="144"/>
      <c r="Q2098" s="144"/>
      <c r="R2098" s="144"/>
      <c r="S2098" s="144"/>
      <c r="T2098" s="144"/>
      <c r="U2098" s="144"/>
      <c r="V2098" s="144"/>
      <c r="W2098" s="144"/>
      <c r="X2098" s="133"/>
      <c r="Y2098" s="133"/>
      <c r="Z2098" s="133"/>
      <c r="AA2098" s="133"/>
      <c r="AB2098" s="133"/>
      <c r="AC2098" s="133"/>
      <c r="AD2098" s="133"/>
      <c r="AE2098" s="133"/>
      <c r="AF2098" s="133"/>
      <c r="AG2098" s="133" t="s">
        <v>282</v>
      </c>
      <c r="AH2098" s="133">
        <v>2</v>
      </c>
      <c r="AI2098" s="133"/>
      <c r="AJ2098" s="133"/>
      <c r="AK2098" s="133"/>
      <c r="AL2098" s="133"/>
      <c r="AM2098" s="133"/>
      <c r="AN2098" s="133"/>
      <c r="AO2098" s="133"/>
      <c r="AP2098" s="133"/>
      <c r="AQ2098" s="133"/>
      <c r="AR2098" s="133"/>
      <c r="AS2098" s="133"/>
      <c r="AT2098" s="133"/>
      <c r="AU2098" s="133"/>
      <c r="AV2098" s="133"/>
      <c r="AW2098" s="133"/>
      <c r="AX2098" s="133"/>
      <c r="AY2098" s="133"/>
      <c r="AZ2098" s="133"/>
      <c r="BA2098" s="133"/>
      <c r="BB2098" s="133"/>
      <c r="BC2098" s="133"/>
      <c r="BD2098" s="133"/>
      <c r="BE2098" s="133"/>
      <c r="BF2098" s="133"/>
      <c r="BG2098" s="133"/>
      <c r="BH2098" s="133"/>
    </row>
    <row r="2099" spans="1:60" outlineLevel="1" x14ac:dyDescent="0.2">
      <c r="A2099" s="142"/>
      <c r="B2099" s="143"/>
      <c r="C2099" s="192" t="s">
        <v>1480</v>
      </c>
      <c r="D2099" s="179"/>
      <c r="E2099" s="180">
        <v>19.600000000000001</v>
      </c>
      <c r="F2099" s="144"/>
      <c r="G2099" s="144"/>
      <c r="H2099" s="144"/>
      <c r="I2099" s="144"/>
      <c r="J2099" s="144"/>
      <c r="K2099" s="144"/>
      <c r="L2099" s="144"/>
      <c r="M2099" s="144"/>
      <c r="N2099" s="144"/>
      <c r="O2099" s="144"/>
      <c r="P2099" s="144"/>
      <c r="Q2099" s="144"/>
      <c r="R2099" s="144"/>
      <c r="S2099" s="144"/>
      <c r="T2099" s="144"/>
      <c r="U2099" s="144"/>
      <c r="V2099" s="144"/>
      <c r="W2099" s="144"/>
      <c r="X2099" s="133"/>
      <c r="Y2099" s="133"/>
      <c r="Z2099" s="133"/>
      <c r="AA2099" s="133"/>
      <c r="AB2099" s="133"/>
      <c r="AC2099" s="133"/>
      <c r="AD2099" s="133"/>
      <c r="AE2099" s="133"/>
      <c r="AF2099" s="133"/>
      <c r="AG2099" s="133" t="s">
        <v>282</v>
      </c>
      <c r="AH2099" s="133">
        <v>2</v>
      </c>
      <c r="AI2099" s="133"/>
      <c r="AJ2099" s="133"/>
      <c r="AK2099" s="133"/>
      <c r="AL2099" s="133"/>
      <c r="AM2099" s="133"/>
      <c r="AN2099" s="133"/>
      <c r="AO2099" s="133"/>
      <c r="AP2099" s="133"/>
      <c r="AQ2099" s="133"/>
      <c r="AR2099" s="133"/>
      <c r="AS2099" s="133"/>
      <c r="AT2099" s="133"/>
      <c r="AU2099" s="133"/>
      <c r="AV2099" s="133"/>
      <c r="AW2099" s="133"/>
      <c r="AX2099" s="133"/>
      <c r="AY2099" s="133"/>
      <c r="AZ2099" s="133"/>
      <c r="BA2099" s="133"/>
      <c r="BB2099" s="133"/>
      <c r="BC2099" s="133"/>
      <c r="BD2099" s="133"/>
      <c r="BE2099" s="133"/>
      <c r="BF2099" s="133"/>
      <c r="BG2099" s="133"/>
      <c r="BH2099" s="133"/>
    </row>
    <row r="2100" spans="1:60" outlineLevel="1" x14ac:dyDescent="0.2">
      <c r="A2100" s="142"/>
      <c r="B2100" s="143"/>
      <c r="C2100" s="191" t="s">
        <v>1481</v>
      </c>
      <c r="D2100" s="179"/>
      <c r="E2100" s="180"/>
      <c r="F2100" s="144"/>
      <c r="G2100" s="144"/>
      <c r="H2100" s="144"/>
      <c r="I2100" s="144"/>
      <c r="J2100" s="144"/>
      <c r="K2100" s="144"/>
      <c r="L2100" s="144"/>
      <c r="M2100" s="144"/>
      <c r="N2100" s="144"/>
      <c r="O2100" s="144"/>
      <c r="P2100" s="144"/>
      <c r="Q2100" s="144"/>
      <c r="R2100" s="144"/>
      <c r="S2100" s="144"/>
      <c r="T2100" s="144"/>
      <c r="U2100" s="144"/>
      <c r="V2100" s="144"/>
      <c r="W2100" s="144"/>
      <c r="X2100" s="133"/>
      <c r="Y2100" s="133"/>
      <c r="Z2100" s="133"/>
      <c r="AA2100" s="133"/>
      <c r="AB2100" s="133"/>
      <c r="AC2100" s="133"/>
      <c r="AD2100" s="133"/>
      <c r="AE2100" s="133"/>
      <c r="AF2100" s="133"/>
      <c r="AG2100" s="133" t="s">
        <v>282</v>
      </c>
      <c r="AH2100" s="133"/>
      <c r="AI2100" s="133"/>
      <c r="AJ2100" s="133"/>
      <c r="AK2100" s="133"/>
      <c r="AL2100" s="133"/>
      <c r="AM2100" s="133"/>
      <c r="AN2100" s="133"/>
      <c r="AO2100" s="133"/>
      <c r="AP2100" s="133"/>
      <c r="AQ2100" s="133"/>
      <c r="AR2100" s="133"/>
      <c r="AS2100" s="133"/>
      <c r="AT2100" s="133"/>
      <c r="AU2100" s="133"/>
      <c r="AV2100" s="133"/>
      <c r="AW2100" s="133"/>
      <c r="AX2100" s="133"/>
      <c r="AY2100" s="133"/>
      <c r="AZ2100" s="133"/>
      <c r="BA2100" s="133"/>
      <c r="BB2100" s="133"/>
      <c r="BC2100" s="133"/>
      <c r="BD2100" s="133"/>
      <c r="BE2100" s="133"/>
      <c r="BF2100" s="133"/>
      <c r="BG2100" s="133"/>
      <c r="BH2100" s="133"/>
    </row>
    <row r="2101" spans="1:60" outlineLevel="1" x14ac:dyDescent="0.2">
      <c r="A2101" s="142"/>
      <c r="B2101" s="143"/>
      <c r="C2101" s="189" t="s">
        <v>2057</v>
      </c>
      <c r="D2101" s="175"/>
      <c r="E2101" s="176">
        <v>55.593200000000003</v>
      </c>
      <c r="F2101" s="144"/>
      <c r="G2101" s="144"/>
      <c r="H2101" s="144"/>
      <c r="I2101" s="144"/>
      <c r="J2101" s="144"/>
      <c r="K2101" s="144"/>
      <c r="L2101" s="144"/>
      <c r="M2101" s="144"/>
      <c r="N2101" s="144"/>
      <c r="O2101" s="144"/>
      <c r="P2101" s="144"/>
      <c r="Q2101" s="144"/>
      <c r="R2101" s="144"/>
      <c r="S2101" s="144"/>
      <c r="T2101" s="144"/>
      <c r="U2101" s="144"/>
      <c r="V2101" s="144"/>
      <c r="W2101" s="144"/>
      <c r="X2101" s="133"/>
      <c r="Y2101" s="133"/>
      <c r="Z2101" s="133"/>
      <c r="AA2101" s="133"/>
      <c r="AB2101" s="133"/>
      <c r="AC2101" s="133"/>
      <c r="AD2101" s="133"/>
      <c r="AE2101" s="133"/>
      <c r="AF2101" s="133"/>
      <c r="AG2101" s="133" t="s">
        <v>282</v>
      </c>
      <c r="AH2101" s="133">
        <v>0</v>
      </c>
      <c r="AI2101" s="133"/>
      <c r="AJ2101" s="133"/>
      <c r="AK2101" s="133"/>
      <c r="AL2101" s="133"/>
      <c r="AM2101" s="133"/>
      <c r="AN2101" s="133"/>
      <c r="AO2101" s="133"/>
      <c r="AP2101" s="133"/>
      <c r="AQ2101" s="133"/>
      <c r="AR2101" s="133"/>
      <c r="AS2101" s="133"/>
      <c r="AT2101" s="133"/>
      <c r="AU2101" s="133"/>
      <c r="AV2101" s="133"/>
      <c r="AW2101" s="133"/>
      <c r="AX2101" s="133"/>
      <c r="AY2101" s="133"/>
      <c r="AZ2101" s="133"/>
      <c r="BA2101" s="133"/>
      <c r="BB2101" s="133"/>
      <c r="BC2101" s="133"/>
      <c r="BD2101" s="133"/>
      <c r="BE2101" s="133"/>
      <c r="BF2101" s="133"/>
      <c r="BG2101" s="133"/>
      <c r="BH2101" s="133"/>
    </row>
    <row r="2102" spans="1:60" outlineLevel="1" x14ac:dyDescent="0.2">
      <c r="A2102" s="142"/>
      <c r="B2102" s="143"/>
      <c r="C2102" s="190" t="s">
        <v>673</v>
      </c>
      <c r="D2102" s="177"/>
      <c r="E2102" s="178">
        <v>55.593200000000003</v>
      </c>
      <c r="F2102" s="144"/>
      <c r="G2102" s="144"/>
      <c r="H2102" s="144"/>
      <c r="I2102" s="144"/>
      <c r="J2102" s="144"/>
      <c r="K2102" s="144"/>
      <c r="L2102" s="144"/>
      <c r="M2102" s="144"/>
      <c r="N2102" s="144"/>
      <c r="O2102" s="144"/>
      <c r="P2102" s="144"/>
      <c r="Q2102" s="144"/>
      <c r="R2102" s="144"/>
      <c r="S2102" s="144"/>
      <c r="T2102" s="144"/>
      <c r="U2102" s="144"/>
      <c r="V2102" s="144"/>
      <c r="W2102" s="144"/>
      <c r="X2102" s="133"/>
      <c r="Y2102" s="133"/>
      <c r="Z2102" s="133"/>
      <c r="AA2102" s="133"/>
      <c r="AB2102" s="133"/>
      <c r="AC2102" s="133"/>
      <c r="AD2102" s="133"/>
      <c r="AE2102" s="133"/>
      <c r="AF2102" s="133"/>
      <c r="AG2102" s="133" t="s">
        <v>282</v>
      </c>
      <c r="AH2102" s="133">
        <v>1</v>
      </c>
      <c r="AI2102" s="133"/>
      <c r="AJ2102" s="133"/>
      <c r="AK2102" s="133"/>
      <c r="AL2102" s="133"/>
      <c r="AM2102" s="133"/>
      <c r="AN2102" s="133"/>
      <c r="AO2102" s="133"/>
      <c r="AP2102" s="133"/>
      <c r="AQ2102" s="133"/>
      <c r="AR2102" s="133"/>
      <c r="AS2102" s="133"/>
      <c r="AT2102" s="133"/>
      <c r="AU2102" s="133"/>
      <c r="AV2102" s="133"/>
      <c r="AW2102" s="133"/>
      <c r="AX2102" s="133"/>
      <c r="AY2102" s="133"/>
      <c r="AZ2102" s="133"/>
      <c r="BA2102" s="133"/>
      <c r="BB2102" s="133"/>
      <c r="BC2102" s="133"/>
      <c r="BD2102" s="133"/>
      <c r="BE2102" s="133"/>
      <c r="BF2102" s="133"/>
      <c r="BG2102" s="133"/>
      <c r="BH2102" s="133"/>
    </row>
    <row r="2103" spans="1:60" outlineLevel="1" x14ac:dyDescent="0.2">
      <c r="A2103" s="142"/>
      <c r="B2103" s="143"/>
      <c r="C2103" s="189" t="s">
        <v>2058</v>
      </c>
      <c r="D2103" s="175"/>
      <c r="E2103" s="176"/>
      <c r="F2103" s="144"/>
      <c r="G2103" s="144"/>
      <c r="H2103" s="144"/>
      <c r="I2103" s="144"/>
      <c r="J2103" s="144"/>
      <c r="K2103" s="144"/>
      <c r="L2103" s="144"/>
      <c r="M2103" s="144"/>
      <c r="N2103" s="144"/>
      <c r="O2103" s="144"/>
      <c r="P2103" s="144"/>
      <c r="Q2103" s="144"/>
      <c r="R2103" s="144"/>
      <c r="S2103" s="144"/>
      <c r="T2103" s="144"/>
      <c r="U2103" s="144"/>
      <c r="V2103" s="144"/>
      <c r="W2103" s="144"/>
      <c r="X2103" s="133"/>
      <c r="Y2103" s="133"/>
      <c r="Z2103" s="133"/>
      <c r="AA2103" s="133"/>
      <c r="AB2103" s="133"/>
      <c r="AC2103" s="133"/>
      <c r="AD2103" s="133"/>
      <c r="AE2103" s="133"/>
      <c r="AF2103" s="133"/>
      <c r="AG2103" s="133" t="s">
        <v>282</v>
      </c>
      <c r="AH2103" s="133">
        <v>0</v>
      </c>
      <c r="AI2103" s="133"/>
      <c r="AJ2103" s="133"/>
      <c r="AK2103" s="133"/>
      <c r="AL2103" s="133"/>
      <c r="AM2103" s="133"/>
      <c r="AN2103" s="133"/>
      <c r="AO2103" s="133"/>
      <c r="AP2103" s="133"/>
      <c r="AQ2103" s="133"/>
      <c r="AR2103" s="133"/>
      <c r="AS2103" s="133"/>
      <c r="AT2103" s="133"/>
      <c r="AU2103" s="133"/>
      <c r="AV2103" s="133"/>
      <c r="AW2103" s="133"/>
      <c r="AX2103" s="133"/>
      <c r="AY2103" s="133"/>
      <c r="AZ2103" s="133"/>
      <c r="BA2103" s="133"/>
      <c r="BB2103" s="133"/>
      <c r="BC2103" s="133"/>
      <c r="BD2103" s="133"/>
      <c r="BE2103" s="133"/>
      <c r="BF2103" s="133"/>
      <c r="BG2103" s="133"/>
      <c r="BH2103" s="133"/>
    </row>
    <row r="2104" spans="1:60" outlineLevel="1" x14ac:dyDescent="0.2">
      <c r="A2104" s="142"/>
      <c r="B2104" s="143"/>
      <c r="C2104" s="191" t="s">
        <v>1467</v>
      </c>
      <c r="D2104" s="179"/>
      <c r="E2104" s="180"/>
      <c r="F2104" s="144"/>
      <c r="G2104" s="144"/>
      <c r="H2104" s="144"/>
      <c r="I2104" s="144"/>
      <c r="J2104" s="144"/>
      <c r="K2104" s="144"/>
      <c r="L2104" s="144"/>
      <c r="M2104" s="144"/>
      <c r="N2104" s="144"/>
      <c r="O2104" s="144"/>
      <c r="P2104" s="144"/>
      <c r="Q2104" s="144"/>
      <c r="R2104" s="144"/>
      <c r="S2104" s="144"/>
      <c r="T2104" s="144"/>
      <c r="U2104" s="144"/>
      <c r="V2104" s="144"/>
      <c r="W2104" s="144"/>
      <c r="X2104" s="133"/>
      <c r="Y2104" s="133"/>
      <c r="Z2104" s="133"/>
      <c r="AA2104" s="133"/>
      <c r="AB2104" s="133"/>
      <c r="AC2104" s="133"/>
      <c r="AD2104" s="133"/>
      <c r="AE2104" s="133"/>
      <c r="AF2104" s="133"/>
      <c r="AG2104" s="133" t="s">
        <v>282</v>
      </c>
      <c r="AH2104" s="133"/>
      <c r="AI2104" s="133"/>
      <c r="AJ2104" s="133"/>
      <c r="AK2104" s="133"/>
      <c r="AL2104" s="133"/>
      <c r="AM2104" s="133"/>
      <c r="AN2104" s="133"/>
      <c r="AO2104" s="133"/>
      <c r="AP2104" s="133"/>
      <c r="AQ2104" s="133"/>
      <c r="AR2104" s="133"/>
      <c r="AS2104" s="133"/>
      <c r="AT2104" s="133"/>
      <c r="AU2104" s="133"/>
      <c r="AV2104" s="133"/>
      <c r="AW2104" s="133"/>
      <c r="AX2104" s="133"/>
      <c r="AY2104" s="133"/>
      <c r="AZ2104" s="133"/>
      <c r="BA2104" s="133"/>
      <c r="BB2104" s="133"/>
      <c r="BC2104" s="133"/>
      <c r="BD2104" s="133"/>
      <c r="BE2104" s="133"/>
      <c r="BF2104" s="133"/>
      <c r="BG2104" s="133"/>
      <c r="BH2104" s="133"/>
    </row>
    <row r="2105" spans="1:60" outlineLevel="1" x14ac:dyDescent="0.2">
      <c r="A2105" s="142"/>
      <c r="B2105" s="143"/>
      <c r="C2105" s="192" t="s">
        <v>1468</v>
      </c>
      <c r="D2105" s="179"/>
      <c r="E2105" s="180"/>
      <c r="F2105" s="144"/>
      <c r="G2105" s="144"/>
      <c r="H2105" s="144"/>
      <c r="I2105" s="144"/>
      <c r="J2105" s="144"/>
      <c r="K2105" s="144"/>
      <c r="L2105" s="144"/>
      <c r="M2105" s="144"/>
      <c r="N2105" s="144"/>
      <c r="O2105" s="144"/>
      <c r="P2105" s="144"/>
      <c r="Q2105" s="144"/>
      <c r="R2105" s="144"/>
      <c r="S2105" s="144"/>
      <c r="T2105" s="144"/>
      <c r="U2105" s="144"/>
      <c r="V2105" s="144"/>
      <c r="W2105" s="144"/>
      <c r="X2105" s="133"/>
      <c r="Y2105" s="133"/>
      <c r="Z2105" s="133"/>
      <c r="AA2105" s="133"/>
      <c r="AB2105" s="133"/>
      <c r="AC2105" s="133"/>
      <c r="AD2105" s="133"/>
      <c r="AE2105" s="133"/>
      <c r="AF2105" s="133"/>
      <c r="AG2105" s="133" t="s">
        <v>282</v>
      </c>
      <c r="AH2105" s="133">
        <v>2</v>
      </c>
      <c r="AI2105" s="133"/>
      <c r="AJ2105" s="133"/>
      <c r="AK2105" s="133"/>
      <c r="AL2105" s="133"/>
      <c r="AM2105" s="133"/>
      <c r="AN2105" s="133"/>
      <c r="AO2105" s="133"/>
      <c r="AP2105" s="133"/>
      <c r="AQ2105" s="133"/>
      <c r="AR2105" s="133"/>
      <c r="AS2105" s="133"/>
      <c r="AT2105" s="133"/>
      <c r="AU2105" s="133"/>
      <c r="AV2105" s="133"/>
      <c r="AW2105" s="133"/>
      <c r="AX2105" s="133"/>
      <c r="AY2105" s="133"/>
      <c r="AZ2105" s="133"/>
      <c r="BA2105" s="133"/>
      <c r="BB2105" s="133"/>
      <c r="BC2105" s="133"/>
      <c r="BD2105" s="133"/>
      <c r="BE2105" s="133"/>
      <c r="BF2105" s="133"/>
      <c r="BG2105" s="133"/>
      <c r="BH2105" s="133"/>
    </row>
    <row r="2106" spans="1:60" outlineLevel="1" x14ac:dyDescent="0.2">
      <c r="A2106" s="142"/>
      <c r="B2106" s="143"/>
      <c r="C2106" s="192" t="s">
        <v>2059</v>
      </c>
      <c r="D2106" s="179"/>
      <c r="E2106" s="180">
        <v>1.76</v>
      </c>
      <c r="F2106" s="144"/>
      <c r="G2106" s="144"/>
      <c r="H2106" s="144"/>
      <c r="I2106" s="144"/>
      <c r="J2106" s="144"/>
      <c r="K2106" s="144"/>
      <c r="L2106" s="144"/>
      <c r="M2106" s="144"/>
      <c r="N2106" s="144"/>
      <c r="O2106" s="144"/>
      <c r="P2106" s="144"/>
      <c r="Q2106" s="144"/>
      <c r="R2106" s="144"/>
      <c r="S2106" s="144"/>
      <c r="T2106" s="144"/>
      <c r="U2106" s="144"/>
      <c r="V2106" s="144"/>
      <c r="W2106" s="144"/>
      <c r="X2106" s="133"/>
      <c r="Y2106" s="133"/>
      <c r="Z2106" s="133"/>
      <c r="AA2106" s="133"/>
      <c r="AB2106" s="133"/>
      <c r="AC2106" s="133"/>
      <c r="AD2106" s="133"/>
      <c r="AE2106" s="133"/>
      <c r="AF2106" s="133"/>
      <c r="AG2106" s="133" t="s">
        <v>282</v>
      </c>
      <c r="AH2106" s="133">
        <v>2</v>
      </c>
      <c r="AI2106" s="133"/>
      <c r="AJ2106" s="133"/>
      <c r="AK2106" s="133"/>
      <c r="AL2106" s="133"/>
      <c r="AM2106" s="133"/>
      <c r="AN2106" s="133"/>
      <c r="AO2106" s="133"/>
      <c r="AP2106" s="133"/>
      <c r="AQ2106" s="133"/>
      <c r="AR2106" s="133"/>
      <c r="AS2106" s="133"/>
      <c r="AT2106" s="133"/>
      <c r="AU2106" s="133"/>
      <c r="AV2106" s="133"/>
      <c r="AW2106" s="133"/>
      <c r="AX2106" s="133"/>
      <c r="AY2106" s="133"/>
      <c r="AZ2106" s="133"/>
      <c r="BA2106" s="133"/>
      <c r="BB2106" s="133"/>
      <c r="BC2106" s="133"/>
      <c r="BD2106" s="133"/>
      <c r="BE2106" s="133"/>
      <c r="BF2106" s="133"/>
      <c r="BG2106" s="133"/>
      <c r="BH2106" s="133"/>
    </row>
    <row r="2107" spans="1:60" outlineLevel="1" x14ac:dyDescent="0.2">
      <c r="A2107" s="142"/>
      <c r="B2107" s="143"/>
      <c r="C2107" s="192" t="s">
        <v>1470</v>
      </c>
      <c r="D2107" s="179"/>
      <c r="E2107" s="180"/>
      <c r="F2107" s="144"/>
      <c r="G2107" s="144"/>
      <c r="H2107" s="144"/>
      <c r="I2107" s="144"/>
      <c r="J2107" s="144"/>
      <c r="K2107" s="144"/>
      <c r="L2107" s="144"/>
      <c r="M2107" s="144"/>
      <c r="N2107" s="144"/>
      <c r="O2107" s="144"/>
      <c r="P2107" s="144"/>
      <c r="Q2107" s="144"/>
      <c r="R2107" s="144"/>
      <c r="S2107" s="144"/>
      <c r="T2107" s="144"/>
      <c r="U2107" s="144"/>
      <c r="V2107" s="144"/>
      <c r="W2107" s="144"/>
      <c r="X2107" s="133"/>
      <c r="Y2107" s="133"/>
      <c r="Z2107" s="133"/>
      <c r="AA2107" s="133"/>
      <c r="AB2107" s="133"/>
      <c r="AC2107" s="133"/>
      <c r="AD2107" s="133"/>
      <c r="AE2107" s="133"/>
      <c r="AF2107" s="133"/>
      <c r="AG2107" s="133" t="s">
        <v>282</v>
      </c>
      <c r="AH2107" s="133">
        <v>2</v>
      </c>
      <c r="AI2107" s="133"/>
      <c r="AJ2107" s="133"/>
      <c r="AK2107" s="133"/>
      <c r="AL2107" s="133"/>
      <c r="AM2107" s="133"/>
      <c r="AN2107" s="133"/>
      <c r="AO2107" s="133"/>
      <c r="AP2107" s="133"/>
      <c r="AQ2107" s="133"/>
      <c r="AR2107" s="133"/>
      <c r="AS2107" s="133"/>
      <c r="AT2107" s="133"/>
      <c r="AU2107" s="133"/>
      <c r="AV2107" s="133"/>
      <c r="AW2107" s="133"/>
      <c r="AX2107" s="133"/>
      <c r="AY2107" s="133"/>
      <c r="AZ2107" s="133"/>
      <c r="BA2107" s="133"/>
      <c r="BB2107" s="133"/>
      <c r="BC2107" s="133"/>
      <c r="BD2107" s="133"/>
      <c r="BE2107" s="133"/>
      <c r="BF2107" s="133"/>
      <c r="BG2107" s="133"/>
      <c r="BH2107" s="133"/>
    </row>
    <row r="2108" spans="1:60" outlineLevel="1" x14ac:dyDescent="0.2">
      <c r="A2108" s="142"/>
      <c r="B2108" s="143"/>
      <c r="C2108" s="192" t="s">
        <v>2060</v>
      </c>
      <c r="D2108" s="179"/>
      <c r="E2108" s="180">
        <v>13.48</v>
      </c>
      <c r="F2108" s="144"/>
      <c r="G2108" s="144"/>
      <c r="H2108" s="144"/>
      <c r="I2108" s="144"/>
      <c r="J2108" s="144"/>
      <c r="K2108" s="144"/>
      <c r="L2108" s="144"/>
      <c r="M2108" s="144"/>
      <c r="N2108" s="144"/>
      <c r="O2108" s="144"/>
      <c r="P2108" s="144"/>
      <c r="Q2108" s="144"/>
      <c r="R2108" s="144"/>
      <c r="S2108" s="144"/>
      <c r="T2108" s="144"/>
      <c r="U2108" s="144"/>
      <c r="V2108" s="144"/>
      <c r="W2108" s="144"/>
      <c r="X2108" s="133"/>
      <c r="Y2108" s="133"/>
      <c r="Z2108" s="133"/>
      <c r="AA2108" s="133"/>
      <c r="AB2108" s="133"/>
      <c r="AC2108" s="133"/>
      <c r="AD2108" s="133"/>
      <c r="AE2108" s="133"/>
      <c r="AF2108" s="133"/>
      <c r="AG2108" s="133" t="s">
        <v>282</v>
      </c>
      <c r="AH2108" s="133">
        <v>2</v>
      </c>
      <c r="AI2108" s="133"/>
      <c r="AJ2108" s="133"/>
      <c r="AK2108" s="133"/>
      <c r="AL2108" s="133"/>
      <c r="AM2108" s="133"/>
      <c r="AN2108" s="133"/>
      <c r="AO2108" s="133"/>
      <c r="AP2108" s="133"/>
      <c r="AQ2108" s="133"/>
      <c r="AR2108" s="133"/>
      <c r="AS2108" s="133"/>
      <c r="AT2108" s="133"/>
      <c r="AU2108" s="133"/>
      <c r="AV2108" s="133"/>
      <c r="AW2108" s="133"/>
      <c r="AX2108" s="133"/>
      <c r="AY2108" s="133"/>
      <c r="AZ2108" s="133"/>
      <c r="BA2108" s="133"/>
      <c r="BB2108" s="133"/>
      <c r="BC2108" s="133"/>
      <c r="BD2108" s="133"/>
      <c r="BE2108" s="133"/>
      <c r="BF2108" s="133"/>
      <c r="BG2108" s="133"/>
      <c r="BH2108" s="133"/>
    </row>
    <row r="2109" spans="1:60" outlineLevel="1" x14ac:dyDescent="0.2">
      <c r="A2109" s="142"/>
      <c r="B2109" s="143"/>
      <c r="C2109" s="191" t="s">
        <v>1481</v>
      </c>
      <c r="D2109" s="179"/>
      <c r="E2109" s="180"/>
      <c r="F2109" s="144"/>
      <c r="G2109" s="144"/>
      <c r="H2109" s="144"/>
      <c r="I2109" s="144"/>
      <c r="J2109" s="144"/>
      <c r="K2109" s="144"/>
      <c r="L2109" s="144"/>
      <c r="M2109" s="144"/>
      <c r="N2109" s="144"/>
      <c r="O2109" s="144"/>
      <c r="P2109" s="144"/>
      <c r="Q2109" s="144"/>
      <c r="R2109" s="144"/>
      <c r="S2109" s="144"/>
      <c r="T2109" s="144"/>
      <c r="U2109" s="144"/>
      <c r="V2109" s="144"/>
      <c r="W2109" s="144"/>
      <c r="X2109" s="133"/>
      <c r="Y2109" s="133"/>
      <c r="Z2109" s="133"/>
      <c r="AA2109" s="133"/>
      <c r="AB2109" s="133"/>
      <c r="AC2109" s="133"/>
      <c r="AD2109" s="133"/>
      <c r="AE2109" s="133"/>
      <c r="AF2109" s="133"/>
      <c r="AG2109" s="133" t="s">
        <v>282</v>
      </c>
      <c r="AH2109" s="133"/>
      <c r="AI2109" s="133"/>
      <c r="AJ2109" s="133"/>
      <c r="AK2109" s="133"/>
      <c r="AL2109" s="133"/>
      <c r="AM2109" s="133"/>
      <c r="AN2109" s="133"/>
      <c r="AO2109" s="133"/>
      <c r="AP2109" s="133"/>
      <c r="AQ2109" s="133"/>
      <c r="AR2109" s="133"/>
      <c r="AS2109" s="133"/>
      <c r="AT2109" s="133"/>
      <c r="AU2109" s="133"/>
      <c r="AV2109" s="133"/>
      <c r="AW2109" s="133"/>
      <c r="AX2109" s="133"/>
      <c r="AY2109" s="133"/>
      <c r="AZ2109" s="133"/>
      <c r="BA2109" s="133"/>
      <c r="BB2109" s="133"/>
      <c r="BC2109" s="133"/>
      <c r="BD2109" s="133"/>
      <c r="BE2109" s="133"/>
      <c r="BF2109" s="133"/>
      <c r="BG2109" s="133"/>
      <c r="BH2109" s="133"/>
    </row>
    <row r="2110" spans="1:60" outlineLevel="1" x14ac:dyDescent="0.2">
      <c r="A2110" s="142"/>
      <c r="B2110" s="143"/>
      <c r="C2110" s="189" t="s">
        <v>2061</v>
      </c>
      <c r="D2110" s="175"/>
      <c r="E2110" s="176">
        <v>3.048</v>
      </c>
      <c r="F2110" s="144"/>
      <c r="G2110" s="144"/>
      <c r="H2110" s="144"/>
      <c r="I2110" s="144"/>
      <c r="J2110" s="144"/>
      <c r="K2110" s="144"/>
      <c r="L2110" s="144"/>
      <c r="M2110" s="144"/>
      <c r="N2110" s="144"/>
      <c r="O2110" s="144"/>
      <c r="P2110" s="144"/>
      <c r="Q2110" s="144"/>
      <c r="R2110" s="144"/>
      <c r="S2110" s="144"/>
      <c r="T2110" s="144"/>
      <c r="U2110" s="144"/>
      <c r="V2110" s="144"/>
      <c r="W2110" s="144"/>
      <c r="X2110" s="133"/>
      <c r="Y2110" s="133"/>
      <c r="Z2110" s="133"/>
      <c r="AA2110" s="133"/>
      <c r="AB2110" s="133"/>
      <c r="AC2110" s="133"/>
      <c r="AD2110" s="133"/>
      <c r="AE2110" s="133"/>
      <c r="AF2110" s="133"/>
      <c r="AG2110" s="133" t="s">
        <v>282</v>
      </c>
      <c r="AH2110" s="133">
        <v>0</v>
      </c>
      <c r="AI2110" s="133"/>
      <c r="AJ2110" s="133"/>
      <c r="AK2110" s="133"/>
      <c r="AL2110" s="133"/>
      <c r="AM2110" s="133"/>
      <c r="AN2110" s="133"/>
      <c r="AO2110" s="133"/>
      <c r="AP2110" s="133"/>
      <c r="AQ2110" s="133"/>
      <c r="AR2110" s="133"/>
      <c r="AS2110" s="133"/>
      <c r="AT2110" s="133"/>
      <c r="AU2110" s="133"/>
      <c r="AV2110" s="133"/>
      <c r="AW2110" s="133"/>
      <c r="AX2110" s="133"/>
      <c r="AY2110" s="133"/>
      <c r="AZ2110" s="133"/>
      <c r="BA2110" s="133"/>
      <c r="BB2110" s="133"/>
      <c r="BC2110" s="133"/>
      <c r="BD2110" s="133"/>
      <c r="BE2110" s="133"/>
      <c r="BF2110" s="133"/>
      <c r="BG2110" s="133"/>
      <c r="BH2110" s="133"/>
    </row>
    <row r="2111" spans="1:60" outlineLevel="1" x14ac:dyDescent="0.2">
      <c r="A2111" s="142"/>
      <c r="B2111" s="143"/>
      <c r="C2111" s="190" t="s">
        <v>673</v>
      </c>
      <c r="D2111" s="177"/>
      <c r="E2111" s="178">
        <v>3.048</v>
      </c>
      <c r="F2111" s="144"/>
      <c r="G2111" s="144"/>
      <c r="H2111" s="144"/>
      <c r="I2111" s="144"/>
      <c r="J2111" s="144"/>
      <c r="K2111" s="144"/>
      <c r="L2111" s="144"/>
      <c r="M2111" s="144"/>
      <c r="N2111" s="144"/>
      <c r="O2111" s="144"/>
      <c r="P2111" s="144"/>
      <c r="Q2111" s="144"/>
      <c r="R2111" s="144"/>
      <c r="S2111" s="144"/>
      <c r="T2111" s="144"/>
      <c r="U2111" s="144"/>
      <c r="V2111" s="144"/>
      <c r="W2111" s="144"/>
      <c r="X2111" s="133"/>
      <c r="Y2111" s="133"/>
      <c r="Z2111" s="133"/>
      <c r="AA2111" s="133"/>
      <c r="AB2111" s="133"/>
      <c r="AC2111" s="133"/>
      <c r="AD2111" s="133"/>
      <c r="AE2111" s="133"/>
      <c r="AF2111" s="133"/>
      <c r="AG2111" s="133" t="s">
        <v>282</v>
      </c>
      <c r="AH2111" s="133">
        <v>1</v>
      </c>
      <c r="AI2111" s="133"/>
      <c r="AJ2111" s="133"/>
      <c r="AK2111" s="133"/>
      <c r="AL2111" s="133"/>
      <c r="AM2111" s="133"/>
      <c r="AN2111" s="133"/>
      <c r="AO2111" s="133"/>
      <c r="AP2111" s="133"/>
      <c r="AQ2111" s="133"/>
      <c r="AR2111" s="133"/>
      <c r="AS2111" s="133"/>
      <c r="AT2111" s="133"/>
      <c r="AU2111" s="133"/>
      <c r="AV2111" s="133"/>
      <c r="AW2111" s="133"/>
      <c r="AX2111" s="133"/>
      <c r="AY2111" s="133"/>
      <c r="AZ2111" s="133"/>
      <c r="BA2111" s="133"/>
      <c r="BB2111" s="133"/>
      <c r="BC2111" s="133"/>
      <c r="BD2111" s="133"/>
      <c r="BE2111" s="133"/>
      <c r="BF2111" s="133"/>
      <c r="BG2111" s="133"/>
      <c r="BH2111" s="133"/>
    </row>
    <row r="2112" spans="1:60" outlineLevel="1" x14ac:dyDescent="0.2">
      <c r="A2112" s="154">
        <v>291</v>
      </c>
      <c r="B2112" s="155" t="s">
        <v>2062</v>
      </c>
      <c r="C2112" s="171" t="s">
        <v>2063</v>
      </c>
      <c r="D2112" s="156" t="s">
        <v>279</v>
      </c>
      <c r="E2112" s="157">
        <v>559.0390000000001</v>
      </c>
      <c r="F2112" s="158">
        <v>109</v>
      </c>
      <c r="G2112" s="159">
        <f>ROUND(E2112*F2112,2)</f>
        <v>60935.25</v>
      </c>
      <c r="H2112" s="158">
        <v>42.71</v>
      </c>
      <c r="I2112" s="159">
        <f>ROUND(E2112*H2112,2)</f>
        <v>23876.560000000001</v>
      </c>
      <c r="J2112" s="158">
        <v>66.290000000000006</v>
      </c>
      <c r="K2112" s="159">
        <f>ROUND(E2112*J2112,2)</f>
        <v>37058.699999999997</v>
      </c>
      <c r="L2112" s="159">
        <v>21</v>
      </c>
      <c r="M2112" s="159">
        <f>G2112*(1+L2112/100)</f>
        <v>73731.652499999997</v>
      </c>
      <c r="N2112" s="159">
        <v>3.3000000000000005E-4</v>
      </c>
      <c r="O2112" s="159">
        <f>ROUND(E2112*N2112,2)</f>
        <v>0.18</v>
      </c>
      <c r="P2112" s="159">
        <v>0</v>
      </c>
      <c r="Q2112" s="159">
        <f>ROUND(E2112*P2112,2)</f>
        <v>0</v>
      </c>
      <c r="R2112" s="159" t="s">
        <v>2027</v>
      </c>
      <c r="S2112" s="159" t="s">
        <v>233</v>
      </c>
      <c r="T2112" s="160" t="s">
        <v>233</v>
      </c>
      <c r="U2112" s="144">
        <v>0.16</v>
      </c>
      <c r="V2112" s="144">
        <f>ROUND(E2112*U2112,2)</f>
        <v>89.45</v>
      </c>
      <c r="W2112" s="144"/>
      <c r="X2112" s="133"/>
      <c r="Y2112" s="133"/>
      <c r="Z2112" s="133"/>
      <c r="AA2112" s="133"/>
      <c r="AB2112" s="133"/>
      <c r="AC2112" s="133"/>
      <c r="AD2112" s="133"/>
      <c r="AE2112" s="133"/>
      <c r="AF2112" s="133"/>
      <c r="AG2112" s="133" t="s">
        <v>251</v>
      </c>
      <c r="AH2112" s="133"/>
      <c r="AI2112" s="133"/>
      <c r="AJ2112" s="133"/>
      <c r="AK2112" s="133"/>
      <c r="AL2112" s="133"/>
      <c r="AM2112" s="133"/>
      <c r="AN2112" s="133"/>
      <c r="AO2112" s="133"/>
      <c r="AP2112" s="133"/>
      <c r="AQ2112" s="133"/>
      <c r="AR2112" s="133"/>
      <c r="AS2112" s="133"/>
      <c r="AT2112" s="133"/>
      <c r="AU2112" s="133"/>
      <c r="AV2112" s="133"/>
      <c r="AW2112" s="133"/>
      <c r="AX2112" s="133"/>
      <c r="AY2112" s="133"/>
      <c r="AZ2112" s="133"/>
      <c r="BA2112" s="133"/>
      <c r="BB2112" s="133"/>
      <c r="BC2112" s="133"/>
      <c r="BD2112" s="133"/>
      <c r="BE2112" s="133"/>
      <c r="BF2112" s="133"/>
      <c r="BG2112" s="133"/>
      <c r="BH2112" s="133"/>
    </row>
    <row r="2113" spans="1:60" outlineLevel="1" x14ac:dyDescent="0.2">
      <c r="A2113" s="142"/>
      <c r="B2113" s="143"/>
      <c r="C2113" s="290" t="s">
        <v>2064</v>
      </c>
      <c r="D2113" s="291"/>
      <c r="E2113" s="291"/>
      <c r="F2113" s="291"/>
      <c r="G2113" s="291"/>
      <c r="H2113" s="144"/>
      <c r="I2113" s="144"/>
      <c r="J2113" s="144"/>
      <c r="K2113" s="144"/>
      <c r="L2113" s="144"/>
      <c r="M2113" s="144"/>
      <c r="N2113" s="144"/>
      <c r="O2113" s="144"/>
      <c r="P2113" s="144"/>
      <c r="Q2113" s="144"/>
      <c r="R2113" s="144"/>
      <c r="S2113" s="144"/>
      <c r="T2113" s="144"/>
      <c r="U2113" s="144"/>
      <c r="V2113" s="144"/>
      <c r="W2113" s="144"/>
      <c r="X2113" s="133"/>
      <c r="Y2113" s="133"/>
      <c r="Z2113" s="133"/>
      <c r="AA2113" s="133"/>
      <c r="AB2113" s="133"/>
      <c r="AC2113" s="133"/>
      <c r="AD2113" s="133"/>
      <c r="AE2113" s="133"/>
      <c r="AF2113" s="133"/>
      <c r="AG2113" s="133" t="s">
        <v>342</v>
      </c>
      <c r="AH2113" s="133"/>
      <c r="AI2113" s="133"/>
      <c r="AJ2113" s="133"/>
      <c r="AK2113" s="133"/>
      <c r="AL2113" s="133"/>
      <c r="AM2113" s="133"/>
      <c r="AN2113" s="133"/>
      <c r="AO2113" s="133"/>
      <c r="AP2113" s="133"/>
      <c r="AQ2113" s="133"/>
      <c r="AR2113" s="133"/>
      <c r="AS2113" s="133"/>
      <c r="AT2113" s="133"/>
      <c r="AU2113" s="133"/>
      <c r="AV2113" s="133"/>
      <c r="AW2113" s="133"/>
      <c r="AX2113" s="133"/>
      <c r="AY2113" s="133"/>
      <c r="AZ2113" s="133"/>
      <c r="BA2113" s="133"/>
      <c r="BB2113" s="133"/>
      <c r="BC2113" s="133"/>
      <c r="BD2113" s="133"/>
      <c r="BE2113" s="133"/>
      <c r="BF2113" s="133"/>
      <c r="BG2113" s="133"/>
      <c r="BH2113" s="133"/>
    </row>
    <row r="2114" spans="1:60" outlineLevel="1" x14ac:dyDescent="0.2">
      <c r="A2114" s="142"/>
      <c r="B2114" s="143"/>
      <c r="C2114" s="189" t="s">
        <v>2065</v>
      </c>
      <c r="D2114" s="175"/>
      <c r="E2114" s="176"/>
      <c r="F2114" s="144"/>
      <c r="G2114" s="144"/>
      <c r="H2114" s="144"/>
      <c r="I2114" s="144"/>
      <c r="J2114" s="144"/>
      <c r="K2114" s="144"/>
      <c r="L2114" s="144"/>
      <c r="M2114" s="144"/>
      <c r="N2114" s="144"/>
      <c r="O2114" s="144"/>
      <c r="P2114" s="144"/>
      <c r="Q2114" s="144"/>
      <c r="R2114" s="144"/>
      <c r="S2114" s="144"/>
      <c r="T2114" s="144"/>
      <c r="U2114" s="144"/>
      <c r="V2114" s="144"/>
      <c r="W2114" s="144"/>
      <c r="X2114" s="133"/>
      <c r="Y2114" s="133"/>
      <c r="Z2114" s="133"/>
      <c r="AA2114" s="133"/>
      <c r="AB2114" s="133"/>
      <c r="AC2114" s="133"/>
      <c r="AD2114" s="133"/>
      <c r="AE2114" s="133"/>
      <c r="AF2114" s="133"/>
      <c r="AG2114" s="133" t="s">
        <v>282</v>
      </c>
      <c r="AH2114" s="133">
        <v>0</v>
      </c>
      <c r="AI2114" s="133"/>
      <c r="AJ2114" s="133"/>
      <c r="AK2114" s="133"/>
      <c r="AL2114" s="133"/>
      <c r="AM2114" s="133"/>
      <c r="AN2114" s="133"/>
      <c r="AO2114" s="133"/>
      <c r="AP2114" s="133"/>
      <c r="AQ2114" s="133"/>
      <c r="AR2114" s="133"/>
      <c r="AS2114" s="133"/>
      <c r="AT2114" s="133"/>
      <c r="AU2114" s="133"/>
      <c r="AV2114" s="133"/>
      <c r="AW2114" s="133"/>
      <c r="AX2114" s="133"/>
      <c r="AY2114" s="133"/>
      <c r="AZ2114" s="133"/>
      <c r="BA2114" s="133"/>
      <c r="BB2114" s="133"/>
      <c r="BC2114" s="133"/>
      <c r="BD2114" s="133"/>
      <c r="BE2114" s="133"/>
      <c r="BF2114" s="133"/>
      <c r="BG2114" s="133"/>
      <c r="BH2114" s="133"/>
    </row>
    <row r="2115" spans="1:60" outlineLevel="1" x14ac:dyDescent="0.2">
      <c r="A2115" s="142"/>
      <c r="B2115" s="143"/>
      <c r="C2115" s="189" t="s">
        <v>2066</v>
      </c>
      <c r="D2115" s="175"/>
      <c r="E2115" s="176"/>
      <c r="F2115" s="144"/>
      <c r="G2115" s="144"/>
      <c r="H2115" s="144"/>
      <c r="I2115" s="144"/>
      <c r="J2115" s="144"/>
      <c r="K2115" s="144"/>
      <c r="L2115" s="144"/>
      <c r="M2115" s="144"/>
      <c r="N2115" s="144"/>
      <c r="O2115" s="144"/>
      <c r="P2115" s="144"/>
      <c r="Q2115" s="144"/>
      <c r="R2115" s="144"/>
      <c r="S2115" s="144"/>
      <c r="T2115" s="144"/>
      <c r="U2115" s="144"/>
      <c r="V2115" s="144"/>
      <c r="W2115" s="144"/>
      <c r="X2115" s="133"/>
      <c r="Y2115" s="133"/>
      <c r="Z2115" s="133"/>
      <c r="AA2115" s="133"/>
      <c r="AB2115" s="133"/>
      <c r="AC2115" s="133"/>
      <c r="AD2115" s="133"/>
      <c r="AE2115" s="133"/>
      <c r="AF2115" s="133"/>
      <c r="AG2115" s="133" t="s">
        <v>282</v>
      </c>
      <c r="AH2115" s="133">
        <v>0</v>
      </c>
      <c r="AI2115" s="133"/>
      <c r="AJ2115" s="133"/>
      <c r="AK2115" s="133"/>
      <c r="AL2115" s="133"/>
      <c r="AM2115" s="133"/>
      <c r="AN2115" s="133"/>
      <c r="AO2115" s="133"/>
      <c r="AP2115" s="133"/>
      <c r="AQ2115" s="133"/>
      <c r="AR2115" s="133"/>
      <c r="AS2115" s="133"/>
      <c r="AT2115" s="133"/>
      <c r="AU2115" s="133"/>
      <c r="AV2115" s="133"/>
      <c r="AW2115" s="133"/>
      <c r="AX2115" s="133"/>
      <c r="AY2115" s="133"/>
      <c r="AZ2115" s="133"/>
      <c r="BA2115" s="133"/>
      <c r="BB2115" s="133"/>
      <c r="BC2115" s="133"/>
      <c r="BD2115" s="133"/>
      <c r="BE2115" s="133"/>
      <c r="BF2115" s="133"/>
      <c r="BG2115" s="133"/>
      <c r="BH2115" s="133"/>
    </row>
    <row r="2116" spans="1:60" outlineLevel="1" x14ac:dyDescent="0.2">
      <c r="A2116" s="142"/>
      <c r="B2116" s="143"/>
      <c r="C2116" s="189" t="s">
        <v>1960</v>
      </c>
      <c r="D2116" s="175"/>
      <c r="E2116" s="176">
        <v>245.6242</v>
      </c>
      <c r="F2116" s="144"/>
      <c r="G2116" s="144"/>
      <c r="H2116" s="144"/>
      <c r="I2116" s="144"/>
      <c r="J2116" s="144"/>
      <c r="K2116" s="144"/>
      <c r="L2116" s="144"/>
      <c r="M2116" s="144"/>
      <c r="N2116" s="144"/>
      <c r="O2116" s="144"/>
      <c r="P2116" s="144"/>
      <c r="Q2116" s="144"/>
      <c r="R2116" s="144"/>
      <c r="S2116" s="144"/>
      <c r="T2116" s="144"/>
      <c r="U2116" s="144"/>
      <c r="V2116" s="144"/>
      <c r="W2116" s="144"/>
      <c r="X2116" s="133"/>
      <c r="Y2116" s="133"/>
      <c r="Z2116" s="133"/>
      <c r="AA2116" s="133"/>
      <c r="AB2116" s="133"/>
      <c r="AC2116" s="133"/>
      <c r="AD2116" s="133"/>
      <c r="AE2116" s="133"/>
      <c r="AF2116" s="133"/>
      <c r="AG2116" s="133" t="s">
        <v>282</v>
      </c>
      <c r="AH2116" s="133">
        <v>0</v>
      </c>
      <c r="AI2116" s="133"/>
      <c r="AJ2116" s="133"/>
      <c r="AK2116" s="133"/>
      <c r="AL2116" s="133"/>
      <c r="AM2116" s="133"/>
      <c r="AN2116" s="133"/>
      <c r="AO2116" s="133"/>
      <c r="AP2116" s="133"/>
      <c r="AQ2116" s="133"/>
      <c r="AR2116" s="133"/>
      <c r="AS2116" s="133"/>
      <c r="AT2116" s="133"/>
      <c r="AU2116" s="133"/>
      <c r="AV2116" s="133"/>
      <c r="AW2116" s="133"/>
      <c r="AX2116" s="133"/>
      <c r="AY2116" s="133"/>
      <c r="AZ2116" s="133"/>
      <c r="BA2116" s="133"/>
      <c r="BB2116" s="133"/>
      <c r="BC2116" s="133"/>
      <c r="BD2116" s="133"/>
      <c r="BE2116" s="133"/>
      <c r="BF2116" s="133"/>
      <c r="BG2116" s="133"/>
      <c r="BH2116" s="133"/>
    </row>
    <row r="2117" spans="1:60" outlineLevel="1" x14ac:dyDescent="0.2">
      <c r="A2117" s="142"/>
      <c r="B2117" s="143"/>
      <c r="C2117" s="189" t="s">
        <v>1961</v>
      </c>
      <c r="D2117" s="175"/>
      <c r="E2117" s="176">
        <v>228.21480000000003</v>
      </c>
      <c r="F2117" s="144"/>
      <c r="G2117" s="144"/>
      <c r="H2117" s="144"/>
      <c r="I2117" s="144"/>
      <c r="J2117" s="144"/>
      <c r="K2117" s="144"/>
      <c r="L2117" s="144"/>
      <c r="M2117" s="144"/>
      <c r="N2117" s="144"/>
      <c r="O2117" s="144"/>
      <c r="P2117" s="144"/>
      <c r="Q2117" s="144"/>
      <c r="R2117" s="144"/>
      <c r="S2117" s="144"/>
      <c r="T2117" s="144"/>
      <c r="U2117" s="144"/>
      <c r="V2117" s="144"/>
      <c r="W2117" s="144"/>
      <c r="X2117" s="133"/>
      <c r="Y2117" s="133"/>
      <c r="Z2117" s="133"/>
      <c r="AA2117" s="133"/>
      <c r="AB2117" s="133"/>
      <c r="AC2117" s="133"/>
      <c r="AD2117" s="133"/>
      <c r="AE2117" s="133"/>
      <c r="AF2117" s="133"/>
      <c r="AG2117" s="133" t="s">
        <v>282</v>
      </c>
      <c r="AH2117" s="133">
        <v>0</v>
      </c>
      <c r="AI2117" s="133"/>
      <c r="AJ2117" s="133"/>
      <c r="AK2117" s="133"/>
      <c r="AL2117" s="133"/>
      <c r="AM2117" s="133"/>
      <c r="AN2117" s="133"/>
      <c r="AO2117" s="133"/>
      <c r="AP2117" s="133"/>
      <c r="AQ2117" s="133"/>
      <c r="AR2117" s="133"/>
      <c r="AS2117" s="133"/>
      <c r="AT2117" s="133"/>
      <c r="AU2117" s="133"/>
      <c r="AV2117" s="133"/>
      <c r="AW2117" s="133"/>
      <c r="AX2117" s="133"/>
      <c r="AY2117" s="133"/>
      <c r="AZ2117" s="133"/>
      <c r="BA2117" s="133"/>
      <c r="BB2117" s="133"/>
      <c r="BC2117" s="133"/>
      <c r="BD2117" s="133"/>
      <c r="BE2117" s="133"/>
      <c r="BF2117" s="133"/>
      <c r="BG2117" s="133"/>
      <c r="BH2117" s="133"/>
    </row>
    <row r="2118" spans="1:60" outlineLevel="1" x14ac:dyDescent="0.2">
      <c r="A2118" s="142"/>
      <c r="B2118" s="143"/>
      <c r="C2118" s="189" t="s">
        <v>1962</v>
      </c>
      <c r="D2118" s="175"/>
      <c r="E2118" s="176">
        <v>85.2</v>
      </c>
      <c r="F2118" s="144"/>
      <c r="G2118" s="144"/>
      <c r="H2118" s="144"/>
      <c r="I2118" s="144"/>
      <c r="J2118" s="144"/>
      <c r="K2118" s="144"/>
      <c r="L2118" s="144"/>
      <c r="M2118" s="144"/>
      <c r="N2118" s="144"/>
      <c r="O2118" s="144"/>
      <c r="P2118" s="144"/>
      <c r="Q2118" s="144"/>
      <c r="R2118" s="144"/>
      <c r="S2118" s="144"/>
      <c r="T2118" s="144"/>
      <c r="U2118" s="144"/>
      <c r="V2118" s="144"/>
      <c r="W2118" s="144"/>
      <c r="X2118" s="133"/>
      <c r="Y2118" s="133"/>
      <c r="Z2118" s="133"/>
      <c r="AA2118" s="133"/>
      <c r="AB2118" s="133"/>
      <c r="AC2118" s="133"/>
      <c r="AD2118" s="133"/>
      <c r="AE2118" s="133"/>
      <c r="AF2118" s="133"/>
      <c r="AG2118" s="133" t="s">
        <v>282</v>
      </c>
      <c r="AH2118" s="133">
        <v>0</v>
      </c>
      <c r="AI2118" s="133"/>
      <c r="AJ2118" s="133"/>
      <c r="AK2118" s="133"/>
      <c r="AL2118" s="133"/>
      <c r="AM2118" s="133"/>
      <c r="AN2118" s="133"/>
      <c r="AO2118" s="133"/>
      <c r="AP2118" s="133"/>
      <c r="AQ2118" s="133"/>
      <c r="AR2118" s="133"/>
      <c r="AS2118" s="133"/>
      <c r="AT2118" s="133"/>
      <c r="AU2118" s="133"/>
      <c r="AV2118" s="133"/>
      <c r="AW2118" s="133"/>
      <c r="AX2118" s="133"/>
      <c r="AY2118" s="133"/>
      <c r="AZ2118" s="133"/>
      <c r="BA2118" s="133"/>
      <c r="BB2118" s="133"/>
      <c r="BC2118" s="133"/>
      <c r="BD2118" s="133"/>
      <c r="BE2118" s="133"/>
      <c r="BF2118" s="133"/>
      <c r="BG2118" s="133"/>
      <c r="BH2118" s="133"/>
    </row>
    <row r="2119" spans="1:60" outlineLevel="1" x14ac:dyDescent="0.2">
      <c r="A2119" s="154">
        <v>292</v>
      </c>
      <c r="B2119" s="155" t="s">
        <v>2067</v>
      </c>
      <c r="C2119" s="171" t="s">
        <v>2068</v>
      </c>
      <c r="D2119" s="156" t="s">
        <v>279</v>
      </c>
      <c r="E2119" s="157">
        <v>1118.0780000000002</v>
      </c>
      <c r="F2119" s="158">
        <v>29</v>
      </c>
      <c r="G2119" s="159">
        <f>ROUND(E2119*F2119,2)</f>
        <v>32424.26</v>
      </c>
      <c r="H2119" s="158">
        <v>0</v>
      </c>
      <c r="I2119" s="159">
        <f>ROUND(E2119*H2119,2)</f>
        <v>0</v>
      </c>
      <c r="J2119" s="158">
        <v>29</v>
      </c>
      <c r="K2119" s="159">
        <f>ROUND(E2119*J2119,2)</f>
        <v>32424.26</v>
      </c>
      <c r="L2119" s="159">
        <v>21</v>
      </c>
      <c r="M2119" s="159">
        <f>G2119*(1+L2119/100)</f>
        <v>39233.354599999999</v>
      </c>
      <c r="N2119" s="159">
        <v>0</v>
      </c>
      <c r="O2119" s="159">
        <f>ROUND(E2119*N2119,2)</f>
        <v>0</v>
      </c>
      <c r="P2119" s="159">
        <v>0</v>
      </c>
      <c r="Q2119" s="159">
        <f>ROUND(E2119*P2119,2)</f>
        <v>0</v>
      </c>
      <c r="R2119" s="159" t="s">
        <v>2027</v>
      </c>
      <c r="S2119" s="159" t="s">
        <v>233</v>
      </c>
      <c r="T2119" s="160" t="s">
        <v>233</v>
      </c>
      <c r="U2119" s="144">
        <v>7.0000000000000007E-2</v>
      </c>
      <c r="V2119" s="144">
        <f>ROUND(E2119*U2119,2)</f>
        <v>78.27</v>
      </c>
      <c r="W2119" s="144"/>
      <c r="X2119" s="133"/>
      <c r="Y2119" s="133"/>
      <c r="Z2119" s="133"/>
      <c r="AA2119" s="133"/>
      <c r="AB2119" s="133"/>
      <c r="AC2119" s="133"/>
      <c r="AD2119" s="133"/>
      <c r="AE2119" s="133"/>
      <c r="AF2119" s="133"/>
      <c r="AG2119" s="133" t="s">
        <v>251</v>
      </c>
      <c r="AH2119" s="133"/>
      <c r="AI2119" s="133"/>
      <c r="AJ2119" s="133"/>
      <c r="AK2119" s="133"/>
      <c r="AL2119" s="133"/>
      <c r="AM2119" s="133"/>
      <c r="AN2119" s="133"/>
      <c r="AO2119" s="133"/>
      <c r="AP2119" s="133"/>
      <c r="AQ2119" s="133"/>
      <c r="AR2119" s="133"/>
      <c r="AS2119" s="133"/>
      <c r="AT2119" s="133"/>
      <c r="AU2119" s="133"/>
      <c r="AV2119" s="133"/>
      <c r="AW2119" s="133"/>
      <c r="AX2119" s="133"/>
      <c r="AY2119" s="133"/>
      <c r="AZ2119" s="133"/>
      <c r="BA2119" s="133"/>
      <c r="BB2119" s="133"/>
      <c r="BC2119" s="133"/>
      <c r="BD2119" s="133"/>
      <c r="BE2119" s="133"/>
      <c r="BF2119" s="133"/>
      <c r="BG2119" s="133"/>
      <c r="BH2119" s="133"/>
    </row>
    <row r="2120" spans="1:60" outlineLevel="1" x14ac:dyDescent="0.2">
      <c r="A2120" s="142"/>
      <c r="B2120" s="143"/>
      <c r="C2120" s="189" t="s">
        <v>2069</v>
      </c>
      <c r="D2120" s="175"/>
      <c r="E2120" s="176"/>
      <c r="F2120" s="144"/>
      <c r="G2120" s="144"/>
      <c r="H2120" s="144"/>
      <c r="I2120" s="144"/>
      <c r="J2120" s="144"/>
      <c r="K2120" s="144"/>
      <c r="L2120" s="144"/>
      <c r="M2120" s="144"/>
      <c r="N2120" s="144"/>
      <c r="O2120" s="144"/>
      <c r="P2120" s="144"/>
      <c r="Q2120" s="144"/>
      <c r="R2120" s="144"/>
      <c r="S2120" s="144"/>
      <c r="T2120" s="144"/>
      <c r="U2120" s="144"/>
      <c r="V2120" s="144"/>
      <c r="W2120" s="144"/>
      <c r="X2120" s="133"/>
      <c r="Y2120" s="133"/>
      <c r="Z2120" s="133"/>
      <c r="AA2120" s="133"/>
      <c r="AB2120" s="133"/>
      <c r="AC2120" s="133"/>
      <c r="AD2120" s="133"/>
      <c r="AE2120" s="133"/>
      <c r="AF2120" s="133"/>
      <c r="AG2120" s="133" t="s">
        <v>282</v>
      </c>
      <c r="AH2120" s="133">
        <v>0</v>
      </c>
      <c r="AI2120" s="133"/>
      <c r="AJ2120" s="133"/>
      <c r="AK2120" s="133"/>
      <c r="AL2120" s="133"/>
      <c r="AM2120" s="133"/>
      <c r="AN2120" s="133"/>
      <c r="AO2120" s="133"/>
      <c r="AP2120" s="133"/>
      <c r="AQ2120" s="133"/>
      <c r="AR2120" s="133"/>
      <c r="AS2120" s="133"/>
      <c r="AT2120" s="133"/>
      <c r="AU2120" s="133"/>
      <c r="AV2120" s="133"/>
      <c r="AW2120" s="133"/>
      <c r="AX2120" s="133"/>
      <c r="AY2120" s="133"/>
      <c r="AZ2120" s="133"/>
      <c r="BA2120" s="133"/>
      <c r="BB2120" s="133"/>
      <c r="BC2120" s="133"/>
      <c r="BD2120" s="133"/>
      <c r="BE2120" s="133"/>
      <c r="BF2120" s="133"/>
      <c r="BG2120" s="133"/>
      <c r="BH2120" s="133"/>
    </row>
    <row r="2121" spans="1:60" outlineLevel="1" x14ac:dyDescent="0.2">
      <c r="A2121" s="142"/>
      <c r="B2121" s="143"/>
      <c r="C2121" s="189" t="s">
        <v>1976</v>
      </c>
      <c r="D2121" s="175"/>
      <c r="E2121" s="176">
        <v>491.2484</v>
      </c>
      <c r="F2121" s="144"/>
      <c r="G2121" s="144"/>
      <c r="H2121" s="144"/>
      <c r="I2121" s="144"/>
      <c r="J2121" s="144"/>
      <c r="K2121" s="144"/>
      <c r="L2121" s="144"/>
      <c r="M2121" s="144"/>
      <c r="N2121" s="144"/>
      <c r="O2121" s="144"/>
      <c r="P2121" s="144"/>
      <c r="Q2121" s="144"/>
      <c r="R2121" s="144"/>
      <c r="S2121" s="144"/>
      <c r="T2121" s="144"/>
      <c r="U2121" s="144"/>
      <c r="V2121" s="144"/>
      <c r="W2121" s="144"/>
      <c r="X2121" s="133"/>
      <c r="Y2121" s="133"/>
      <c r="Z2121" s="133"/>
      <c r="AA2121" s="133"/>
      <c r="AB2121" s="133"/>
      <c r="AC2121" s="133"/>
      <c r="AD2121" s="133"/>
      <c r="AE2121" s="133"/>
      <c r="AF2121" s="133"/>
      <c r="AG2121" s="133" t="s">
        <v>282</v>
      </c>
      <c r="AH2121" s="133">
        <v>0</v>
      </c>
      <c r="AI2121" s="133"/>
      <c r="AJ2121" s="133"/>
      <c r="AK2121" s="133"/>
      <c r="AL2121" s="133"/>
      <c r="AM2121" s="133"/>
      <c r="AN2121" s="133"/>
      <c r="AO2121" s="133"/>
      <c r="AP2121" s="133"/>
      <c r="AQ2121" s="133"/>
      <c r="AR2121" s="133"/>
      <c r="AS2121" s="133"/>
      <c r="AT2121" s="133"/>
      <c r="AU2121" s="133"/>
      <c r="AV2121" s="133"/>
      <c r="AW2121" s="133"/>
      <c r="AX2121" s="133"/>
      <c r="AY2121" s="133"/>
      <c r="AZ2121" s="133"/>
      <c r="BA2121" s="133"/>
      <c r="BB2121" s="133"/>
      <c r="BC2121" s="133"/>
      <c r="BD2121" s="133"/>
      <c r="BE2121" s="133"/>
      <c r="BF2121" s="133"/>
      <c r="BG2121" s="133"/>
      <c r="BH2121" s="133"/>
    </row>
    <row r="2122" spans="1:60" outlineLevel="1" x14ac:dyDescent="0.2">
      <c r="A2122" s="142"/>
      <c r="B2122" s="143"/>
      <c r="C2122" s="189" t="s">
        <v>2070</v>
      </c>
      <c r="D2122" s="175"/>
      <c r="E2122" s="176">
        <v>456.42960000000005</v>
      </c>
      <c r="F2122" s="144"/>
      <c r="G2122" s="144"/>
      <c r="H2122" s="144"/>
      <c r="I2122" s="144"/>
      <c r="J2122" s="144"/>
      <c r="K2122" s="144"/>
      <c r="L2122" s="144"/>
      <c r="M2122" s="144"/>
      <c r="N2122" s="144"/>
      <c r="O2122" s="144"/>
      <c r="P2122" s="144"/>
      <c r="Q2122" s="144"/>
      <c r="R2122" s="144"/>
      <c r="S2122" s="144"/>
      <c r="T2122" s="144"/>
      <c r="U2122" s="144"/>
      <c r="V2122" s="144"/>
      <c r="W2122" s="144"/>
      <c r="X2122" s="133"/>
      <c r="Y2122" s="133"/>
      <c r="Z2122" s="133"/>
      <c r="AA2122" s="133"/>
      <c r="AB2122" s="133"/>
      <c r="AC2122" s="133"/>
      <c r="AD2122" s="133"/>
      <c r="AE2122" s="133"/>
      <c r="AF2122" s="133"/>
      <c r="AG2122" s="133" t="s">
        <v>282</v>
      </c>
      <c r="AH2122" s="133">
        <v>0</v>
      </c>
      <c r="AI2122" s="133"/>
      <c r="AJ2122" s="133"/>
      <c r="AK2122" s="133"/>
      <c r="AL2122" s="133"/>
      <c r="AM2122" s="133"/>
      <c r="AN2122" s="133"/>
      <c r="AO2122" s="133"/>
      <c r="AP2122" s="133"/>
      <c r="AQ2122" s="133"/>
      <c r="AR2122" s="133"/>
      <c r="AS2122" s="133"/>
      <c r="AT2122" s="133"/>
      <c r="AU2122" s="133"/>
      <c r="AV2122" s="133"/>
      <c r="AW2122" s="133"/>
      <c r="AX2122" s="133"/>
      <c r="AY2122" s="133"/>
      <c r="AZ2122" s="133"/>
      <c r="BA2122" s="133"/>
      <c r="BB2122" s="133"/>
      <c r="BC2122" s="133"/>
      <c r="BD2122" s="133"/>
      <c r="BE2122" s="133"/>
      <c r="BF2122" s="133"/>
      <c r="BG2122" s="133"/>
      <c r="BH2122" s="133"/>
    </row>
    <row r="2123" spans="1:60" outlineLevel="1" x14ac:dyDescent="0.2">
      <c r="A2123" s="142"/>
      <c r="B2123" s="143"/>
      <c r="C2123" s="189" t="s">
        <v>2071</v>
      </c>
      <c r="D2123" s="175"/>
      <c r="E2123" s="176">
        <v>170.4</v>
      </c>
      <c r="F2123" s="144"/>
      <c r="G2123" s="144"/>
      <c r="H2123" s="144"/>
      <c r="I2123" s="144"/>
      <c r="J2123" s="144"/>
      <c r="K2123" s="144"/>
      <c r="L2123" s="144"/>
      <c r="M2123" s="144"/>
      <c r="N2123" s="144"/>
      <c r="O2123" s="144"/>
      <c r="P2123" s="144"/>
      <c r="Q2123" s="144"/>
      <c r="R2123" s="144"/>
      <c r="S2123" s="144"/>
      <c r="T2123" s="144"/>
      <c r="U2123" s="144"/>
      <c r="V2123" s="144"/>
      <c r="W2123" s="144"/>
      <c r="X2123" s="133"/>
      <c r="Y2123" s="133"/>
      <c r="Z2123" s="133"/>
      <c r="AA2123" s="133"/>
      <c r="AB2123" s="133"/>
      <c r="AC2123" s="133"/>
      <c r="AD2123" s="133"/>
      <c r="AE2123" s="133"/>
      <c r="AF2123" s="133"/>
      <c r="AG2123" s="133" t="s">
        <v>282</v>
      </c>
      <c r="AH2123" s="133">
        <v>0</v>
      </c>
      <c r="AI2123" s="133"/>
      <c r="AJ2123" s="133"/>
      <c r="AK2123" s="133"/>
      <c r="AL2123" s="133"/>
      <c r="AM2123" s="133"/>
      <c r="AN2123" s="133"/>
      <c r="AO2123" s="133"/>
      <c r="AP2123" s="133"/>
      <c r="AQ2123" s="133"/>
      <c r="AR2123" s="133"/>
      <c r="AS2123" s="133"/>
      <c r="AT2123" s="133"/>
      <c r="AU2123" s="133"/>
      <c r="AV2123" s="133"/>
      <c r="AW2123" s="133"/>
      <c r="AX2123" s="133"/>
      <c r="AY2123" s="133"/>
      <c r="AZ2123" s="133"/>
      <c r="BA2123" s="133"/>
      <c r="BB2123" s="133"/>
      <c r="BC2123" s="133"/>
      <c r="BD2123" s="133"/>
      <c r="BE2123" s="133"/>
      <c r="BF2123" s="133"/>
      <c r="BG2123" s="133"/>
      <c r="BH2123" s="133"/>
    </row>
    <row r="2124" spans="1:60" ht="22.5" outlineLevel="1" x14ac:dyDescent="0.2">
      <c r="A2124" s="154">
        <v>293</v>
      </c>
      <c r="B2124" s="155" t="s">
        <v>2072</v>
      </c>
      <c r="C2124" s="171" t="s">
        <v>2073</v>
      </c>
      <c r="D2124" s="156" t="s">
        <v>279</v>
      </c>
      <c r="E2124" s="157">
        <v>2206.2745100000002</v>
      </c>
      <c r="F2124" s="158">
        <v>35</v>
      </c>
      <c r="G2124" s="159">
        <f>ROUND(E2124*F2124,2)</f>
        <v>77219.61</v>
      </c>
      <c r="H2124" s="158">
        <v>6.04</v>
      </c>
      <c r="I2124" s="159">
        <f>ROUND(E2124*H2124,2)</f>
        <v>13325.9</v>
      </c>
      <c r="J2124" s="158">
        <v>28.96</v>
      </c>
      <c r="K2124" s="159">
        <f>ROUND(E2124*J2124,2)</f>
        <v>63893.71</v>
      </c>
      <c r="L2124" s="159">
        <v>21</v>
      </c>
      <c r="M2124" s="159">
        <f>G2124*(1+L2124/100)</f>
        <v>93435.728099999993</v>
      </c>
      <c r="N2124" s="159">
        <v>1.0000000000000001E-5</v>
      </c>
      <c r="O2124" s="159">
        <f>ROUND(E2124*N2124,2)</f>
        <v>0.02</v>
      </c>
      <c r="P2124" s="159">
        <v>0</v>
      </c>
      <c r="Q2124" s="159">
        <f>ROUND(E2124*P2124,2)</f>
        <v>0</v>
      </c>
      <c r="R2124" s="159" t="s">
        <v>2027</v>
      </c>
      <c r="S2124" s="159" t="s">
        <v>233</v>
      </c>
      <c r="T2124" s="160" t="s">
        <v>233</v>
      </c>
      <c r="U2124" s="144">
        <v>7.0000000000000007E-2</v>
      </c>
      <c r="V2124" s="144">
        <f>ROUND(E2124*U2124,2)</f>
        <v>154.44</v>
      </c>
      <c r="W2124" s="144"/>
      <c r="X2124" s="133"/>
      <c r="Y2124" s="133"/>
      <c r="Z2124" s="133"/>
      <c r="AA2124" s="133"/>
      <c r="AB2124" s="133"/>
      <c r="AC2124" s="133"/>
      <c r="AD2124" s="133"/>
      <c r="AE2124" s="133"/>
      <c r="AF2124" s="133"/>
      <c r="AG2124" s="133" t="s">
        <v>251</v>
      </c>
      <c r="AH2124" s="133"/>
      <c r="AI2124" s="133"/>
      <c r="AJ2124" s="133"/>
      <c r="AK2124" s="133"/>
      <c r="AL2124" s="133"/>
      <c r="AM2124" s="133"/>
      <c r="AN2124" s="133"/>
      <c r="AO2124" s="133"/>
      <c r="AP2124" s="133"/>
      <c r="AQ2124" s="133"/>
      <c r="AR2124" s="133"/>
      <c r="AS2124" s="133"/>
      <c r="AT2124" s="133"/>
      <c r="AU2124" s="133"/>
      <c r="AV2124" s="133"/>
      <c r="AW2124" s="133"/>
      <c r="AX2124" s="133"/>
      <c r="AY2124" s="133"/>
      <c r="AZ2124" s="133"/>
      <c r="BA2124" s="133"/>
      <c r="BB2124" s="133"/>
      <c r="BC2124" s="133"/>
      <c r="BD2124" s="133"/>
      <c r="BE2124" s="133"/>
      <c r="BF2124" s="133"/>
      <c r="BG2124" s="133"/>
      <c r="BH2124" s="133"/>
    </row>
    <row r="2125" spans="1:60" outlineLevel="1" x14ac:dyDescent="0.2">
      <c r="A2125" s="142"/>
      <c r="B2125" s="143"/>
      <c r="C2125" s="189" t="s">
        <v>2074</v>
      </c>
      <c r="D2125" s="175"/>
      <c r="E2125" s="176"/>
      <c r="F2125" s="144"/>
      <c r="G2125" s="144"/>
      <c r="H2125" s="144"/>
      <c r="I2125" s="144"/>
      <c r="J2125" s="144"/>
      <c r="K2125" s="144"/>
      <c r="L2125" s="144"/>
      <c r="M2125" s="144"/>
      <c r="N2125" s="144"/>
      <c r="O2125" s="144"/>
      <c r="P2125" s="144"/>
      <c r="Q2125" s="144"/>
      <c r="R2125" s="144"/>
      <c r="S2125" s="144"/>
      <c r="T2125" s="144"/>
      <c r="U2125" s="144"/>
      <c r="V2125" s="144"/>
      <c r="W2125" s="144"/>
      <c r="X2125" s="133"/>
      <c r="Y2125" s="133"/>
      <c r="Z2125" s="133"/>
      <c r="AA2125" s="133"/>
      <c r="AB2125" s="133"/>
      <c r="AC2125" s="133"/>
      <c r="AD2125" s="133"/>
      <c r="AE2125" s="133"/>
      <c r="AF2125" s="133"/>
      <c r="AG2125" s="133" t="s">
        <v>282</v>
      </c>
      <c r="AH2125" s="133">
        <v>0</v>
      </c>
      <c r="AI2125" s="133"/>
      <c r="AJ2125" s="133"/>
      <c r="AK2125" s="133"/>
      <c r="AL2125" s="133"/>
      <c r="AM2125" s="133"/>
      <c r="AN2125" s="133"/>
      <c r="AO2125" s="133"/>
      <c r="AP2125" s="133"/>
      <c r="AQ2125" s="133"/>
      <c r="AR2125" s="133"/>
      <c r="AS2125" s="133"/>
      <c r="AT2125" s="133"/>
      <c r="AU2125" s="133"/>
      <c r="AV2125" s="133"/>
      <c r="AW2125" s="133"/>
      <c r="AX2125" s="133"/>
      <c r="AY2125" s="133"/>
      <c r="AZ2125" s="133"/>
      <c r="BA2125" s="133"/>
      <c r="BB2125" s="133"/>
      <c r="BC2125" s="133"/>
      <c r="BD2125" s="133"/>
      <c r="BE2125" s="133"/>
      <c r="BF2125" s="133"/>
      <c r="BG2125" s="133"/>
      <c r="BH2125" s="133"/>
    </row>
    <row r="2126" spans="1:60" outlineLevel="1" x14ac:dyDescent="0.2">
      <c r="A2126" s="142"/>
      <c r="B2126" s="143"/>
      <c r="C2126" s="189" t="s">
        <v>2075</v>
      </c>
      <c r="D2126" s="175"/>
      <c r="E2126" s="176">
        <v>50.941000000000003</v>
      </c>
      <c r="F2126" s="144"/>
      <c r="G2126" s="144"/>
      <c r="H2126" s="144"/>
      <c r="I2126" s="144"/>
      <c r="J2126" s="144"/>
      <c r="K2126" s="144"/>
      <c r="L2126" s="144"/>
      <c r="M2126" s="144"/>
      <c r="N2126" s="144"/>
      <c r="O2126" s="144"/>
      <c r="P2126" s="144"/>
      <c r="Q2126" s="144"/>
      <c r="R2126" s="144"/>
      <c r="S2126" s="144"/>
      <c r="T2126" s="144"/>
      <c r="U2126" s="144"/>
      <c r="V2126" s="144"/>
      <c r="W2126" s="144"/>
      <c r="X2126" s="133"/>
      <c r="Y2126" s="133"/>
      <c r="Z2126" s="133"/>
      <c r="AA2126" s="133"/>
      <c r="AB2126" s="133"/>
      <c r="AC2126" s="133"/>
      <c r="AD2126" s="133"/>
      <c r="AE2126" s="133"/>
      <c r="AF2126" s="133"/>
      <c r="AG2126" s="133" t="s">
        <v>282</v>
      </c>
      <c r="AH2126" s="133">
        <v>0</v>
      </c>
      <c r="AI2126" s="133"/>
      <c r="AJ2126" s="133"/>
      <c r="AK2126" s="133"/>
      <c r="AL2126" s="133"/>
      <c r="AM2126" s="133"/>
      <c r="AN2126" s="133"/>
      <c r="AO2126" s="133"/>
      <c r="AP2126" s="133"/>
      <c r="AQ2126" s="133"/>
      <c r="AR2126" s="133"/>
      <c r="AS2126" s="133"/>
      <c r="AT2126" s="133"/>
      <c r="AU2126" s="133"/>
      <c r="AV2126" s="133"/>
      <c r="AW2126" s="133"/>
      <c r="AX2126" s="133"/>
      <c r="AY2126" s="133"/>
      <c r="AZ2126" s="133"/>
      <c r="BA2126" s="133"/>
      <c r="BB2126" s="133"/>
      <c r="BC2126" s="133"/>
      <c r="BD2126" s="133"/>
      <c r="BE2126" s="133"/>
      <c r="BF2126" s="133"/>
      <c r="BG2126" s="133"/>
      <c r="BH2126" s="133"/>
    </row>
    <row r="2127" spans="1:60" outlineLevel="1" x14ac:dyDescent="0.2">
      <c r="A2127" s="142"/>
      <c r="B2127" s="143"/>
      <c r="C2127" s="189" t="s">
        <v>2076</v>
      </c>
      <c r="D2127" s="175"/>
      <c r="E2127" s="176">
        <v>14.344000000000001</v>
      </c>
      <c r="F2127" s="144"/>
      <c r="G2127" s="144"/>
      <c r="H2127" s="144"/>
      <c r="I2127" s="144"/>
      <c r="J2127" s="144"/>
      <c r="K2127" s="144"/>
      <c r="L2127" s="144"/>
      <c r="M2127" s="144"/>
      <c r="N2127" s="144"/>
      <c r="O2127" s="144"/>
      <c r="P2127" s="144"/>
      <c r="Q2127" s="144"/>
      <c r="R2127" s="144"/>
      <c r="S2127" s="144"/>
      <c r="T2127" s="144"/>
      <c r="U2127" s="144"/>
      <c r="V2127" s="144"/>
      <c r="W2127" s="144"/>
      <c r="X2127" s="133"/>
      <c r="Y2127" s="133"/>
      <c r="Z2127" s="133"/>
      <c r="AA2127" s="133"/>
      <c r="AB2127" s="133"/>
      <c r="AC2127" s="133"/>
      <c r="AD2127" s="133"/>
      <c r="AE2127" s="133"/>
      <c r="AF2127" s="133"/>
      <c r="AG2127" s="133" t="s">
        <v>282</v>
      </c>
      <c r="AH2127" s="133">
        <v>0</v>
      </c>
      <c r="AI2127" s="133"/>
      <c r="AJ2127" s="133"/>
      <c r="AK2127" s="133"/>
      <c r="AL2127" s="133"/>
      <c r="AM2127" s="133"/>
      <c r="AN2127" s="133"/>
      <c r="AO2127" s="133"/>
      <c r="AP2127" s="133"/>
      <c r="AQ2127" s="133"/>
      <c r="AR2127" s="133"/>
      <c r="AS2127" s="133"/>
      <c r="AT2127" s="133"/>
      <c r="AU2127" s="133"/>
      <c r="AV2127" s="133"/>
      <c r="AW2127" s="133"/>
      <c r="AX2127" s="133"/>
      <c r="AY2127" s="133"/>
      <c r="AZ2127" s="133"/>
      <c r="BA2127" s="133"/>
      <c r="BB2127" s="133"/>
      <c r="BC2127" s="133"/>
      <c r="BD2127" s="133"/>
      <c r="BE2127" s="133"/>
      <c r="BF2127" s="133"/>
      <c r="BG2127" s="133"/>
      <c r="BH2127" s="133"/>
    </row>
    <row r="2128" spans="1:60" outlineLevel="1" x14ac:dyDescent="0.2">
      <c r="A2128" s="142"/>
      <c r="B2128" s="143"/>
      <c r="C2128" s="189" t="s">
        <v>2077</v>
      </c>
      <c r="D2128" s="175"/>
      <c r="E2128" s="176">
        <v>997.57900000000006</v>
      </c>
      <c r="F2128" s="144"/>
      <c r="G2128" s="144"/>
      <c r="H2128" s="144"/>
      <c r="I2128" s="144"/>
      <c r="J2128" s="144"/>
      <c r="K2128" s="144"/>
      <c r="L2128" s="144"/>
      <c r="M2128" s="144"/>
      <c r="N2128" s="144"/>
      <c r="O2128" s="144"/>
      <c r="P2128" s="144"/>
      <c r="Q2128" s="144"/>
      <c r="R2128" s="144"/>
      <c r="S2128" s="144"/>
      <c r="T2128" s="144"/>
      <c r="U2128" s="144"/>
      <c r="V2128" s="144"/>
      <c r="W2128" s="144"/>
      <c r="X2128" s="133"/>
      <c r="Y2128" s="133"/>
      <c r="Z2128" s="133"/>
      <c r="AA2128" s="133"/>
      <c r="AB2128" s="133"/>
      <c r="AC2128" s="133"/>
      <c r="AD2128" s="133"/>
      <c r="AE2128" s="133"/>
      <c r="AF2128" s="133"/>
      <c r="AG2128" s="133" t="s">
        <v>282</v>
      </c>
      <c r="AH2128" s="133">
        <v>0</v>
      </c>
      <c r="AI2128" s="133"/>
      <c r="AJ2128" s="133"/>
      <c r="AK2128" s="133"/>
      <c r="AL2128" s="133"/>
      <c r="AM2128" s="133"/>
      <c r="AN2128" s="133"/>
      <c r="AO2128" s="133"/>
      <c r="AP2128" s="133"/>
      <c r="AQ2128" s="133"/>
      <c r="AR2128" s="133"/>
      <c r="AS2128" s="133"/>
      <c r="AT2128" s="133"/>
      <c r="AU2128" s="133"/>
      <c r="AV2128" s="133"/>
      <c r="AW2128" s="133"/>
      <c r="AX2128" s="133"/>
      <c r="AY2128" s="133"/>
      <c r="AZ2128" s="133"/>
      <c r="BA2128" s="133"/>
      <c r="BB2128" s="133"/>
      <c r="BC2128" s="133"/>
      <c r="BD2128" s="133"/>
      <c r="BE2128" s="133"/>
      <c r="BF2128" s="133"/>
      <c r="BG2128" s="133"/>
      <c r="BH2128" s="133"/>
    </row>
    <row r="2129" spans="1:60" outlineLevel="1" x14ac:dyDescent="0.2">
      <c r="A2129" s="142"/>
      <c r="B2129" s="143"/>
      <c r="C2129" s="189" t="s">
        <v>2078</v>
      </c>
      <c r="D2129" s="175"/>
      <c r="E2129" s="176">
        <v>510.97200000000004</v>
      </c>
      <c r="F2129" s="144"/>
      <c r="G2129" s="144"/>
      <c r="H2129" s="144"/>
      <c r="I2129" s="144"/>
      <c r="J2129" s="144"/>
      <c r="K2129" s="144"/>
      <c r="L2129" s="144"/>
      <c r="M2129" s="144"/>
      <c r="N2129" s="144"/>
      <c r="O2129" s="144"/>
      <c r="P2129" s="144"/>
      <c r="Q2129" s="144"/>
      <c r="R2129" s="144"/>
      <c r="S2129" s="144"/>
      <c r="T2129" s="144"/>
      <c r="U2129" s="144"/>
      <c r="V2129" s="144"/>
      <c r="W2129" s="144"/>
      <c r="X2129" s="133"/>
      <c r="Y2129" s="133"/>
      <c r="Z2129" s="133"/>
      <c r="AA2129" s="133"/>
      <c r="AB2129" s="133"/>
      <c r="AC2129" s="133"/>
      <c r="AD2129" s="133"/>
      <c r="AE2129" s="133"/>
      <c r="AF2129" s="133"/>
      <c r="AG2129" s="133" t="s">
        <v>282</v>
      </c>
      <c r="AH2129" s="133">
        <v>0</v>
      </c>
      <c r="AI2129" s="133"/>
      <c r="AJ2129" s="133"/>
      <c r="AK2129" s="133"/>
      <c r="AL2129" s="133"/>
      <c r="AM2129" s="133"/>
      <c r="AN2129" s="133"/>
      <c r="AO2129" s="133"/>
      <c r="AP2129" s="133"/>
      <c r="AQ2129" s="133"/>
      <c r="AR2129" s="133"/>
      <c r="AS2129" s="133"/>
      <c r="AT2129" s="133"/>
      <c r="AU2129" s="133"/>
      <c r="AV2129" s="133"/>
      <c r="AW2129" s="133"/>
      <c r="AX2129" s="133"/>
      <c r="AY2129" s="133"/>
      <c r="AZ2129" s="133"/>
      <c r="BA2129" s="133"/>
      <c r="BB2129" s="133"/>
      <c r="BC2129" s="133"/>
      <c r="BD2129" s="133"/>
      <c r="BE2129" s="133"/>
      <c r="BF2129" s="133"/>
      <c r="BG2129" s="133"/>
      <c r="BH2129" s="133"/>
    </row>
    <row r="2130" spans="1:60" outlineLevel="1" x14ac:dyDescent="0.2">
      <c r="A2130" s="142"/>
      <c r="B2130" s="143"/>
      <c r="C2130" s="189" t="s">
        <v>2079</v>
      </c>
      <c r="D2130" s="175"/>
      <c r="E2130" s="176">
        <v>193.54500000000002</v>
      </c>
      <c r="F2130" s="144"/>
      <c r="G2130" s="144"/>
      <c r="H2130" s="144"/>
      <c r="I2130" s="144"/>
      <c r="J2130" s="144"/>
      <c r="K2130" s="144"/>
      <c r="L2130" s="144"/>
      <c r="M2130" s="144"/>
      <c r="N2130" s="144"/>
      <c r="O2130" s="144"/>
      <c r="P2130" s="144"/>
      <c r="Q2130" s="144"/>
      <c r="R2130" s="144"/>
      <c r="S2130" s="144"/>
      <c r="T2130" s="144"/>
      <c r="U2130" s="144"/>
      <c r="V2130" s="144"/>
      <c r="W2130" s="144"/>
      <c r="X2130" s="133"/>
      <c r="Y2130" s="133"/>
      <c r="Z2130" s="133"/>
      <c r="AA2130" s="133"/>
      <c r="AB2130" s="133"/>
      <c r="AC2130" s="133"/>
      <c r="AD2130" s="133"/>
      <c r="AE2130" s="133"/>
      <c r="AF2130" s="133"/>
      <c r="AG2130" s="133" t="s">
        <v>282</v>
      </c>
      <c r="AH2130" s="133">
        <v>0</v>
      </c>
      <c r="AI2130" s="133"/>
      <c r="AJ2130" s="133"/>
      <c r="AK2130" s="133"/>
      <c r="AL2130" s="133"/>
      <c r="AM2130" s="133"/>
      <c r="AN2130" s="133"/>
      <c r="AO2130" s="133"/>
      <c r="AP2130" s="133"/>
      <c r="AQ2130" s="133"/>
      <c r="AR2130" s="133"/>
      <c r="AS2130" s="133"/>
      <c r="AT2130" s="133"/>
      <c r="AU2130" s="133"/>
      <c r="AV2130" s="133"/>
      <c r="AW2130" s="133"/>
      <c r="AX2130" s="133"/>
      <c r="AY2130" s="133"/>
      <c r="AZ2130" s="133"/>
      <c r="BA2130" s="133"/>
      <c r="BB2130" s="133"/>
      <c r="BC2130" s="133"/>
      <c r="BD2130" s="133"/>
      <c r="BE2130" s="133"/>
      <c r="BF2130" s="133"/>
      <c r="BG2130" s="133"/>
      <c r="BH2130" s="133"/>
    </row>
    <row r="2131" spans="1:60" outlineLevel="1" x14ac:dyDescent="0.2">
      <c r="A2131" s="142"/>
      <c r="B2131" s="143"/>
      <c r="C2131" s="189" t="s">
        <v>2080</v>
      </c>
      <c r="D2131" s="175"/>
      <c r="E2131" s="176">
        <v>247.48020000000002</v>
      </c>
      <c r="F2131" s="144"/>
      <c r="G2131" s="144"/>
      <c r="H2131" s="144"/>
      <c r="I2131" s="144"/>
      <c r="J2131" s="144"/>
      <c r="K2131" s="144"/>
      <c r="L2131" s="144"/>
      <c r="M2131" s="144"/>
      <c r="N2131" s="144"/>
      <c r="O2131" s="144"/>
      <c r="P2131" s="144"/>
      <c r="Q2131" s="144"/>
      <c r="R2131" s="144"/>
      <c r="S2131" s="144"/>
      <c r="T2131" s="144"/>
      <c r="U2131" s="144"/>
      <c r="V2131" s="144"/>
      <c r="W2131" s="144"/>
      <c r="X2131" s="133"/>
      <c r="Y2131" s="133"/>
      <c r="Z2131" s="133"/>
      <c r="AA2131" s="133"/>
      <c r="AB2131" s="133"/>
      <c r="AC2131" s="133"/>
      <c r="AD2131" s="133"/>
      <c r="AE2131" s="133"/>
      <c r="AF2131" s="133"/>
      <c r="AG2131" s="133" t="s">
        <v>282</v>
      </c>
      <c r="AH2131" s="133">
        <v>0</v>
      </c>
      <c r="AI2131" s="133"/>
      <c r="AJ2131" s="133"/>
      <c r="AK2131" s="133"/>
      <c r="AL2131" s="133"/>
      <c r="AM2131" s="133"/>
      <c r="AN2131" s="133"/>
      <c r="AO2131" s="133"/>
      <c r="AP2131" s="133"/>
      <c r="AQ2131" s="133"/>
      <c r="AR2131" s="133"/>
      <c r="AS2131" s="133"/>
      <c r="AT2131" s="133"/>
      <c r="AU2131" s="133"/>
      <c r="AV2131" s="133"/>
      <c r="AW2131" s="133"/>
      <c r="AX2131" s="133"/>
      <c r="AY2131" s="133"/>
      <c r="AZ2131" s="133"/>
      <c r="BA2131" s="133"/>
      <c r="BB2131" s="133"/>
      <c r="BC2131" s="133"/>
      <c r="BD2131" s="133"/>
      <c r="BE2131" s="133"/>
      <c r="BF2131" s="133"/>
      <c r="BG2131" s="133"/>
      <c r="BH2131" s="133"/>
    </row>
    <row r="2132" spans="1:60" outlineLevel="1" x14ac:dyDescent="0.2">
      <c r="A2132" s="142"/>
      <c r="B2132" s="143"/>
      <c r="C2132" s="189" t="s">
        <v>2081</v>
      </c>
      <c r="D2132" s="175"/>
      <c r="E2132" s="176">
        <v>119.82355000000001</v>
      </c>
      <c r="F2132" s="144"/>
      <c r="G2132" s="144"/>
      <c r="H2132" s="144"/>
      <c r="I2132" s="144"/>
      <c r="J2132" s="144"/>
      <c r="K2132" s="144"/>
      <c r="L2132" s="144"/>
      <c r="M2132" s="144"/>
      <c r="N2132" s="144"/>
      <c r="O2132" s="144"/>
      <c r="P2132" s="144"/>
      <c r="Q2132" s="144"/>
      <c r="R2132" s="144"/>
      <c r="S2132" s="144"/>
      <c r="T2132" s="144"/>
      <c r="U2132" s="144"/>
      <c r="V2132" s="144"/>
      <c r="W2132" s="144"/>
      <c r="X2132" s="133"/>
      <c r="Y2132" s="133"/>
      <c r="Z2132" s="133"/>
      <c r="AA2132" s="133"/>
      <c r="AB2132" s="133"/>
      <c r="AC2132" s="133"/>
      <c r="AD2132" s="133"/>
      <c r="AE2132" s="133"/>
      <c r="AF2132" s="133"/>
      <c r="AG2132" s="133" t="s">
        <v>282</v>
      </c>
      <c r="AH2132" s="133">
        <v>0</v>
      </c>
      <c r="AI2132" s="133"/>
      <c r="AJ2132" s="133"/>
      <c r="AK2132" s="133"/>
      <c r="AL2132" s="133"/>
      <c r="AM2132" s="133"/>
      <c r="AN2132" s="133"/>
      <c r="AO2132" s="133"/>
      <c r="AP2132" s="133"/>
      <c r="AQ2132" s="133"/>
      <c r="AR2132" s="133"/>
      <c r="AS2132" s="133"/>
      <c r="AT2132" s="133"/>
      <c r="AU2132" s="133"/>
      <c r="AV2132" s="133"/>
      <c r="AW2132" s="133"/>
      <c r="AX2132" s="133"/>
      <c r="AY2132" s="133"/>
      <c r="AZ2132" s="133"/>
      <c r="BA2132" s="133"/>
      <c r="BB2132" s="133"/>
      <c r="BC2132" s="133"/>
      <c r="BD2132" s="133"/>
      <c r="BE2132" s="133"/>
      <c r="BF2132" s="133"/>
      <c r="BG2132" s="133"/>
      <c r="BH2132" s="133"/>
    </row>
    <row r="2133" spans="1:60" outlineLevel="1" x14ac:dyDescent="0.2">
      <c r="A2133" s="142"/>
      <c r="B2133" s="143"/>
      <c r="C2133" s="189" t="s">
        <v>2082</v>
      </c>
      <c r="D2133" s="175"/>
      <c r="E2133" s="176">
        <v>71.589760000000012</v>
      </c>
      <c r="F2133" s="144"/>
      <c r="G2133" s="144"/>
      <c r="H2133" s="144"/>
      <c r="I2133" s="144"/>
      <c r="J2133" s="144"/>
      <c r="K2133" s="144"/>
      <c r="L2133" s="144"/>
      <c r="M2133" s="144"/>
      <c r="N2133" s="144"/>
      <c r="O2133" s="144"/>
      <c r="P2133" s="144"/>
      <c r="Q2133" s="144"/>
      <c r="R2133" s="144"/>
      <c r="S2133" s="144"/>
      <c r="T2133" s="144"/>
      <c r="U2133" s="144"/>
      <c r="V2133" s="144"/>
      <c r="W2133" s="144"/>
      <c r="X2133" s="133"/>
      <c r="Y2133" s="133"/>
      <c r="Z2133" s="133"/>
      <c r="AA2133" s="133"/>
      <c r="AB2133" s="133"/>
      <c r="AC2133" s="133"/>
      <c r="AD2133" s="133"/>
      <c r="AE2133" s="133"/>
      <c r="AF2133" s="133"/>
      <c r="AG2133" s="133" t="s">
        <v>282</v>
      </c>
      <c r="AH2133" s="133">
        <v>0</v>
      </c>
      <c r="AI2133" s="133"/>
      <c r="AJ2133" s="133"/>
      <c r="AK2133" s="133"/>
      <c r="AL2133" s="133"/>
      <c r="AM2133" s="133"/>
      <c r="AN2133" s="133"/>
      <c r="AO2133" s="133"/>
      <c r="AP2133" s="133"/>
      <c r="AQ2133" s="133"/>
      <c r="AR2133" s="133"/>
      <c r="AS2133" s="133"/>
      <c r="AT2133" s="133"/>
      <c r="AU2133" s="133"/>
      <c r="AV2133" s="133"/>
      <c r="AW2133" s="133"/>
      <c r="AX2133" s="133"/>
      <c r="AY2133" s="133"/>
      <c r="AZ2133" s="133"/>
      <c r="BA2133" s="133"/>
      <c r="BB2133" s="133"/>
      <c r="BC2133" s="133"/>
      <c r="BD2133" s="133"/>
      <c r="BE2133" s="133"/>
      <c r="BF2133" s="133"/>
      <c r="BG2133" s="133"/>
      <c r="BH2133" s="133"/>
    </row>
    <row r="2134" spans="1:60" outlineLevel="1" x14ac:dyDescent="0.2">
      <c r="A2134" s="154">
        <v>294</v>
      </c>
      <c r="B2134" s="155" t="s">
        <v>2083</v>
      </c>
      <c r="C2134" s="171" t="s">
        <v>2084</v>
      </c>
      <c r="D2134" s="156" t="s">
        <v>291</v>
      </c>
      <c r="E2134" s="157">
        <v>15.200000000000001</v>
      </c>
      <c r="F2134" s="158">
        <v>855</v>
      </c>
      <c r="G2134" s="159">
        <f>ROUND(E2134*F2134,2)</f>
        <v>12996</v>
      </c>
      <c r="H2134" s="158">
        <v>580.21</v>
      </c>
      <c r="I2134" s="159">
        <f>ROUND(E2134*H2134,2)</f>
        <v>8819.19</v>
      </c>
      <c r="J2134" s="158">
        <v>274.79000000000002</v>
      </c>
      <c r="K2134" s="159">
        <f>ROUND(E2134*J2134,2)</f>
        <v>4176.8100000000004</v>
      </c>
      <c r="L2134" s="159">
        <v>21</v>
      </c>
      <c r="M2134" s="159">
        <f>G2134*(1+L2134/100)</f>
        <v>15725.16</v>
      </c>
      <c r="N2134" s="159">
        <v>6.4000000000000003E-3</v>
      </c>
      <c r="O2134" s="159">
        <f>ROUND(E2134*N2134,2)</f>
        <v>0.1</v>
      </c>
      <c r="P2134" s="159">
        <v>0</v>
      </c>
      <c r="Q2134" s="159">
        <f>ROUND(E2134*P2134,2)</f>
        <v>0</v>
      </c>
      <c r="R2134" s="159" t="s">
        <v>2027</v>
      </c>
      <c r="S2134" s="159" t="s">
        <v>233</v>
      </c>
      <c r="T2134" s="160" t="s">
        <v>233</v>
      </c>
      <c r="U2134" s="144">
        <v>0.60100000000000009</v>
      </c>
      <c r="V2134" s="144">
        <f>ROUND(E2134*U2134,2)</f>
        <v>9.14</v>
      </c>
      <c r="W2134" s="144"/>
      <c r="X2134" s="133"/>
      <c r="Y2134" s="133"/>
      <c r="Z2134" s="133"/>
      <c r="AA2134" s="133"/>
      <c r="AB2134" s="133"/>
      <c r="AC2134" s="133"/>
      <c r="AD2134" s="133"/>
      <c r="AE2134" s="133"/>
      <c r="AF2134" s="133"/>
      <c r="AG2134" s="133" t="s">
        <v>251</v>
      </c>
      <c r="AH2134" s="133"/>
      <c r="AI2134" s="133"/>
      <c r="AJ2134" s="133"/>
      <c r="AK2134" s="133"/>
      <c r="AL2134" s="133"/>
      <c r="AM2134" s="133"/>
      <c r="AN2134" s="133"/>
      <c r="AO2134" s="133"/>
      <c r="AP2134" s="133"/>
      <c r="AQ2134" s="133"/>
      <c r="AR2134" s="133"/>
      <c r="AS2134" s="133"/>
      <c r="AT2134" s="133"/>
      <c r="AU2134" s="133"/>
      <c r="AV2134" s="133"/>
      <c r="AW2134" s="133"/>
      <c r="AX2134" s="133"/>
      <c r="AY2134" s="133"/>
      <c r="AZ2134" s="133"/>
      <c r="BA2134" s="133"/>
      <c r="BB2134" s="133"/>
      <c r="BC2134" s="133"/>
      <c r="BD2134" s="133"/>
      <c r="BE2134" s="133"/>
      <c r="BF2134" s="133"/>
      <c r="BG2134" s="133"/>
      <c r="BH2134" s="133"/>
    </row>
    <row r="2135" spans="1:60" outlineLevel="1" x14ac:dyDescent="0.2">
      <c r="A2135" s="142"/>
      <c r="B2135" s="143"/>
      <c r="C2135" s="292" t="s">
        <v>2085</v>
      </c>
      <c r="D2135" s="293"/>
      <c r="E2135" s="293"/>
      <c r="F2135" s="293"/>
      <c r="G2135" s="293"/>
      <c r="H2135" s="144"/>
      <c r="I2135" s="144"/>
      <c r="J2135" s="144"/>
      <c r="K2135" s="144"/>
      <c r="L2135" s="144"/>
      <c r="M2135" s="144"/>
      <c r="N2135" s="144"/>
      <c r="O2135" s="144"/>
      <c r="P2135" s="144"/>
      <c r="Q2135" s="144"/>
      <c r="R2135" s="144"/>
      <c r="S2135" s="144"/>
      <c r="T2135" s="144"/>
      <c r="U2135" s="144"/>
      <c r="V2135" s="144"/>
      <c r="W2135" s="144"/>
      <c r="X2135" s="133"/>
      <c r="Y2135" s="133"/>
      <c r="Z2135" s="133"/>
      <c r="AA2135" s="133"/>
      <c r="AB2135" s="133"/>
      <c r="AC2135" s="133"/>
      <c r="AD2135" s="133"/>
      <c r="AE2135" s="133"/>
      <c r="AF2135" s="133"/>
      <c r="AG2135" s="133" t="s">
        <v>293</v>
      </c>
      <c r="AH2135" s="133"/>
      <c r="AI2135" s="133"/>
      <c r="AJ2135" s="133"/>
      <c r="AK2135" s="133"/>
      <c r="AL2135" s="133"/>
      <c r="AM2135" s="133"/>
      <c r="AN2135" s="133"/>
      <c r="AO2135" s="133"/>
      <c r="AP2135" s="133"/>
      <c r="AQ2135" s="133"/>
      <c r="AR2135" s="133"/>
      <c r="AS2135" s="133"/>
      <c r="AT2135" s="133"/>
      <c r="AU2135" s="133"/>
      <c r="AV2135" s="133"/>
      <c r="AW2135" s="133"/>
      <c r="AX2135" s="133"/>
      <c r="AY2135" s="133"/>
      <c r="AZ2135" s="133"/>
      <c r="BA2135" s="133"/>
      <c r="BB2135" s="133"/>
      <c r="BC2135" s="133"/>
      <c r="BD2135" s="133"/>
      <c r="BE2135" s="133"/>
      <c r="BF2135" s="133"/>
      <c r="BG2135" s="133"/>
      <c r="BH2135" s="133"/>
    </row>
    <row r="2136" spans="1:60" outlineLevel="1" x14ac:dyDescent="0.2">
      <c r="A2136" s="142"/>
      <c r="B2136" s="143"/>
      <c r="C2136" s="189" t="s">
        <v>2086</v>
      </c>
      <c r="D2136" s="175"/>
      <c r="E2136" s="176"/>
      <c r="F2136" s="144"/>
      <c r="G2136" s="144"/>
      <c r="H2136" s="144"/>
      <c r="I2136" s="144"/>
      <c r="J2136" s="144"/>
      <c r="K2136" s="144"/>
      <c r="L2136" s="144"/>
      <c r="M2136" s="144"/>
      <c r="N2136" s="144"/>
      <c r="O2136" s="144"/>
      <c r="P2136" s="144"/>
      <c r="Q2136" s="144"/>
      <c r="R2136" s="144"/>
      <c r="S2136" s="144"/>
      <c r="T2136" s="144"/>
      <c r="U2136" s="144"/>
      <c r="V2136" s="144"/>
      <c r="W2136" s="144"/>
      <c r="X2136" s="133"/>
      <c r="Y2136" s="133"/>
      <c r="Z2136" s="133"/>
      <c r="AA2136" s="133"/>
      <c r="AB2136" s="133"/>
      <c r="AC2136" s="133"/>
      <c r="AD2136" s="133"/>
      <c r="AE2136" s="133"/>
      <c r="AF2136" s="133"/>
      <c r="AG2136" s="133" t="s">
        <v>282</v>
      </c>
      <c r="AH2136" s="133">
        <v>0</v>
      </c>
      <c r="AI2136" s="133"/>
      <c r="AJ2136" s="133"/>
      <c r="AK2136" s="133"/>
      <c r="AL2136" s="133"/>
      <c r="AM2136" s="133"/>
      <c r="AN2136" s="133"/>
      <c r="AO2136" s="133"/>
      <c r="AP2136" s="133"/>
      <c r="AQ2136" s="133"/>
      <c r="AR2136" s="133"/>
      <c r="AS2136" s="133"/>
      <c r="AT2136" s="133"/>
      <c r="AU2136" s="133"/>
      <c r="AV2136" s="133"/>
      <c r="AW2136" s="133"/>
      <c r="AX2136" s="133"/>
      <c r="AY2136" s="133"/>
      <c r="AZ2136" s="133"/>
      <c r="BA2136" s="133"/>
      <c r="BB2136" s="133"/>
      <c r="BC2136" s="133"/>
      <c r="BD2136" s="133"/>
      <c r="BE2136" s="133"/>
      <c r="BF2136" s="133"/>
      <c r="BG2136" s="133"/>
      <c r="BH2136" s="133"/>
    </row>
    <row r="2137" spans="1:60" outlineLevel="1" x14ac:dyDescent="0.2">
      <c r="A2137" s="142"/>
      <c r="B2137" s="143"/>
      <c r="C2137" s="189" t="s">
        <v>2087</v>
      </c>
      <c r="D2137" s="175"/>
      <c r="E2137" s="176"/>
      <c r="F2137" s="144"/>
      <c r="G2137" s="144"/>
      <c r="H2137" s="144"/>
      <c r="I2137" s="144"/>
      <c r="J2137" s="144"/>
      <c r="K2137" s="144"/>
      <c r="L2137" s="144"/>
      <c r="M2137" s="144"/>
      <c r="N2137" s="144"/>
      <c r="O2137" s="144"/>
      <c r="P2137" s="144"/>
      <c r="Q2137" s="144"/>
      <c r="R2137" s="144"/>
      <c r="S2137" s="144"/>
      <c r="T2137" s="144"/>
      <c r="U2137" s="144"/>
      <c r="V2137" s="144"/>
      <c r="W2137" s="144"/>
      <c r="X2137" s="133"/>
      <c r="Y2137" s="133"/>
      <c r="Z2137" s="133"/>
      <c r="AA2137" s="133"/>
      <c r="AB2137" s="133"/>
      <c r="AC2137" s="133"/>
      <c r="AD2137" s="133"/>
      <c r="AE2137" s="133"/>
      <c r="AF2137" s="133"/>
      <c r="AG2137" s="133" t="s">
        <v>282</v>
      </c>
      <c r="AH2137" s="133">
        <v>0</v>
      </c>
      <c r="AI2137" s="133"/>
      <c r="AJ2137" s="133"/>
      <c r="AK2137" s="133"/>
      <c r="AL2137" s="133"/>
      <c r="AM2137" s="133"/>
      <c r="AN2137" s="133"/>
      <c r="AO2137" s="133"/>
      <c r="AP2137" s="133"/>
      <c r="AQ2137" s="133"/>
      <c r="AR2137" s="133"/>
      <c r="AS2137" s="133"/>
      <c r="AT2137" s="133"/>
      <c r="AU2137" s="133"/>
      <c r="AV2137" s="133"/>
      <c r="AW2137" s="133"/>
      <c r="AX2137" s="133"/>
      <c r="AY2137" s="133"/>
      <c r="AZ2137" s="133"/>
      <c r="BA2137" s="133"/>
      <c r="BB2137" s="133"/>
      <c r="BC2137" s="133"/>
      <c r="BD2137" s="133"/>
      <c r="BE2137" s="133"/>
      <c r="BF2137" s="133"/>
      <c r="BG2137" s="133"/>
      <c r="BH2137" s="133"/>
    </row>
    <row r="2138" spans="1:60" outlineLevel="1" x14ac:dyDescent="0.2">
      <c r="A2138" s="142"/>
      <c r="B2138" s="143"/>
      <c r="C2138" s="189" t="s">
        <v>2088</v>
      </c>
      <c r="D2138" s="175"/>
      <c r="E2138" s="176">
        <v>15.200000000000001</v>
      </c>
      <c r="F2138" s="144"/>
      <c r="G2138" s="144"/>
      <c r="H2138" s="144"/>
      <c r="I2138" s="144"/>
      <c r="J2138" s="144"/>
      <c r="K2138" s="144"/>
      <c r="L2138" s="144"/>
      <c r="M2138" s="144"/>
      <c r="N2138" s="144"/>
      <c r="O2138" s="144"/>
      <c r="P2138" s="144"/>
      <c r="Q2138" s="144"/>
      <c r="R2138" s="144"/>
      <c r="S2138" s="144"/>
      <c r="T2138" s="144"/>
      <c r="U2138" s="144"/>
      <c r="V2138" s="144"/>
      <c r="W2138" s="144"/>
      <c r="X2138" s="133"/>
      <c r="Y2138" s="133"/>
      <c r="Z2138" s="133"/>
      <c r="AA2138" s="133"/>
      <c r="AB2138" s="133"/>
      <c r="AC2138" s="133"/>
      <c r="AD2138" s="133"/>
      <c r="AE2138" s="133"/>
      <c r="AF2138" s="133"/>
      <c r="AG2138" s="133" t="s">
        <v>282</v>
      </c>
      <c r="AH2138" s="133">
        <v>0</v>
      </c>
      <c r="AI2138" s="133"/>
      <c r="AJ2138" s="133"/>
      <c r="AK2138" s="133"/>
      <c r="AL2138" s="133"/>
      <c r="AM2138" s="133"/>
      <c r="AN2138" s="133"/>
      <c r="AO2138" s="133"/>
      <c r="AP2138" s="133"/>
      <c r="AQ2138" s="133"/>
      <c r="AR2138" s="133"/>
      <c r="AS2138" s="133"/>
      <c r="AT2138" s="133"/>
      <c r="AU2138" s="133"/>
      <c r="AV2138" s="133"/>
      <c r="AW2138" s="133"/>
      <c r="AX2138" s="133"/>
      <c r="AY2138" s="133"/>
      <c r="AZ2138" s="133"/>
      <c r="BA2138" s="133"/>
      <c r="BB2138" s="133"/>
      <c r="BC2138" s="133"/>
      <c r="BD2138" s="133"/>
      <c r="BE2138" s="133"/>
      <c r="BF2138" s="133"/>
      <c r="BG2138" s="133"/>
      <c r="BH2138" s="133"/>
    </row>
    <row r="2139" spans="1:60" outlineLevel="1" x14ac:dyDescent="0.2">
      <c r="A2139" s="154">
        <v>295</v>
      </c>
      <c r="B2139" s="155" t="s">
        <v>2089</v>
      </c>
      <c r="C2139" s="171" t="s">
        <v>2090</v>
      </c>
      <c r="D2139" s="156" t="s">
        <v>291</v>
      </c>
      <c r="E2139" s="157">
        <v>49.400000000000006</v>
      </c>
      <c r="F2139" s="158">
        <v>1170</v>
      </c>
      <c r="G2139" s="159">
        <f>ROUND(E2139*F2139,2)</f>
        <v>57798</v>
      </c>
      <c r="H2139" s="158">
        <v>895.21</v>
      </c>
      <c r="I2139" s="159">
        <f>ROUND(E2139*H2139,2)</f>
        <v>44223.37</v>
      </c>
      <c r="J2139" s="158">
        <v>274.79000000000002</v>
      </c>
      <c r="K2139" s="159">
        <f>ROUND(E2139*J2139,2)</f>
        <v>13574.63</v>
      </c>
      <c r="L2139" s="159">
        <v>21</v>
      </c>
      <c r="M2139" s="159">
        <f>G2139*(1+L2139/100)</f>
        <v>69935.58</v>
      </c>
      <c r="N2139" s="159">
        <v>9.8000000000000014E-3</v>
      </c>
      <c r="O2139" s="159">
        <f>ROUND(E2139*N2139,2)</f>
        <v>0.48</v>
      </c>
      <c r="P2139" s="159">
        <v>0</v>
      </c>
      <c r="Q2139" s="159">
        <f>ROUND(E2139*P2139,2)</f>
        <v>0</v>
      </c>
      <c r="R2139" s="159" t="s">
        <v>2027</v>
      </c>
      <c r="S2139" s="159" t="s">
        <v>233</v>
      </c>
      <c r="T2139" s="160" t="s">
        <v>233</v>
      </c>
      <c r="U2139" s="144">
        <v>0.60100000000000009</v>
      </c>
      <c r="V2139" s="144">
        <f>ROUND(E2139*U2139,2)</f>
        <v>29.69</v>
      </c>
      <c r="W2139" s="144"/>
      <c r="X2139" s="133"/>
      <c r="Y2139" s="133"/>
      <c r="Z2139" s="133"/>
      <c r="AA2139" s="133"/>
      <c r="AB2139" s="133"/>
      <c r="AC2139" s="133"/>
      <c r="AD2139" s="133"/>
      <c r="AE2139" s="133"/>
      <c r="AF2139" s="133"/>
      <c r="AG2139" s="133" t="s">
        <v>251</v>
      </c>
      <c r="AH2139" s="133"/>
      <c r="AI2139" s="133"/>
      <c r="AJ2139" s="133"/>
      <c r="AK2139" s="133"/>
      <c r="AL2139" s="133"/>
      <c r="AM2139" s="133"/>
      <c r="AN2139" s="133"/>
      <c r="AO2139" s="133"/>
      <c r="AP2139" s="133"/>
      <c r="AQ2139" s="133"/>
      <c r="AR2139" s="133"/>
      <c r="AS2139" s="133"/>
      <c r="AT2139" s="133"/>
      <c r="AU2139" s="133"/>
      <c r="AV2139" s="133"/>
      <c r="AW2139" s="133"/>
      <c r="AX2139" s="133"/>
      <c r="AY2139" s="133"/>
      <c r="AZ2139" s="133"/>
      <c r="BA2139" s="133"/>
      <c r="BB2139" s="133"/>
      <c r="BC2139" s="133"/>
      <c r="BD2139" s="133"/>
      <c r="BE2139" s="133"/>
      <c r="BF2139" s="133"/>
      <c r="BG2139" s="133"/>
      <c r="BH2139" s="133"/>
    </row>
    <row r="2140" spans="1:60" outlineLevel="1" x14ac:dyDescent="0.2">
      <c r="A2140" s="142"/>
      <c r="B2140" s="143"/>
      <c r="C2140" s="292" t="s">
        <v>2085</v>
      </c>
      <c r="D2140" s="293"/>
      <c r="E2140" s="293"/>
      <c r="F2140" s="293"/>
      <c r="G2140" s="293"/>
      <c r="H2140" s="144"/>
      <c r="I2140" s="144"/>
      <c r="J2140" s="144"/>
      <c r="K2140" s="144"/>
      <c r="L2140" s="144"/>
      <c r="M2140" s="144"/>
      <c r="N2140" s="144"/>
      <c r="O2140" s="144"/>
      <c r="P2140" s="144"/>
      <c r="Q2140" s="144"/>
      <c r="R2140" s="144"/>
      <c r="S2140" s="144"/>
      <c r="T2140" s="144"/>
      <c r="U2140" s="144"/>
      <c r="V2140" s="144"/>
      <c r="W2140" s="144"/>
      <c r="X2140" s="133"/>
      <c r="Y2140" s="133"/>
      <c r="Z2140" s="133"/>
      <c r="AA2140" s="133"/>
      <c r="AB2140" s="133"/>
      <c r="AC2140" s="133"/>
      <c r="AD2140" s="133"/>
      <c r="AE2140" s="133"/>
      <c r="AF2140" s="133"/>
      <c r="AG2140" s="133" t="s">
        <v>293</v>
      </c>
      <c r="AH2140" s="133"/>
      <c r="AI2140" s="133"/>
      <c r="AJ2140" s="133"/>
      <c r="AK2140" s="133"/>
      <c r="AL2140" s="133"/>
      <c r="AM2140" s="133"/>
      <c r="AN2140" s="133"/>
      <c r="AO2140" s="133"/>
      <c r="AP2140" s="133"/>
      <c r="AQ2140" s="133"/>
      <c r="AR2140" s="133"/>
      <c r="AS2140" s="133"/>
      <c r="AT2140" s="133"/>
      <c r="AU2140" s="133"/>
      <c r="AV2140" s="133"/>
      <c r="AW2140" s="133"/>
      <c r="AX2140" s="133"/>
      <c r="AY2140" s="133"/>
      <c r="AZ2140" s="133"/>
      <c r="BA2140" s="133"/>
      <c r="BB2140" s="133"/>
      <c r="BC2140" s="133"/>
      <c r="BD2140" s="133"/>
      <c r="BE2140" s="133"/>
      <c r="BF2140" s="133"/>
      <c r="BG2140" s="133"/>
      <c r="BH2140" s="133"/>
    </row>
    <row r="2141" spans="1:60" outlineLevel="1" x14ac:dyDescent="0.2">
      <c r="A2141" s="142"/>
      <c r="B2141" s="143"/>
      <c r="C2141" s="189" t="s">
        <v>2086</v>
      </c>
      <c r="D2141" s="175"/>
      <c r="E2141" s="176"/>
      <c r="F2141" s="144"/>
      <c r="G2141" s="144"/>
      <c r="H2141" s="144"/>
      <c r="I2141" s="144"/>
      <c r="J2141" s="144"/>
      <c r="K2141" s="144"/>
      <c r="L2141" s="144"/>
      <c r="M2141" s="144"/>
      <c r="N2141" s="144"/>
      <c r="O2141" s="144"/>
      <c r="P2141" s="144"/>
      <c r="Q2141" s="144"/>
      <c r="R2141" s="144"/>
      <c r="S2141" s="144"/>
      <c r="T2141" s="144"/>
      <c r="U2141" s="144"/>
      <c r="V2141" s="144"/>
      <c r="W2141" s="144"/>
      <c r="X2141" s="133"/>
      <c r="Y2141" s="133"/>
      <c r="Z2141" s="133"/>
      <c r="AA2141" s="133"/>
      <c r="AB2141" s="133"/>
      <c r="AC2141" s="133"/>
      <c r="AD2141" s="133"/>
      <c r="AE2141" s="133"/>
      <c r="AF2141" s="133"/>
      <c r="AG2141" s="133" t="s">
        <v>282</v>
      </c>
      <c r="AH2141" s="133">
        <v>0</v>
      </c>
      <c r="AI2141" s="133"/>
      <c r="AJ2141" s="133"/>
      <c r="AK2141" s="133"/>
      <c r="AL2141" s="133"/>
      <c r="AM2141" s="133"/>
      <c r="AN2141" s="133"/>
      <c r="AO2141" s="133"/>
      <c r="AP2141" s="133"/>
      <c r="AQ2141" s="133"/>
      <c r="AR2141" s="133"/>
      <c r="AS2141" s="133"/>
      <c r="AT2141" s="133"/>
      <c r="AU2141" s="133"/>
      <c r="AV2141" s="133"/>
      <c r="AW2141" s="133"/>
      <c r="AX2141" s="133"/>
      <c r="AY2141" s="133"/>
      <c r="AZ2141" s="133"/>
      <c r="BA2141" s="133"/>
      <c r="BB2141" s="133"/>
      <c r="BC2141" s="133"/>
      <c r="BD2141" s="133"/>
      <c r="BE2141" s="133"/>
      <c r="BF2141" s="133"/>
      <c r="BG2141" s="133"/>
      <c r="BH2141" s="133"/>
    </row>
    <row r="2142" spans="1:60" outlineLevel="1" x14ac:dyDescent="0.2">
      <c r="A2142" s="142"/>
      <c r="B2142" s="143"/>
      <c r="C2142" s="189" t="s">
        <v>2087</v>
      </c>
      <c r="D2142" s="175"/>
      <c r="E2142" s="176"/>
      <c r="F2142" s="144"/>
      <c r="G2142" s="144"/>
      <c r="H2142" s="144"/>
      <c r="I2142" s="144"/>
      <c r="J2142" s="144"/>
      <c r="K2142" s="144"/>
      <c r="L2142" s="144"/>
      <c r="M2142" s="144"/>
      <c r="N2142" s="144"/>
      <c r="O2142" s="144"/>
      <c r="P2142" s="144"/>
      <c r="Q2142" s="144"/>
      <c r="R2142" s="144"/>
      <c r="S2142" s="144"/>
      <c r="T2142" s="144"/>
      <c r="U2142" s="144"/>
      <c r="V2142" s="144"/>
      <c r="W2142" s="144"/>
      <c r="X2142" s="133"/>
      <c r="Y2142" s="133"/>
      <c r="Z2142" s="133"/>
      <c r="AA2142" s="133"/>
      <c r="AB2142" s="133"/>
      <c r="AC2142" s="133"/>
      <c r="AD2142" s="133"/>
      <c r="AE2142" s="133"/>
      <c r="AF2142" s="133"/>
      <c r="AG2142" s="133" t="s">
        <v>282</v>
      </c>
      <c r="AH2142" s="133">
        <v>0</v>
      </c>
      <c r="AI2142" s="133"/>
      <c r="AJ2142" s="133"/>
      <c r="AK2142" s="133"/>
      <c r="AL2142" s="133"/>
      <c r="AM2142" s="133"/>
      <c r="AN2142" s="133"/>
      <c r="AO2142" s="133"/>
      <c r="AP2142" s="133"/>
      <c r="AQ2142" s="133"/>
      <c r="AR2142" s="133"/>
      <c r="AS2142" s="133"/>
      <c r="AT2142" s="133"/>
      <c r="AU2142" s="133"/>
      <c r="AV2142" s="133"/>
      <c r="AW2142" s="133"/>
      <c r="AX2142" s="133"/>
      <c r="AY2142" s="133"/>
      <c r="AZ2142" s="133"/>
      <c r="BA2142" s="133"/>
      <c r="BB2142" s="133"/>
      <c r="BC2142" s="133"/>
      <c r="BD2142" s="133"/>
      <c r="BE2142" s="133"/>
      <c r="BF2142" s="133"/>
      <c r="BG2142" s="133"/>
      <c r="BH2142" s="133"/>
    </row>
    <row r="2143" spans="1:60" outlineLevel="1" x14ac:dyDescent="0.2">
      <c r="A2143" s="142"/>
      <c r="B2143" s="143"/>
      <c r="C2143" s="189" t="s">
        <v>2091</v>
      </c>
      <c r="D2143" s="175"/>
      <c r="E2143" s="176">
        <v>15.200000000000001</v>
      </c>
      <c r="F2143" s="144"/>
      <c r="G2143" s="144"/>
      <c r="H2143" s="144"/>
      <c r="I2143" s="144"/>
      <c r="J2143" s="144"/>
      <c r="K2143" s="144"/>
      <c r="L2143" s="144"/>
      <c r="M2143" s="144"/>
      <c r="N2143" s="144"/>
      <c r="O2143" s="144"/>
      <c r="P2143" s="144"/>
      <c r="Q2143" s="144"/>
      <c r="R2143" s="144"/>
      <c r="S2143" s="144"/>
      <c r="T2143" s="144"/>
      <c r="U2143" s="144"/>
      <c r="V2143" s="144"/>
      <c r="W2143" s="144"/>
      <c r="X2143" s="133"/>
      <c r="Y2143" s="133"/>
      <c r="Z2143" s="133"/>
      <c r="AA2143" s="133"/>
      <c r="AB2143" s="133"/>
      <c r="AC2143" s="133"/>
      <c r="AD2143" s="133"/>
      <c r="AE2143" s="133"/>
      <c r="AF2143" s="133"/>
      <c r="AG2143" s="133" t="s">
        <v>282</v>
      </c>
      <c r="AH2143" s="133">
        <v>0</v>
      </c>
      <c r="AI2143" s="133"/>
      <c r="AJ2143" s="133"/>
      <c r="AK2143" s="133"/>
      <c r="AL2143" s="133"/>
      <c r="AM2143" s="133"/>
      <c r="AN2143" s="133"/>
      <c r="AO2143" s="133"/>
      <c r="AP2143" s="133"/>
      <c r="AQ2143" s="133"/>
      <c r="AR2143" s="133"/>
      <c r="AS2143" s="133"/>
      <c r="AT2143" s="133"/>
      <c r="AU2143" s="133"/>
      <c r="AV2143" s="133"/>
      <c r="AW2143" s="133"/>
      <c r="AX2143" s="133"/>
      <c r="AY2143" s="133"/>
      <c r="AZ2143" s="133"/>
      <c r="BA2143" s="133"/>
      <c r="BB2143" s="133"/>
      <c r="BC2143" s="133"/>
      <c r="BD2143" s="133"/>
      <c r="BE2143" s="133"/>
      <c r="BF2143" s="133"/>
      <c r="BG2143" s="133"/>
      <c r="BH2143" s="133"/>
    </row>
    <row r="2144" spans="1:60" outlineLevel="1" x14ac:dyDescent="0.2">
      <c r="A2144" s="142"/>
      <c r="B2144" s="143"/>
      <c r="C2144" s="189" t="s">
        <v>2092</v>
      </c>
      <c r="D2144" s="175"/>
      <c r="E2144" s="176">
        <v>17.100000000000001</v>
      </c>
      <c r="F2144" s="144"/>
      <c r="G2144" s="144"/>
      <c r="H2144" s="144"/>
      <c r="I2144" s="144"/>
      <c r="J2144" s="144"/>
      <c r="K2144" s="144"/>
      <c r="L2144" s="144"/>
      <c r="M2144" s="144"/>
      <c r="N2144" s="144"/>
      <c r="O2144" s="144"/>
      <c r="P2144" s="144"/>
      <c r="Q2144" s="144"/>
      <c r="R2144" s="144"/>
      <c r="S2144" s="144"/>
      <c r="T2144" s="144"/>
      <c r="U2144" s="144"/>
      <c r="V2144" s="144"/>
      <c r="W2144" s="144"/>
      <c r="X2144" s="133"/>
      <c r="Y2144" s="133"/>
      <c r="Z2144" s="133"/>
      <c r="AA2144" s="133"/>
      <c r="AB2144" s="133"/>
      <c r="AC2144" s="133"/>
      <c r="AD2144" s="133"/>
      <c r="AE2144" s="133"/>
      <c r="AF2144" s="133"/>
      <c r="AG2144" s="133" t="s">
        <v>282</v>
      </c>
      <c r="AH2144" s="133">
        <v>0</v>
      </c>
      <c r="AI2144" s="133"/>
      <c r="AJ2144" s="133"/>
      <c r="AK2144" s="133"/>
      <c r="AL2144" s="133"/>
      <c r="AM2144" s="133"/>
      <c r="AN2144" s="133"/>
      <c r="AO2144" s="133"/>
      <c r="AP2144" s="133"/>
      <c r="AQ2144" s="133"/>
      <c r="AR2144" s="133"/>
      <c r="AS2144" s="133"/>
      <c r="AT2144" s="133"/>
      <c r="AU2144" s="133"/>
      <c r="AV2144" s="133"/>
      <c r="AW2144" s="133"/>
      <c r="AX2144" s="133"/>
      <c r="AY2144" s="133"/>
      <c r="AZ2144" s="133"/>
      <c r="BA2144" s="133"/>
      <c r="BB2144" s="133"/>
      <c r="BC2144" s="133"/>
      <c r="BD2144" s="133"/>
      <c r="BE2144" s="133"/>
      <c r="BF2144" s="133"/>
      <c r="BG2144" s="133"/>
      <c r="BH2144" s="133"/>
    </row>
    <row r="2145" spans="1:60" outlineLevel="1" x14ac:dyDescent="0.2">
      <c r="A2145" s="142"/>
      <c r="B2145" s="143"/>
      <c r="C2145" s="189" t="s">
        <v>2093</v>
      </c>
      <c r="D2145" s="175"/>
      <c r="E2145" s="176"/>
      <c r="F2145" s="144"/>
      <c r="G2145" s="144"/>
      <c r="H2145" s="144"/>
      <c r="I2145" s="144"/>
      <c r="J2145" s="144"/>
      <c r="K2145" s="144"/>
      <c r="L2145" s="144"/>
      <c r="M2145" s="144"/>
      <c r="N2145" s="144"/>
      <c r="O2145" s="144"/>
      <c r="P2145" s="144"/>
      <c r="Q2145" s="144"/>
      <c r="R2145" s="144"/>
      <c r="S2145" s="144"/>
      <c r="T2145" s="144"/>
      <c r="U2145" s="144"/>
      <c r="V2145" s="144"/>
      <c r="W2145" s="144"/>
      <c r="X2145" s="133"/>
      <c r="Y2145" s="133"/>
      <c r="Z2145" s="133"/>
      <c r="AA2145" s="133"/>
      <c r="AB2145" s="133"/>
      <c r="AC2145" s="133"/>
      <c r="AD2145" s="133"/>
      <c r="AE2145" s="133"/>
      <c r="AF2145" s="133"/>
      <c r="AG2145" s="133" t="s">
        <v>282</v>
      </c>
      <c r="AH2145" s="133">
        <v>0</v>
      </c>
      <c r="AI2145" s="133"/>
      <c r="AJ2145" s="133"/>
      <c r="AK2145" s="133"/>
      <c r="AL2145" s="133"/>
      <c r="AM2145" s="133"/>
      <c r="AN2145" s="133"/>
      <c r="AO2145" s="133"/>
      <c r="AP2145" s="133"/>
      <c r="AQ2145" s="133"/>
      <c r="AR2145" s="133"/>
      <c r="AS2145" s="133"/>
      <c r="AT2145" s="133"/>
      <c r="AU2145" s="133"/>
      <c r="AV2145" s="133"/>
      <c r="AW2145" s="133"/>
      <c r="AX2145" s="133"/>
      <c r="AY2145" s="133"/>
      <c r="AZ2145" s="133"/>
      <c r="BA2145" s="133"/>
      <c r="BB2145" s="133"/>
      <c r="BC2145" s="133"/>
      <c r="BD2145" s="133"/>
      <c r="BE2145" s="133"/>
      <c r="BF2145" s="133"/>
      <c r="BG2145" s="133"/>
      <c r="BH2145" s="133"/>
    </row>
    <row r="2146" spans="1:60" outlineLevel="1" x14ac:dyDescent="0.2">
      <c r="A2146" s="142"/>
      <c r="B2146" s="143"/>
      <c r="C2146" s="189" t="s">
        <v>2092</v>
      </c>
      <c r="D2146" s="175"/>
      <c r="E2146" s="176">
        <v>17.100000000000001</v>
      </c>
      <c r="F2146" s="144"/>
      <c r="G2146" s="144"/>
      <c r="H2146" s="144"/>
      <c r="I2146" s="144"/>
      <c r="J2146" s="144"/>
      <c r="K2146" s="144"/>
      <c r="L2146" s="144"/>
      <c r="M2146" s="144"/>
      <c r="N2146" s="144"/>
      <c r="O2146" s="144"/>
      <c r="P2146" s="144"/>
      <c r="Q2146" s="144"/>
      <c r="R2146" s="144"/>
      <c r="S2146" s="144"/>
      <c r="T2146" s="144"/>
      <c r="U2146" s="144"/>
      <c r="V2146" s="144"/>
      <c r="W2146" s="144"/>
      <c r="X2146" s="133"/>
      <c r="Y2146" s="133"/>
      <c r="Z2146" s="133"/>
      <c r="AA2146" s="133"/>
      <c r="AB2146" s="133"/>
      <c r="AC2146" s="133"/>
      <c r="AD2146" s="133"/>
      <c r="AE2146" s="133"/>
      <c r="AF2146" s="133"/>
      <c r="AG2146" s="133" t="s">
        <v>282</v>
      </c>
      <c r="AH2146" s="133">
        <v>0</v>
      </c>
      <c r="AI2146" s="133"/>
      <c r="AJ2146" s="133"/>
      <c r="AK2146" s="133"/>
      <c r="AL2146" s="133"/>
      <c r="AM2146" s="133"/>
      <c r="AN2146" s="133"/>
      <c r="AO2146" s="133"/>
      <c r="AP2146" s="133"/>
      <c r="AQ2146" s="133"/>
      <c r="AR2146" s="133"/>
      <c r="AS2146" s="133"/>
      <c r="AT2146" s="133"/>
      <c r="AU2146" s="133"/>
      <c r="AV2146" s="133"/>
      <c r="AW2146" s="133"/>
      <c r="AX2146" s="133"/>
      <c r="AY2146" s="133"/>
      <c r="AZ2146" s="133"/>
      <c r="BA2146" s="133"/>
      <c r="BB2146" s="133"/>
      <c r="BC2146" s="133"/>
      <c r="BD2146" s="133"/>
      <c r="BE2146" s="133"/>
      <c r="BF2146" s="133"/>
      <c r="BG2146" s="133"/>
      <c r="BH2146" s="133"/>
    </row>
    <row r="2147" spans="1:60" ht="22.5" outlineLevel="1" x14ac:dyDescent="0.2">
      <c r="A2147" s="154">
        <v>296</v>
      </c>
      <c r="B2147" s="155" t="s">
        <v>2094</v>
      </c>
      <c r="C2147" s="171" t="s">
        <v>2095</v>
      </c>
      <c r="D2147" s="156" t="s">
        <v>297</v>
      </c>
      <c r="E2147" s="157">
        <v>127.98965000000001</v>
      </c>
      <c r="F2147" s="158">
        <v>3390</v>
      </c>
      <c r="G2147" s="159">
        <f>ROUND(E2147*F2147,2)</f>
        <v>433884.91</v>
      </c>
      <c r="H2147" s="158">
        <v>3390</v>
      </c>
      <c r="I2147" s="159">
        <f>ROUND(E2147*H2147,2)</f>
        <v>433884.91</v>
      </c>
      <c r="J2147" s="158">
        <v>0</v>
      </c>
      <c r="K2147" s="159">
        <f>ROUND(E2147*J2147,2)</f>
        <v>0</v>
      </c>
      <c r="L2147" s="159">
        <v>21</v>
      </c>
      <c r="M2147" s="159">
        <f>G2147*(1+L2147/100)</f>
        <v>525000.74109999998</v>
      </c>
      <c r="N2147" s="159">
        <v>3.0000000000000002E-2</v>
      </c>
      <c r="O2147" s="159">
        <f>ROUND(E2147*N2147,2)</f>
        <v>3.84</v>
      </c>
      <c r="P2147" s="159">
        <v>0</v>
      </c>
      <c r="Q2147" s="159">
        <f>ROUND(E2147*P2147,2)</f>
        <v>0</v>
      </c>
      <c r="R2147" s="159" t="s">
        <v>860</v>
      </c>
      <c r="S2147" s="159" t="s">
        <v>233</v>
      </c>
      <c r="T2147" s="160" t="s">
        <v>233</v>
      </c>
      <c r="U2147" s="144">
        <v>0</v>
      </c>
      <c r="V2147" s="144">
        <f>ROUND(E2147*U2147,2)</f>
        <v>0</v>
      </c>
      <c r="W2147" s="144"/>
      <c r="X2147" s="133"/>
      <c r="Y2147" s="133"/>
      <c r="Z2147" s="133"/>
      <c r="AA2147" s="133"/>
      <c r="AB2147" s="133"/>
      <c r="AC2147" s="133"/>
      <c r="AD2147" s="133"/>
      <c r="AE2147" s="133"/>
      <c r="AF2147" s="133"/>
      <c r="AG2147" s="133" t="s">
        <v>861</v>
      </c>
      <c r="AH2147" s="133"/>
      <c r="AI2147" s="133"/>
      <c r="AJ2147" s="133"/>
      <c r="AK2147" s="133"/>
      <c r="AL2147" s="133"/>
      <c r="AM2147" s="133"/>
      <c r="AN2147" s="133"/>
      <c r="AO2147" s="133"/>
      <c r="AP2147" s="133"/>
      <c r="AQ2147" s="133"/>
      <c r="AR2147" s="133"/>
      <c r="AS2147" s="133"/>
      <c r="AT2147" s="133"/>
      <c r="AU2147" s="133"/>
      <c r="AV2147" s="133"/>
      <c r="AW2147" s="133"/>
      <c r="AX2147" s="133"/>
      <c r="AY2147" s="133"/>
      <c r="AZ2147" s="133"/>
      <c r="BA2147" s="133"/>
      <c r="BB2147" s="133"/>
      <c r="BC2147" s="133"/>
      <c r="BD2147" s="133"/>
      <c r="BE2147" s="133"/>
      <c r="BF2147" s="133"/>
      <c r="BG2147" s="133"/>
      <c r="BH2147" s="133"/>
    </row>
    <row r="2148" spans="1:60" outlineLevel="1" x14ac:dyDescent="0.2">
      <c r="A2148" s="142"/>
      <c r="B2148" s="143"/>
      <c r="C2148" s="189" t="s">
        <v>2096</v>
      </c>
      <c r="D2148" s="175"/>
      <c r="E2148" s="176">
        <v>25.79054</v>
      </c>
      <c r="F2148" s="144"/>
      <c r="G2148" s="144"/>
      <c r="H2148" s="144"/>
      <c r="I2148" s="144"/>
      <c r="J2148" s="144"/>
      <c r="K2148" s="144"/>
      <c r="L2148" s="144"/>
      <c r="M2148" s="144"/>
      <c r="N2148" s="144"/>
      <c r="O2148" s="144"/>
      <c r="P2148" s="144"/>
      <c r="Q2148" s="144"/>
      <c r="R2148" s="144"/>
      <c r="S2148" s="144"/>
      <c r="T2148" s="144"/>
      <c r="U2148" s="144"/>
      <c r="V2148" s="144"/>
      <c r="W2148" s="144"/>
      <c r="X2148" s="133"/>
      <c r="Y2148" s="133"/>
      <c r="Z2148" s="133"/>
      <c r="AA2148" s="133"/>
      <c r="AB2148" s="133"/>
      <c r="AC2148" s="133"/>
      <c r="AD2148" s="133"/>
      <c r="AE2148" s="133"/>
      <c r="AF2148" s="133"/>
      <c r="AG2148" s="133" t="s">
        <v>282</v>
      </c>
      <c r="AH2148" s="133">
        <v>0</v>
      </c>
      <c r="AI2148" s="133"/>
      <c r="AJ2148" s="133"/>
      <c r="AK2148" s="133"/>
      <c r="AL2148" s="133"/>
      <c r="AM2148" s="133"/>
      <c r="AN2148" s="133"/>
      <c r="AO2148" s="133"/>
      <c r="AP2148" s="133"/>
      <c r="AQ2148" s="133"/>
      <c r="AR2148" s="133"/>
      <c r="AS2148" s="133"/>
      <c r="AT2148" s="133"/>
      <c r="AU2148" s="133"/>
      <c r="AV2148" s="133"/>
      <c r="AW2148" s="133"/>
      <c r="AX2148" s="133"/>
      <c r="AY2148" s="133"/>
      <c r="AZ2148" s="133"/>
      <c r="BA2148" s="133"/>
      <c r="BB2148" s="133"/>
      <c r="BC2148" s="133"/>
      <c r="BD2148" s="133"/>
      <c r="BE2148" s="133"/>
      <c r="BF2148" s="133"/>
      <c r="BG2148" s="133"/>
      <c r="BH2148" s="133"/>
    </row>
    <row r="2149" spans="1:60" outlineLevel="1" x14ac:dyDescent="0.2">
      <c r="A2149" s="142"/>
      <c r="B2149" s="143"/>
      <c r="C2149" s="189" t="s">
        <v>2097</v>
      </c>
      <c r="D2149" s="175"/>
      <c r="E2149" s="176">
        <v>23.96255</v>
      </c>
      <c r="F2149" s="144"/>
      <c r="G2149" s="144"/>
      <c r="H2149" s="144"/>
      <c r="I2149" s="144"/>
      <c r="J2149" s="144"/>
      <c r="K2149" s="144"/>
      <c r="L2149" s="144"/>
      <c r="M2149" s="144"/>
      <c r="N2149" s="144"/>
      <c r="O2149" s="144"/>
      <c r="P2149" s="144"/>
      <c r="Q2149" s="144"/>
      <c r="R2149" s="144"/>
      <c r="S2149" s="144"/>
      <c r="T2149" s="144"/>
      <c r="U2149" s="144"/>
      <c r="V2149" s="144"/>
      <c r="W2149" s="144"/>
      <c r="X2149" s="133"/>
      <c r="Y2149" s="133"/>
      <c r="Z2149" s="133"/>
      <c r="AA2149" s="133"/>
      <c r="AB2149" s="133"/>
      <c r="AC2149" s="133"/>
      <c r="AD2149" s="133"/>
      <c r="AE2149" s="133"/>
      <c r="AF2149" s="133"/>
      <c r="AG2149" s="133" t="s">
        <v>282</v>
      </c>
      <c r="AH2149" s="133">
        <v>0</v>
      </c>
      <c r="AI2149" s="133"/>
      <c r="AJ2149" s="133"/>
      <c r="AK2149" s="133"/>
      <c r="AL2149" s="133"/>
      <c r="AM2149" s="133"/>
      <c r="AN2149" s="133"/>
      <c r="AO2149" s="133"/>
      <c r="AP2149" s="133"/>
      <c r="AQ2149" s="133"/>
      <c r="AR2149" s="133"/>
      <c r="AS2149" s="133"/>
      <c r="AT2149" s="133"/>
      <c r="AU2149" s="133"/>
      <c r="AV2149" s="133"/>
      <c r="AW2149" s="133"/>
      <c r="AX2149" s="133"/>
      <c r="AY2149" s="133"/>
      <c r="AZ2149" s="133"/>
      <c r="BA2149" s="133"/>
      <c r="BB2149" s="133"/>
      <c r="BC2149" s="133"/>
      <c r="BD2149" s="133"/>
      <c r="BE2149" s="133"/>
      <c r="BF2149" s="133"/>
      <c r="BG2149" s="133"/>
      <c r="BH2149" s="133"/>
    </row>
    <row r="2150" spans="1:60" outlineLevel="1" x14ac:dyDescent="0.2">
      <c r="A2150" s="142"/>
      <c r="B2150" s="143"/>
      <c r="C2150" s="189" t="s">
        <v>2098</v>
      </c>
      <c r="D2150" s="175"/>
      <c r="E2150" s="176">
        <v>8.9460000000000015</v>
      </c>
      <c r="F2150" s="144"/>
      <c r="G2150" s="144"/>
      <c r="H2150" s="144"/>
      <c r="I2150" s="144"/>
      <c r="J2150" s="144"/>
      <c r="K2150" s="144"/>
      <c r="L2150" s="144"/>
      <c r="M2150" s="144"/>
      <c r="N2150" s="144"/>
      <c r="O2150" s="144"/>
      <c r="P2150" s="144"/>
      <c r="Q2150" s="144"/>
      <c r="R2150" s="144"/>
      <c r="S2150" s="144"/>
      <c r="T2150" s="144"/>
      <c r="U2150" s="144"/>
      <c r="V2150" s="144"/>
      <c r="W2150" s="144"/>
      <c r="X2150" s="133"/>
      <c r="Y2150" s="133"/>
      <c r="Z2150" s="133"/>
      <c r="AA2150" s="133"/>
      <c r="AB2150" s="133"/>
      <c r="AC2150" s="133"/>
      <c r="AD2150" s="133"/>
      <c r="AE2150" s="133"/>
      <c r="AF2150" s="133"/>
      <c r="AG2150" s="133" t="s">
        <v>282</v>
      </c>
      <c r="AH2150" s="133">
        <v>0</v>
      </c>
      <c r="AI2150" s="133"/>
      <c r="AJ2150" s="133"/>
      <c r="AK2150" s="133"/>
      <c r="AL2150" s="133"/>
      <c r="AM2150" s="133"/>
      <c r="AN2150" s="133"/>
      <c r="AO2150" s="133"/>
      <c r="AP2150" s="133"/>
      <c r="AQ2150" s="133"/>
      <c r="AR2150" s="133"/>
      <c r="AS2150" s="133"/>
      <c r="AT2150" s="133"/>
      <c r="AU2150" s="133"/>
      <c r="AV2150" s="133"/>
      <c r="AW2150" s="133"/>
      <c r="AX2150" s="133"/>
      <c r="AY2150" s="133"/>
      <c r="AZ2150" s="133"/>
      <c r="BA2150" s="133"/>
      <c r="BB2150" s="133"/>
      <c r="BC2150" s="133"/>
      <c r="BD2150" s="133"/>
      <c r="BE2150" s="133"/>
      <c r="BF2150" s="133"/>
      <c r="BG2150" s="133"/>
      <c r="BH2150" s="133"/>
    </row>
    <row r="2151" spans="1:60" outlineLevel="1" x14ac:dyDescent="0.2">
      <c r="A2151" s="142"/>
      <c r="B2151" s="143"/>
      <c r="C2151" s="189" t="s">
        <v>2047</v>
      </c>
      <c r="D2151" s="175"/>
      <c r="E2151" s="176"/>
      <c r="F2151" s="144"/>
      <c r="G2151" s="144"/>
      <c r="H2151" s="144"/>
      <c r="I2151" s="144"/>
      <c r="J2151" s="144"/>
      <c r="K2151" s="144"/>
      <c r="L2151" s="144"/>
      <c r="M2151" s="144"/>
      <c r="N2151" s="144"/>
      <c r="O2151" s="144"/>
      <c r="P2151" s="144"/>
      <c r="Q2151" s="144"/>
      <c r="R2151" s="144"/>
      <c r="S2151" s="144"/>
      <c r="T2151" s="144"/>
      <c r="U2151" s="144"/>
      <c r="V2151" s="144"/>
      <c r="W2151" s="144"/>
      <c r="X2151" s="133"/>
      <c r="Y2151" s="133"/>
      <c r="Z2151" s="133"/>
      <c r="AA2151" s="133"/>
      <c r="AB2151" s="133"/>
      <c r="AC2151" s="133"/>
      <c r="AD2151" s="133"/>
      <c r="AE2151" s="133"/>
      <c r="AF2151" s="133"/>
      <c r="AG2151" s="133" t="s">
        <v>282</v>
      </c>
      <c r="AH2151" s="133">
        <v>0</v>
      </c>
      <c r="AI2151" s="133"/>
      <c r="AJ2151" s="133"/>
      <c r="AK2151" s="133"/>
      <c r="AL2151" s="133"/>
      <c r="AM2151" s="133"/>
      <c r="AN2151" s="133"/>
      <c r="AO2151" s="133"/>
      <c r="AP2151" s="133"/>
      <c r="AQ2151" s="133"/>
      <c r="AR2151" s="133"/>
      <c r="AS2151" s="133"/>
      <c r="AT2151" s="133"/>
      <c r="AU2151" s="133"/>
      <c r="AV2151" s="133"/>
      <c r="AW2151" s="133"/>
      <c r="AX2151" s="133"/>
      <c r="AY2151" s="133"/>
      <c r="AZ2151" s="133"/>
      <c r="BA2151" s="133"/>
      <c r="BB2151" s="133"/>
      <c r="BC2151" s="133"/>
      <c r="BD2151" s="133"/>
      <c r="BE2151" s="133"/>
      <c r="BF2151" s="133"/>
      <c r="BG2151" s="133"/>
      <c r="BH2151" s="133"/>
    </row>
    <row r="2152" spans="1:60" outlineLevel="1" x14ac:dyDescent="0.2">
      <c r="A2152" s="142"/>
      <c r="B2152" s="143"/>
      <c r="C2152" s="189" t="s">
        <v>2099</v>
      </c>
      <c r="D2152" s="175"/>
      <c r="E2152" s="176">
        <v>7.1851500000000001</v>
      </c>
      <c r="F2152" s="144"/>
      <c r="G2152" s="144"/>
      <c r="H2152" s="144"/>
      <c r="I2152" s="144"/>
      <c r="J2152" s="144"/>
      <c r="K2152" s="144"/>
      <c r="L2152" s="144"/>
      <c r="M2152" s="144"/>
      <c r="N2152" s="144"/>
      <c r="O2152" s="144"/>
      <c r="P2152" s="144"/>
      <c r="Q2152" s="144"/>
      <c r="R2152" s="144"/>
      <c r="S2152" s="144"/>
      <c r="T2152" s="144"/>
      <c r="U2152" s="144"/>
      <c r="V2152" s="144"/>
      <c r="W2152" s="144"/>
      <c r="X2152" s="133"/>
      <c r="Y2152" s="133"/>
      <c r="Z2152" s="133"/>
      <c r="AA2152" s="133"/>
      <c r="AB2152" s="133"/>
      <c r="AC2152" s="133"/>
      <c r="AD2152" s="133"/>
      <c r="AE2152" s="133"/>
      <c r="AF2152" s="133"/>
      <c r="AG2152" s="133" t="s">
        <v>282</v>
      </c>
      <c r="AH2152" s="133">
        <v>0</v>
      </c>
      <c r="AI2152" s="133"/>
      <c r="AJ2152" s="133"/>
      <c r="AK2152" s="133"/>
      <c r="AL2152" s="133"/>
      <c r="AM2152" s="133"/>
      <c r="AN2152" s="133"/>
      <c r="AO2152" s="133"/>
      <c r="AP2152" s="133"/>
      <c r="AQ2152" s="133"/>
      <c r="AR2152" s="133"/>
      <c r="AS2152" s="133"/>
      <c r="AT2152" s="133"/>
      <c r="AU2152" s="133"/>
      <c r="AV2152" s="133"/>
      <c r="AW2152" s="133"/>
      <c r="AX2152" s="133"/>
      <c r="AY2152" s="133"/>
      <c r="AZ2152" s="133"/>
      <c r="BA2152" s="133"/>
      <c r="BB2152" s="133"/>
      <c r="BC2152" s="133"/>
      <c r="BD2152" s="133"/>
      <c r="BE2152" s="133"/>
      <c r="BF2152" s="133"/>
      <c r="BG2152" s="133"/>
      <c r="BH2152" s="133"/>
    </row>
    <row r="2153" spans="1:60" outlineLevel="1" x14ac:dyDescent="0.2">
      <c r="A2153" s="142"/>
      <c r="B2153" s="143"/>
      <c r="C2153" s="189" t="s">
        <v>2100</v>
      </c>
      <c r="D2153" s="175"/>
      <c r="E2153" s="176">
        <v>62.105400000000003</v>
      </c>
      <c r="F2153" s="144"/>
      <c r="G2153" s="144"/>
      <c r="H2153" s="144"/>
      <c r="I2153" s="144"/>
      <c r="J2153" s="144"/>
      <c r="K2153" s="144"/>
      <c r="L2153" s="144"/>
      <c r="M2153" s="144"/>
      <c r="N2153" s="144"/>
      <c r="O2153" s="144"/>
      <c r="P2153" s="144"/>
      <c r="Q2153" s="144"/>
      <c r="R2153" s="144"/>
      <c r="S2153" s="144"/>
      <c r="T2153" s="144"/>
      <c r="U2153" s="144"/>
      <c r="V2153" s="144"/>
      <c r="W2153" s="144"/>
      <c r="X2153" s="133"/>
      <c r="Y2153" s="133"/>
      <c r="Z2153" s="133"/>
      <c r="AA2153" s="133"/>
      <c r="AB2153" s="133"/>
      <c r="AC2153" s="133"/>
      <c r="AD2153" s="133"/>
      <c r="AE2153" s="133"/>
      <c r="AF2153" s="133"/>
      <c r="AG2153" s="133" t="s">
        <v>282</v>
      </c>
      <c r="AH2153" s="133">
        <v>0</v>
      </c>
      <c r="AI2153" s="133"/>
      <c r="AJ2153" s="133"/>
      <c r="AK2153" s="133"/>
      <c r="AL2153" s="133"/>
      <c r="AM2153" s="133"/>
      <c r="AN2153" s="133"/>
      <c r="AO2153" s="133"/>
      <c r="AP2153" s="133"/>
      <c r="AQ2153" s="133"/>
      <c r="AR2153" s="133"/>
      <c r="AS2153" s="133"/>
      <c r="AT2153" s="133"/>
      <c r="AU2153" s="133"/>
      <c r="AV2153" s="133"/>
      <c r="AW2153" s="133"/>
      <c r="AX2153" s="133"/>
      <c r="AY2153" s="133"/>
      <c r="AZ2153" s="133"/>
      <c r="BA2153" s="133"/>
      <c r="BB2153" s="133"/>
      <c r="BC2153" s="133"/>
      <c r="BD2153" s="133"/>
      <c r="BE2153" s="133"/>
      <c r="BF2153" s="133"/>
      <c r="BG2153" s="133"/>
      <c r="BH2153" s="133"/>
    </row>
    <row r="2154" spans="1:60" ht="22.5" outlineLevel="1" x14ac:dyDescent="0.2">
      <c r="A2154" s="154">
        <v>297</v>
      </c>
      <c r="B2154" s="155" t="s">
        <v>2094</v>
      </c>
      <c r="C2154" s="171" t="s">
        <v>2095</v>
      </c>
      <c r="D2154" s="156" t="s">
        <v>297</v>
      </c>
      <c r="E2154" s="157">
        <v>31.264650000000003</v>
      </c>
      <c r="F2154" s="158">
        <v>3390</v>
      </c>
      <c r="G2154" s="159">
        <f>ROUND(E2154*F2154,2)</f>
        <v>105987.16</v>
      </c>
      <c r="H2154" s="158">
        <v>3390</v>
      </c>
      <c r="I2154" s="159">
        <f>ROUND(E2154*H2154,2)</f>
        <v>105987.16</v>
      </c>
      <c r="J2154" s="158">
        <v>0</v>
      </c>
      <c r="K2154" s="159">
        <f>ROUND(E2154*J2154,2)</f>
        <v>0</v>
      </c>
      <c r="L2154" s="159">
        <v>21</v>
      </c>
      <c r="M2154" s="159">
        <f>G2154*(1+L2154/100)</f>
        <v>128244.4636</v>
      </c>
      <c r="N2154" s="159">
        <v>3.0000000000000002E-2</v>
      </c>
      <c r="O2154" s="159">
        <f>ROUND(E2154*N2154,2)</f>
        <v>0.94</v>
      </c>
      <c r="P2154" s="159">
        <v>0</v>
      </c>
      <c r="Q2154" s="159">
        <f>ROUND(E2154*P2154,2)</f>
        <v>0</v>
      </c>
      <c r="R2154" s="159" t="s">
        <v>860</v>
      </c>
      <c r="S2154" s="159" t="s">
        <v>233</v>
      </c>
      <c r="T2154" s="160" t="s">
        <v>233</v>
      </c>
      <c r="U2154" s="144">
        <v>0</v>
      </c>
      <c r="V2154" s="144">
        <f>ROUND(E2154*U2154,2)</f>
        <v>0</v>
      </c>
      <c r="W2154" s="144"/>
      <c r="X2154" s="133"/>
      <c r="Y2154" s="133"/>
      <c r="Z2154" s="133"/>
      <c r="AA2154" s="133"/>
      <c r="AB2154" s="133"/>
      <c r="AC2154" s="133"/>
      <c r="AD2154" s="133"/>
      <c r="AE2154" s="133"/>
      <c r="AF2154" s="133"/>
      <c r="AG2154" s="133" t="s">
        <v>861</v>
      </c>
      <c r="AH2154" s="133"/>
      <c r="AI2154" s="133"/>
      <c r="AJ2154" s="133"/>
      <c r="AK2154" s="133"/>
      <c r="AL2154" s="133"/>
      <c r="AM2154" s="133"/>
      <c r="AN2154" s="133"/>
      <c r="AO2154" s="133"/>
      <c r="AP2154" s="133"/>
      <c r="AQ2154" s="133"/>
      <c r="AR2154" s="133"/>
      <c r="AS2154" s="133"/>
      <c r="AT2154" s="133"/>
      <c r="AU2154" s="133"/>
      <c r="AV2154" s="133"/>
      <c r="AW2154" s="133"/>
      <c r="AX2154" s="133"/>
      <c r="AY2154" s="133"/>
      <c r="AZ2154" s="133"/>
      <c r="BA2154" s="133"/>
      <c r="BB2154" s="133"/>
      <c r="BC2154" s="133"/>
      <c r="BD2154" s="133"/>
      <c r="BE2154" s="133"/>
      <c r="BF2154" s="133"/>
      <c r="BG2154" s="133"/>
      <c r="BH2154" s="133"/>
    </row>
    <row r="2155" spans="1:60" outlineLevel="1" x14ac:dyDescent="0.2">
      <c r="A2155" s="142"/>
      <c r="B2155" s="143"/>
      <c r="C2155" s="189" t="s">
        <v>2101</v>
      </c>
      <c r="D2155" s="175"/>
      <c r="E2155" s="176">
        <v>8.7525900000000014</v>
      </c>
      <c r="F2155" s="144"/>
      <c r="G2155" s="144"/>
      <c r="H2155" s="144"/>
      <c r="I2155" s="144"/>
      <c r="J2155" s="144"/>
      <c r="K2155" s="144"/>
      <c r="L2155" s="144"/>
      <c r="M2155" s="144"/>
      <c r="N2155" s="144"/>
      <c r="O2155" s="144"/>
      <c r="P2155" s="144"/>
      <c r="Q2155" s="144"/>
      <c r="R2155" s="144"/>
      <c r="S2155" s="144"/>
      <c r="T2155" s="144"/>
      <c r="U2155" s="144"/>
      <c r="V2155" s="144"/>
      <c r="W2155" s="144"/>
      <c r="X2155" s="133"/>
      <c r="Y2155" s="133"/>
      <c r="Z2155" s="133"/>
      <c r="AA2155" s="133"/>
      <c r="AB2155" s="133"/>
      <c r="AC2155" s="133"/>
      <c r="AD2155" s="133"/>
      <c r="AE2155" s="133"/>
      <c r="AF2155" s="133"/>
      <c r="AG2155" s="133" t="s">
        <v>282</v>
      </c>
      <c r="AH2155" s="133">
        <v>0</v>
      </c>
      <c r="AI2155" s="133"/>
      <c r="AJ2155" s="133"/>
      <c r="AK2155" s="133"/>
      <c r="AL2155" s="133"/>
      <c r="AM2155" s="133"/>
      <c r="AN2155" s="133"/>
      <c r="AO2155" s="133"/>
      <c r="AP2155" s="133"/>
      <c r="AQ2155" s="133"/>
      <c r="AR2155" s="133"/>
      <c r="AS2155" s="133"/>
      <c r="AT2155" s="133"/>
      <c r="AU2155" s="133"/>
      <c r="AV2155" s="133"/>
      <c r="AW2155" s="133"/>
      <c r="AX2155" s="133"/>
      <c r="AY2155" s="133"/>
      <c r="AZ2155" s="133"/>
      <c r="BA2155" s="133"/>
      <c r="BB2155" s="133"/>
      <c r="BC2155" s="133"/>
      <c r="BD2155" s="133"/>
      <c r="BE2155" s="133"/>
      <c r="BF2155" s="133"/>
      <c r="BG2155" s="133"/>
      <c r="BH2155" s="133"/>
    </row>
    <row r="2156" spans="1:60" outlineLevel="1" x14ac:dyDescent="0.2">
      <c r="A2156" s="142"/>
      <c r="B2156" s="143"/>
      <c r="C2156" s="189" t="s">
        <v>2102</v>
      </c>
      <c r="D2156" s="175"/>
      <c r="E2156" s="176">
        <v>2.1907200000000002</v>
      </c>
      <c r="F2156" s="144"/>
      <c r="G2156" s="144"/>
      <c r="H2156" s="144"/>
      <c r="I2156" s="144"/>
      <c r="J2156" s="144"/>
      <c r="K2156" s="144"/>
      <c r="L2156" s="144"/>
      <c r="M2156" s="144"/>
      <c r="N2156" s="144"/>
      <c r="O2156" s="144"/>
      <c r="P2156" s="144"/>
      <c r="Q2156" s="144"/>
      <c r="R2156" s="144"/>
      <c r="S2156" s="144"/>
      <c r="T2156" s="144"/>
      <c r="U2156" s="144"/>
      <c r="V2156" s="144"/>
      <c r="W2156" s="144"/>
      <c r="X2156" s="133"/>
      <c r="Y2156" s="133"/>
      <c r="Z2156" s="133"/>
      <c r="AA2156" s="133"/>
      <c r="AB2156" s="133"/>
      <c r="AC2156" s="133"/>
      <c r="AD2156" s="133"/>
      <c r="AE2156" s="133"/>
      <c r="AF2156" s="133"/>
      <c r="AG2156" s="133" t="s">
        <v>282</v>
      </c>
      <c r="AH2156" s="133">
        <v>0</v>
      </c>
      <c r="AI2156" s="133"/>
      <c r="AJ2156" s="133"/>
      <c r="AK2156" s="133"/>
      <c r="AL2156" s="133"/>
      <c r="AM2156" s="133"/>
      <c r="AN2156" s="133"/>
      <c r="AO2156" s="133"/>
      <c r="AP2156" s="133"/>
      <c r="AQ2156" s="133"/>
      <c r="AR2156" s="133"/>
      <c r="AS2156" s="133"/>
      <c r="AT2156" s="133"/>
      <c r="AU2156" s="133"/>
      <c r="AV2156" s="133"/>
      <c r="AW2156" s="133"/>
      <c r="AX2156" s="133"/>
      <c r="AY2156" s="133"/>
      <c r="AZ2156" s="133"/>
      <c r="BA2156" s="133"/>
      <c r="BB2156" s="133"/>
      <c r="BC2156" s="133"/>
      <c r="BD2156" s="133"/>
      <c r="BE2156" s="133"/>
      <c r="BF2156" s="133"/>
      <c r="BG2156" s="133"/>
      <c r="BH2156" s="133"/>
    </row>
    <row r="2157" spans="1:60" outlineLevel="1" x14ac:dyDescent="0.2">
      <c r="A2157" s="142"/>
      <c r="B2157" s="143"/>
      <c r="C2157" s="189" t="s">
        <v>2103</v>
      </c>
      <c r="D2157" s="175"/>
      <c r="E2157" s="176">
        <v>8.8836400000000015</v>
      </c>
      <c r="F2157" s="144"/>
      <c r="G2157" s="144"/>
      <c r="H2157" s="144"/>
      <c r="I2157" s="144"/>
      <c r="J2157" s="144"/>
      <c r="K2157" s="144"/>
      <c r="L2157" s="144"/>
      <c r="M2157" s="144"/>
      <c r="N2157" s="144"/>
      <c r="O2157" s="144"/>
      <c r="P2157" s="144"/>
      <c r="Q2157" s="144"/>
      <c r="R2157" s="144"/>
      <c r="S2157" s="144"/>
      <c r="T2157" s="144"/>
      <c r="U2157" s="144"/>
      <c r="V2157" s="144"/>
      <c r="W2157" s="144"/>
      <c r="X2157" s="133"/>
      <c r="Y2157" s="133"/>
      <c r="Z2157" s="133"/>
      <c r="AA2157" s="133"/>
      <c r="AB2157" s="133"/>
      <c r="AC2157" s="133"/>
      <c r="AD2157" s="133"/>
      <c r="AE2157" s="133"/>
      <c r="AF2157" s="133"/>
      <c r="AG2157" s="133" t="s">
        <v>282</v>
      </c>
      <c r="AH2157" s="133">
        <v>0</v>
      </c>
      <c r="AI2157" s="133"/>
      <c r="AJ2157" s="133"/>
      <c r="AK2157" s="133"/>
      <c r="AL2157" s="133"/>
      <c r="AM2157" s="133"/>
      <c r="AN2157" s="133"/>
      <c r="AO2157" s="133"/>
      <c r="AP2157" s="133"/>
      <c r="AQ2157" s="133"/>
      <c r="AR2157" s="133"/>
      <c r="AS2157" s="133"/>
      <c r="AT2157" s="133"/>
      <c r="AU2157" s="133"/>
      <c r="AV2157" s="133"/>
      <c r="AW2157" s="133"/>
      <c r="AX2157" s="133"/>
      <c r="AY2157" s="133"/>
      <c r="AZ2157" s="133"/>
      <c r="BA2157" s="133"/>
      <c r="BB2157" s="133"/>
      <c r="BC2157" s="133"/>
      <c r="BD2157" s="133"/>
      <c r="BE2157" s="133"/>
      <c r="BF2157" s="133"/>
      <c r="BG2157" s="133"/>
      <c r="BH2157" s="133"/>
    </row>
    <row r="2158" spans="1:60" outlineLevel="1" x14ac:dyDescent="0.2">
      <c r="A2158" s="142"/>
      <c r="B2158" s="143"/>
      <c r="C2158" s="189" t="s">
        <v>2104</v>
      </c>
      <c r="D2158" s="175"/>
      <c r="E2158" s="176">
        <v>11.437700000000001</v>
      </c>
      <c r="F2158" s="144"/>
      <c r="G2158" s="144"/>
      <c r="H2158" s="144"/>
      <c r="I2158" s="144"/>
      <c r="J2158" s="144"/>
      <c r="K2158" s="144"/>
      <c r="L2158" s="144"/>
      <c r="M2158" s="144"/>
      <c r="N2158" s="144"/>
      <c r="O2158" s="144"/>
      <c r="P2158" s="144"/>
      <c r="Q2158" s="144"/>
      <c r="R2158" s="144"/>
      <c r="S2158" s="144"/>
      <c r="T2158" s="144"/>
      <c r="U2158" s="144"/>
      <c r="V2158" s="144"/>
      <c r="W2158" s="144"/>
      <c r="X2158" s="133"/>
      <c r="Y2158" s="133"/>
      <c r="Z2158" s="133"/>
      <c r="AA2158" s="133"/>
      <c r="AB2158" s="133"/>
      <c r="AC2158" s="133"/>
      <c r="AD2158" s="133"/>
      <c r="AE2158" s="133"/>
      <c r="AF2158" s="133"/>
      <c r="AG2158" s="133" t="s">
        <v>282</v>
      </c>
      <c r="AH2158" s="133">
        <v>0</v>
      </c>
      <c r="AI2158" s="133"/>
      <c r="AJ2158" s="133"/>
      <c r="AK2158" s="133"/>
      <c r="AL2158" s="133"/>
      <c r="AM2158" s="133"/>
      <c r="AN2158" s="133"/>
      <c r="AO2158" s="133"/>
      <c r="AP2158" s="133"/>
      <c r="AQ2158" s="133"/>
      <c r="AR2158" s="133"/>
      <c r="AS2158" s="133"/>
      <c r="AT2158" s="133"/>
      <c r="AU2158" s="133"/>
      <c r="AV2158" s="133"/>
      <c r="AW2158" s="133"/>
      <c r="AX2158" s="133"/>
      <c r="AY2158" s="133"/>
      <c r="AZ2158" s="133"/>
      <c r="BA2158" s="133"/>
      <c r="BB2158" s="133"/>
      <c r="BC2158" s="133"/>
      <c r="BD2158" s="133"/>
      <c r="BE2158" s="133"/>
      <c r="BF2158" s="133"/>
      <c r="BG2158" s="133"/>
      <c r="BH2158" s="133"/>
    </row>
    <row r="2159" spans="1:60" ht="22.5" outlineLevel="1" x14ac:dyDescent="0.2">
      <c r="A2159" s="154">
        <v>298</v>
      </c>
      <c r="B2159" s="155" t="s">
        <v>2105</v>
      </c>
      <c r="C2159" s="171" t="s">
        <v>2106</v>
      </c>
      <c r="D2159" s="156" t="s">
        <v>297</v>
      </c>
      <c r="E2159" s="157">
        <v>14.03486</v>
      </c>
      <c r="F2159" s="158">
        <v>2040</v>
      </c>
      <c r="G2159" s="159">
        <f>ROUND(E2159*F2159,2)</f>
        <v>28631.11</v>
      </c>
      <c r="H2159" s="158">
        <v>2040</v>
      </c>
      <c r="I2159" s="159">
        <f>ROUND(E2159*H2159,2)</f>
        <v>28631.11</v>
      </c>
      <c r="J2159" s="158">
        <v>0</v>
      </c>
      <c r="K2159" s="159">
        <f>ROUND(E2159*J2159,2)</f>
        <v>0</v>
      </c>
      <c r="L2159" s="159">
        <v>21</v>
      </c>
      <c r="M2159" s="159">
        <f>G2159*(1+L2159/100)</f>
        <v>34643.643100000001</v>
      </c>
      <c r="N2159" s="159">
        <v>0.02</v>
      </c>
      <c r="O2159" s="159">
        <f>ROUND(E2159*N2159,2)</f>
        <v>0.28000000000000003</v>
      </c>
      <c r="P2159" s="159">
        <v>0</v>
      </c>
      <c r="Q2159" s="159">
        <f>ROUND(E2159*P2159,2)</f>
        <v>0</v>
      </c>
      <c r="R2159" s="159" t="s">
        <v>860</v>
      </c>
      <c r="S2159" s="159" t="s">
        <v>233</v>
      </c>
      <c r="T2159" s="160" t="s">
        <v>233</v>
      </c>
      <c r="U2159" s="144">
        <v>0</v>
      </c>
      <c r="V2159" s="144">
        <f>ROUND(E2159*U2159,2)</f>
        <v>0</v>
      </c>
      <c r="W2159" s="144"/>
      <c r="X2159" s="133"/>
      <c r="Y2159" s="133"/>
      <c r="Z2159" s="133"/>
      <c r="AA2159" s="133"/>
      <c r="AB2159" s="133"/>
      <c r="AC2159" s="133"/>
      <c r="AD2159" s="133"/>
      <c r="AE2159" s="133"/>
      <c r="AF2159" s="133"/>
      <c r="AG2159" s="133" t="s">
        <v>861</v>
      </c>
      <c r="AH2159" s="133"/>
      <c r="AI2159" s="133"/>
      <c r="AJ2159" s="133"/>
      <c r="AK2159" s="133"/>
      <c r="AL2159" s="133"/>
      <c r="AM2159" s="133"/>
      <c r="AN2159" s="133"/>
      <c r="AO2159" s="133"/>
      <c r="AP2159" s="133"/>
      <c r="AQ2159" s="133"/>
      <c r="AR2159" s="133"/>
      <c r="AS2159" s="133"/>
      <c r="AT2159" s="133"/>
      <c r="AU2159" s="133"/>
      <c r="AV2159" s="133"/>
      <c r="AW2159" s="133"/>
      <c r="AX2159" s="133"/>
      <c r="AY2159" s="133"/>
      <c r="AZ2159" s="133"/>
      <c r="BA2159" s="133"/>
      <c r="BB2159" s="133"/>
      <c r="BC2159" s="133"/>
      <c r="BD2159" s="133"/>
      <c r="BE2159" s="133"/>
      <c r="BF2159" s="133"/>
      <c r="BG2159" s="133"/>
      <c r="BH2159" s="133"/>
    </row>
    <row r="2160" spans="1:60" outlineLevel="1" x14ac:dyDescent="0.2">
      <c r="A2160" s="142"/>
      <c r="B2160" s="143"/>
      <c r="C2160" s="189" t="s">
        <v>2040</v>
      </c>
      <c r="D2160" s="175"/>
      <c r="E2160" s="176"/>
      <c r="F2160" s="144"/>
      <c r="G2160" s="144"/>
      <c r="H2160" s="144"/>
      <c r="I2160" s="144"/>
      <c r="J2160" s="144"/>
      <c r="K2160" s="144"/>
      <c r="L2160" s="144"/>
      <c r="M2160" s="144"/>
      <c r="N2160" s="144"/>
      <c r="O2160" s="144"/>
      <c r="P2160" s="144"/>
      <c r="Q2160" s="144"/>
      <c r="R2160" s="144"/>
      <c r="S2160" s="144"/>
      <c r="T2160" s="144"/>
      <c r="U2160" s="144"/>
      <c r="V2160" s="144"/>
      <c r="W2160" s="144"/>
      <c r="X2160" s="133"/>
      <c r="Y2160" s="133"/>
      <c r="Z2160" s="133"/>
      <c r="AA2160" s="133"/>
      <c r="AB2160" s="133"/>
      <c r="AC2160" s="133"/>
      <c r="AD2160" s="133"/>
      <c r="AE2160" s="133"/>
      <c r="AF2160" s="133"/>
      <c r="AG2160" s="133" t="s">
        <v>282</v>
      </c>
      <c r="AH2160" s="133">
        <v>0</v>
      </c>
      <c r="AI2160" s="133"/>
      <c r="AJ2160" s="133"/>
      <c r="AK2160" s="133"/>
      <c r="AL2160" s="133"/>
      <c r="AM2160" s="133"/>
      <c r="AN2160" s="133"/>
      <c r="AO2160" s="133"/>
      <c r="AP2160" s="133"/>
      <c r="AQ2160" s="133"/>
      <c r="AR2160" s="133"/>
      <c r="AS2160" s="133"/>
      <c r="AT2160" s="133"/>
      <c r="AU2160" s="133"/>
      <c r="AV2160" s="133"/>
      <c r="AW2160" s="133"/>
      <c r="AX2160" s="133"/>
      <c r="AY2160" s="133"/>
      <c r="AZ2160" s="133"/>
      <c r="BA2160" s="133"/>
      <c r="BB2160" s="133"/>
      <c r="BC2160" s="133"/>
      <c r="BD2160" s="133"/>
      <c r="BE2160" s="133"/>
      <c r="BF2160" s="133"/>
      <c r="BG2160" s="133"/>
      <c r="BH2160" s="133"/>
    </row>
    <row r="2161" spans="1:60" outlineLevel="1" x14ac:dyDescent="0.2">
      <c r="A2161" s="142"/>
      <c r="B2161" s="143"/>
      <c r="C2161" s="189" t="s">
        <v>2107</v>
      </c>
      <c r="D2161" s="175"/>
      <c r="E2161" s="176">
        <v>0.99906000000000006</v>
      </c>
      <c r="F2161" s="144"/>
      <c r="G2161" s="144"/>
      <c r="H2161" s="144"/>
      <c r="I2161" s="144"/>
      <c r="J2161" s="144"/>
      <c r="K2161" s="144"/>
      <c r="L2161" s="144"/>
      <c r="M2161" s="144"/>
      <c r="N2161" s="144"/>
      <c r="O2161" s="144"/>
      <c r="P2161" s="144"/>
      <c r="Q2161" s="144"/>
      <c r="R2161" s="144"/>
      <c r="S2161" s="144"/>
      <c r="T2161" s="144"/>
      <c r="U2161" s="144"/>
      <c r="V2161" s="144"/>
      <c r="W2161" s="144"/>
      <c r="X2161" s="133"/>
      <c r="Y2161" s="133"/>
      <c r="Z2161" s="133"/>
      <c r="AA2161" s="133"/>
      <c r="AB2161" s="133"/>
      <c r="AC2161" s="133"/>
      <c r="AD2161" s="133"/>
      <c r="AE2161" s="133"/>
      <c r="AF2161" s="133"/>
      <c r="AG2161" s="133" t="s">
        <v>282</v>
      </c>
      <c r="AH2161" s="133">
        <v>0</v>
      </c>
      <c r="AI2161" s="133"/>
      <c r="AJ2161" s="133"/>
      <c r="AK2161" s="133"/>
      <c r="AL2161" s="133"/>
      <c r="AM2161" s="133"/>
      <c r="AN2161" s="133"/>
      <c r="AO2161" s="133"/>
      <c r="AP2161" s="133"/>
      <c r="AQ2161" s="133"/>
      <c r="AR2161" s="133"/>
      <c r="AS2161" s="133"/>
      <c r="AT2161" s="133"/>
      <c r="AU2161" s="133"/>
      <c r="AV2161" s="133"/>
      <c r="AW2161" s="133"/>
      <c r="AX2161" s="133"/>
      <c r="AY2161" s="133"/>
      <c r="AZ2161" s="133"/>
      <c r="BA2161" s="133"/>
      <c r="BB2161" s="133"/>
      <c r="BC2161" s="133"/>
      <c r="BD2161" s="133"/>
      <c r="BE2161" s="133"/>
      <c r="BF2161" s="133"/>
      <c r="BG2161" s="133"/>
      <c r="BH2161" s="133"/>
    </row>
    <row r="2162" spans="1:60" outlineLevel="1" x14ac:dyDescent="0.2">
      <c r="A2162" s="142"/>
      <c r="B2162" s="143"/>
      <c r="C2162" s="189" t="s">
        <v>2042</v>
      </c>
      <c r="D2162" s="175"/>
      <c r="E2162" s="176"/>
      <c r="F2162" s="144"/>
      <c r="G2162" s="144"/>
      <c r="H2162" s="144"/>
      <c r="I2162" s="144"/>
      <c r="J2162" s="144"/>
      <c r="K2162" s="144"/>
      <c r="L2162" s="144"/>
      <c r="M2162" s="144"/>
      <c r="N2162" s="144"/>
      <c r="O2162" s="144"/>
      <c r="P2162" s="144"/>
      <c r="Q2162" s="144"/>
      <c r="R2162" s="144"/>
      <c r="S2162" s="144"/>
      <c r="T2162" s="144"/>
      <c r="U2162" s="144"/>
      <c r="V2162" s="144"/>
      <c r="W2162" s="144"/>
      <c r="X2162" s="133"/>
      <c r="Y2162" s="133"/>
      <c r="Z2162" s="133"/>
      <c r="AA2162" s="133"/>
      <c r="AB2162" s="133"/>
      <c r="AC2162" s="133"/>
      <c r="AD2162" s="133"/>
      <c r="AE2162" s="133"/>
      <c r="AF2162" s="133"/>
      <c r="AG2162" s="133" t="s">
        <v>282</v>
      </c>
      <c r="AH2162" s="133">
        <v>0</v>
      </c>
      <c r="AI2162" s="133"/>
      <c r="AJ2162" s="133"/>
      <c r="AK2162" s="133"/>
      <c r="AL2162" s="133"/>
      <c r="AM2162" s="133"/>
      <c r="AN2162" s="133"/>
      <c r="AO2162" s="133"/>
      <c r="AP2162" s="133"/>
      <c r="AQ2162" s="133"/>
      <c r="AR2162" s="133"/>
      <c r="AS2162" s="133"/>
      <c r="AT2162" s="133"/>
      <c r="AU2162" s="133"/>
      <c r="AV2162" s="133"/>
      <c r="AW2162" s="133"/>
      <c r="AX2162" s="133"/>
      <c r="AY2162" s="133"/>
      <c r="AZ2162" s="133"/>
      <c r="BA2162" s="133"/>
      <c r="BB2162" s="133"/>
      <c r="BC2162" s="133"/>
      <c r="BD2162" s="133"/>
      <c r="BE2162" s="133"/>
      <c r="BF2162" s="133"/>
      <c r="BG2162" s="133"/>
      <c r="BH2162" s="133"/>
    </row>
    <row r="2163" spans="1:60" outlineLevel="1" x14ac:dyDescent="0.2">
      <c r="A2163" s="142"/>
      <c r="B2163" s="143"/>
      <c r="C2163" s="189" t="s">
        <v>2108</v>
      </c>
      <c r="D2163" s="175"/>
      <c r="E2163" s="176">
        <v>8.4572000000000003</v>
      </c>
      <c r="F2163" s="144"/>
      <c r="G2163" s="144"/>
      <c r="H2163" s="144"/>
      <c r="I2163" s="144"/>
      <c r="J2163" s="144"/>
      <c r="K2163" s="144"/>
      <c r="L2163" s="144"/>
      <c r="M2163" s="144"/>
      <c r="N2163" s="144"/>
      <c r="O2163" s="144"/>
      <c r="P2163" s="144"/>
      <c r="Q2163" s="144"/>
      <c r="R2163" s="144"/>
      <c r="S2163" s="144"/>
      <c r="T2163" s="144"/>
      <c r="U2163" s="144"/>
      <c r="V2163" s="144"/>
      <c r="W2163" s="144"/>
      <c r="X2163" s="133"/>
      <c r="Y2163" s="133"/>
      <c r="Z2163" s="133"/>
      <c r="AA2163" s="133"/>
      <c r="AB2163" s="133"/>
      <c r="AC2163" s="133"/>
      <c r="AD2163" s="133"/>
      <c r="AE2163" s="133"/>
      <c r="AF2163" s="133"/>
      <c r="AG2163" s="133" t="s">
        <v>282</v>
      </c>
      <c r="AH2163" s="133">
        <v>0</v>
      </c>
      <c r="AI2163" s="133"/>
      <c r="AJ2163" s="133"/>
      <c r="AK2163" s="133"/>
      <c r="AL2163" s="133"/>
      <c r="AM2163" s="133"/>
      <c r="AN2163" s="133"/>
      <c r="AO2163" s="133"/>
      <c r="AP2163" s="133"/>
      <c r="AQ2163" s="133"/>
      <c r="AR2163" s="133"/>
      <c r="AS2163" s="133"/>
      <c r="AT2163" s="133"/>
      <c r="AU2163" s="133"/>
      <c r="AV2163" s="133"/>
      <c r="AW2163" s="133"/>
      <c r="AX2163" s="133"/>
      <c r="AY2163" s="133"/>
      <c r="AZ2163" s="133"/>
      <c r="BA2163" s="133"/>
      <c r="BB2163" s="133"/>
      <c r="BC2163" s="133"/>
      <c r="BD2163" s="133"/>
      <c r="BE2163" s="133"/>
      <c r="BF2163" s="133"/>
      <c r="BG2163" s="133"/>
      <c r="BH2163" s="133"/>
    </row>
    <row r="2164" spans="1:60" outlineLevel="1" x14ac:dyDescent="0.2">
      <c r="A2164" s="142"/>
      <c r="B2164" s="143"/>
      <c r="C2164" s="189" t="s">
        <v>2044</v>
      </c>
      <c r="D2164" s="175"/>
      <c r="E2164" s="176"/>
      <c r="F2164" s="144"/>
      <c r="G2164" s="144"/>
      <c r="H2164" s="144"/>
      <c r="I2164" s="144"/>
      <c r="J2164" s="144"/>
      <c r="K2164" s="144"/>
      <c r="L2164" s="144"/>
      <c r="M2164" s="144"/>
      <c r="N2164" s="144"/>
      <c r="O2164" s="144"/>
      <c r="P2164" s="144"/>
      <c r="Q2164" s="144"/>
      <c r="R2164" s="144"/>
      <c r="S2164" s="144"/>
      <c r="T2164" s="144"/>
      <c r="U2164" s="144"/>
      <c r="V2164" s="144"/>
      <c r="W2164" s="144"/>
      <c r="X2164" s="133"/>
      <c r="Y2164" s="133"/>
      <c r="Z2164" s="133"/>
      <c r="AA2164" s="133"/>
      <c r="AB2164" s="133"/>
      <c r="AC2164" s="133"/>
      <c r="AD2164" s="133"/>
      <c r="AE2164" s="133"/>
      <c r="AF2164" s="133"/>
      <c r="AG2164" s="133" t="s">
        <v>282</v>
      </c>
      <c r="AH2164" s="133">
        <v>0</v>
      </c>
      <c r="AI2164" s="133"/>
      <c r="AJ2164" s="133"/>
      <c r="AK2164" s="133"/>
      <c r="AL2164" s="133"/>
      <c r="AM2164" s="133"/>
      <c r="AN2164" s="133"/>
      <c r="AO2164" s="133"/>
      <c r="AP2164" s="133"/>
      <c r="AQ2164" s="133"/>
      <c r="AR2164" s="133"/>
      <c r="AS2164" s="133"/>
      <c r="AT2164" s="133"/>
      <c r="AU2164" s="133"/>
      <c r="AV2164" s="133"/>
      <c r="AW2164" s="133"/>
      <c r="AX2164" s="133"/>
      <c r="AY2164" s="133"/>
      <c r="AZ2164" s="133"/>
      <c r="BA2164" s="133"/>
      <c r="BB2164" s="133"/>
      <c r="BC2164" s="133"/>
      <c r="BD2164" s="133"/>
      <c r="BE2164" s="133"/>
      <c r="BF2164" s="133"/>
      <c r="BG2164" s="133"/>
      <c r="BH2164" s="133"/>
    </row>
    <row r="2165" spans="1:60" outlineLevel="1" x14ac:dyDescent="0.2">
      <c r="A2165" s="142"/>
      <c r="B2165" s="143"/>
      <c r="C2165" s="189" t="s">
        <v>2109</v>
      </c>
      <c r="D2165" s="175"/>
      <c r="E2165" s="176">
        <v>3.3383700000000003</v>
      </c>
      <c r="F2165" s="144"/>
      <c r="G2165" s="144"/>
      <c r="H2165" s="144"/>
      <c r="I2165" s="144"/>
      <c r="J2165" s="144"/>
      <c r="K2165" s="144"/>
      <c r="L2165" s="144"/>
      <c r="M2165" s="144"/>
      <c r="N2165" s="144"/>
      <c r="O2165" s="144"/>
      <c r="P2165" s="144"/>
      <c r="Q2165" s="144"/>
      <c r="R2165" s="144"/>
      <c r="S2165" s="144"/>
      <c r="T2165" s="144"/>
      <c r="U2165" s="144"/>
      <c r="V2165" s="144"/>
      <c r="W2165" s="144"/>
      <c r="X2165" s="133"/>
      <c r="Y2165" s="133"/>
      <c r="Z2165" s="133"/>
      <c r="AA2165" s="133"/>
      <c r="AB2165" s="133"/>
      <c r="AC2165" s="133"/>
      <c r="AD2165" s="133"/>
      <c r="AE2165" s="133"/>
      <c r="AF2165" s="133"/>
      <c r="AG2165" s="133" t="s">
        <v>282</v>
      </c>
      <c r="AH2165" s="133">
        <v>0</v>
      </c>
      <c r="AI2165" s="133"/>
      <c r="AJ2165" s="133"/>
      <c r="AK2165" s="133"/>
      <c r="AL2165" s="133"/>
      <c r="AM2165" s="133"/>
      <c r="AN2165" s="133"/>
      <c r="AO2165" s="133"/>
      <c r="AP2165" s="133"/>
      <c r="AQ2165" s="133"/>
      <c r="AR2165" s="133"/>
      <c r="AS2165" s="133"/>
      <c r="AT2165" s="133"/>
      <c r="AU2165" s="133"/>
      <c r="AV2165" s="133"/>
      <c r="AW2165" s="133"/>
      <c r="AX2165" s="133"/>
      <c r="AY2165" s="133"/>
      <c r="AZ2165" s="133"/>
      <c r="BA2165" s="133"/>
      <c r="BB2165" s="133"/>
      <c r="BC2165" s="133"/>
      <c r="BD2165" s="133"/>
      <c r="BE2165" s="133"/>
      <c r="BF2165" s="133"/>
      <c r="BG2165" s="133"/>
      <c r="BH2165" s="133"/>
    </row>
    <row r="2166" spans="1:60" outlineLevel="1" x14ac:dyDescent="0.2">
      <c r="A2166" s="142"/>
      <c r="B2166" s="143"/>
      <c r="C2166" s="189" t="s">
        <v>2110</v>
      </c>
      <c r="D2166" s="175"/>
      <c r="E2166" s="176">
        <v>1.2402200000000001</v>
      </c>
      <c r="F2166" s="144"/>
      <c r="G2166" s="144"/>
      <c r="H2166" s="144"/>
      <c r="I2166" s="144"/>
      <c r="J2166" s="144"/>
      <c r="K2166" s="144"/>
      <c r="L2166" s="144"/>
      <c r="M2166" s="144"/>
      <c r="N2166" s="144"/>
      <c r="O2166" s="144"/>
      <c r="P2166" s="144"/>
      <c r="Q2166" s="144"/>
      <c r="R2166" s="144"/>
      <c r="S2166" s="144"/>
      <c r="T2166" s="144"/>
      <c r="U2166" s="144"/>
      <c r="V2166" s="144"/>
      <c r="W2166" s="144"/>
      <c r="X2166" s="133"/>
      <c r="Y2166" s="133"/>
      <c r="Z2166" s="133"/>
      <c r="AA2166" s="133"/>
      <c r="AB2166" s="133"/>
      <c r="AC2166" s="133"/>
      <c r="AD2166" s="133"/>
      <c r="AE2166" s="133"/>
      <c r="AF2166" s="133"/>
      <c r="AG2166" s="133" t="s">
        <v>282</v>
      </c>
      <c r="AH2166" s="133">
        <v>0</v>
      </c>
      <c r="AI2166" s="133"/>
      <c r="AJ2166" s="133"/>
      <c r="AK2166" s="133"/>
      <c r="AL2166" s="133"/>
      <c r="AM2166" s="133"/>
      <c r="AN2166" s="133"/>
      <c r="AO2166" s="133"/>
      <c r="AP2166" s="133"/>
      <c r="AQ2166" s="133"/>
      <c r="AR2166" s="133"/>
      <c r="AS2166" s="133"/>
      <c r="AT2166" s="133"/>
      <c r="AU2166" s="133"/>
      <c r="AV2166" s="133"/>
      <c r="AW2166" s="133"/>
      <c r="AX2166" s="133"/>
      <c r="AY2166" s="133"/>
      <c r="AZ2166" s="133"/>
      <c r="BA2166" s="133"/>
      <c r="BB2166" s="133"/>
      <c r="BC2166" s="133"/>
      <c r="BD2166" s="133"/>
      <c r="BE2166" s="133"/>
      <c r="BF2166" s="133"/>
      <c r="BG2166" s="133"/>
      <c r="BH2166" s="133"/>
    </row>
    <row r="2167" spans="1:60" ht="22.5" outlineLevel="1" x14ac:dyDescent="0.2">
      <c r="A2167" s="154">
        <v>299</v>
      </c>
      <c r="B2167" s="155" t="s">
        <v>2111</v>
      </c>
      <c r="C2167" s="171" t="s">
        <v>2112</v>
      </c>
      <c r="D2167" s="156" t="s">
        <v>297</v>
      </c>
      <c r="E2167" s="157">
        <v>7.0869300000000006</v>
      </c>
      <c r="F2167" s="158">
        <v>2665</v>
      </c>
      <c r="G2167" s="159">
        <f>ROUND(E2167*F2167,2)</f>
        <v>18886.669999999998</v>
      </c>
      <c r="H2167" s="158">
        <v>2665</v>
      </c>
      <c r="I2167" s="159">
        <f>ROUND(E2167*H2167,2)</f>
        <v>18886.669999999998</v>
      </c>
      <c r="J2167" s="158">
        <v>0</v>
      </c>
      <c r="K2167" s="159">
        <f>ROUND(E2167*J2167,2)</f>
        <v>0</v>
      </c>
      <c r="L2167" s="159">
        <v>21</v>
      </c>
      <c r="M2167" s="159">
        <f>G2167*(1+L2167/100)</f>
        <v>22852.870699999996</v>
      </c>
      <c r="N2167" s="159">
        <v>2.5000000000000001E-2</v>
      </c>
      <c r="O2167" s="159">
        <f>ROUND(E2167*N2167,2)</f>
        <v>0.18</v>
      </c>
      <c r="P2167" s="159">
        <v>0</v>
      </c>
      <c r="Q2167" s="159">
        <f>ROUND(E2167*P2167,2)</f>
        <v>0</v>
      </c>
      <c r="R2167" s="159" t="s">
        <v>860</v>
      </c>
      <c r="S2167" s="159" t="s">
        <v>233</v>
      </c>
      <c r="T2167" s="160" t="s">
        <v>233</v>
      </c>
      <c r="U2167" s="144">
        <v>0</v>
      </c>
      <c r="V2167" s="144">
        <f>ROUND(E2167*U2167,2)</f>
        <v>0</v>
      </c>
      <c r="W2167" s="144"/>
      <c r="X2167" s="133"/>
      <c r="Y2167" s="133"/>
      <c r="Z2167" s="133"/>
      <c r="AA2167" s="133"/>
      <c r="AB2167" s="133"/>
      <c r="AC2167" s="133"/>
      <c r="AD2167" s="133"/>
      <c r="AE2167" s="133"/>
      <c r="AF2167" s="133"/>
      <c r="AG2167" s="133" t="s">
        <v>861</v>
      </c>
      <c r="AH2167" s="133"/>
      <c r="AI2167" s="133"/>
      <c r="AJ2167" s="133"/>
      <c r="AK2167" s="133"/>
      <c r="AL2167" s="133"/>
      <c r="AM2167" s="133"/>
      <c r="AN2167" s="133"/>
      <c r="AO2167" s="133"/>
      <c r="AP2167" s="133"/>
      <c r="AQ2167" s="133"/>
      <c r="AR2167" s="133"/>
      <c r="AS2167" s="133"/>
      <c r="AT2167" s="133"/>
      <c r="AU2167" s="133"/>
      <c r="AV2167" s="133"/>
      <c r="AW2167" s="133"/>
      <c r="AX2167" s="133"/>
      <c r="AY2167" s="133"/>
      <c r="AZ2167" s="133"/>
      <c r="BA2167" s="133"/>
      <c r="BB2167" s="133"/>
      <c r="BC2167" s="133"/>
      <c r="BD2167" s="133"/>
      <c r="BE2167" s="133"/>
      <c r="BF2167" s="133"/>
      <c r="BG2167" s="133"/>
      <c r="BH2167" s="133"/>
    </row>
    <row r="2168" spans="1:60" outlineLevel="1" x14ac:dyDescent="0.2">
      <c r="A2168" s="142"/>
      <c r="B2168" s="143"/>
      <c r="C2168" s="189" t="s">
        <v>2113</v>
      </c>
      <c r="D2168" s="175"/>
      <c r="E2168" s="176">
        <v>7.0869300000000006</v>
      </c>
      <c r="F2168" s="144"/>
      <c r="G2168" s="144"/>
      <c r="H2168" s="144"/>
      <c r="I2168" s="144"/>
      <c r="J2168" s="144"/>
      <c r="K2168" s="144"/>
      <c r="L2168" s="144"/>
      <c r="M2168" s="144"/>
      <c r="N2168" s="144"/>
      <c r="O2168" s="144"/>
      <c r="P2168" s="144"/>
      <c r="Q2168" s="144"/>
      <c r="R2168" s="144"/>
      <c r="S2168" s="144"/>
      <c r="T2168" s="144"/>
      <c r="U2168" s="144"/>
      <c r="V2168" s="144"/>
      <c r="W2168" s="144"/>
      <c r="X2168" s="133"/>
      <c r="Y2168" s="133"/>
      <c r="Z2168" s="133"/>
      <c r="AA2168" s="133"/>
      <c r="AB2168" s="133"/>
      <c r="AC2168" s="133"/>
      <c r="AD2168" s="133"/>
      <c r="AE2168" s="133"/>
      <c r="AF2168" s="133"/>
      <c r="AG2168" s="133" t="s">
        <v>282</v>
      </c>
      <c r="AH2168" s="133">
        <v>0</v>
      </c>
      <c r="AI2168" s="133"/>
      <c r="AJ2168" s="133"/>
      <c r="AK2168" s="133"/>
      <c r="AL2168" s="133"/>
      <c r="AM2168" s="133"/>
      <c r="AN2168" s="133"/>
      <c r="AO2168" s="133"/>
      <c r="AP2168" s="133"/>
      <c r="AQ2168" s="133"/>
      <c r="AR2168" s="133"/>
      <c r="AS2168" s="133"/>
      <c r="AT2168" s="133"/>
      <c r="AU2168" s="133"/>
      <c r="AV2168" s="133"/>
      <c r="AW2168" s="133"/>
      <c r="AX2168" s="133"/>
      <c r="AY2168" s="133"/>
      <c r="AZ2168" s="133"/>
      <c r="BA2168" s="133"/>
      <c r="BB2168" s="133"/>
      <c r="BC2168" s="133"/>
      <c r="BD2168" s="133"/>
      <c r="BE2168" s="133"/>
      <c r="BF2168" s="133"/>
      <c r="BG2168" s="133"/>
      <c r="BH2168" s="133"/>
    </row>
    <row r="2169" spans="1:60" ht="22.5" outlineLevel="1" x14ac:dyDescent="0.2">
      <c r="A2169" s="154">
        <v>300</v>
      </c>
      <c r="B2169" s="155" t="s">
        <v>2114</v>
      </c>
      <c r="C2169" s="171" t="s">
        <v>2115</v>
      </c>
      <c r="D2169" s="156" t="s">
        <v>279</v>
      </c>
      <c r="E2169" s="157">
        <v>58.369500000000002</v>
      </c>
      <c r="F2169" s="158">
        <v>488.5</v>
      </c>
      <c r="G2169" s="159">
        <f>ROUND(E2169*F2169,2)</f>
        <v>28513.5</v>
      </c>
      <c r="H2169" s="158">
        <v>488.5</v>
      </c>
      <c r="I2169" s="159">
        <f>ROUND(E2169*H2169,2)</f>
        <v>28513.5</v>
      </c>
      <c r="J2169" s="158">
        <v>0</v>
      </c>
      <c r="K2169" s="159">
        <f>ROUND(E2169*J2169,2)</f>
        <v>0</v>
      </c>
      <c r="L2169" s="159">
        <v>21</v>
      </c>
      <c r="M2169" s="159">
        <f>G2169*(1+L2169/100)</f>
        <v>34501.334999999999</v>
      </c>
      <c r="N2169" s="159">
        <v>2.4000000000000002E-3</v>
      </c>
      <c r="O2169" s="159">
        <f>ROUND(E2169*N2169,2)</f>
        <v>0.14000000000000001</v>
      </c>
      <c r="P2169" s="159">
        <v>0</v>
      </c>
      <c r="Q2169" s="159">
        <f>ROUND(E2169*P2169,2)</f>
        <v>0</v>
      </c>
      <c r="R2169" s="159" t="s">
        <v>860</v>
      </c>
      <c r="S2169" s="159" t="s">
        <v>233</v>
      </c>
      <c r="T2169" s="160" t="s">
        <v>233</v>
      </c>
      <c r="U2169" s="144">
        <v>0</v>
      </c>
      <c r="V2169" s="144">
        <f>ROUND(E2169*U2169,2)</f>
        <v>0</v>
      </c>
      <c r="W2169" s="144"/>
      <c r="X2169" s="133"/>
      <c r="Y2169" s="133"/>
      <c r="Z2169" s="133"/>
      <c r="AA2169" s="133"/>
      <c r="AB2169" s="133"/>
      <c r="AC2169" s="133"/>
      <c r="AD2169" s="133"/>
      <c r="AE2169" s="133"/>
      <c r="AF2169" s="133"/>
      <c r="AG2169" s="133" t="s">
        <v>861</v>
      </c>
      <c r="AH2169" s="133"/>
      <c r="AI2169" s="133"/>
      <c r="AJ2169" s="133"/>
      <c r="AK2169" s="133"/>
      <c r="AL2169" s="133"/>
      <c r="AM2169" s="133"/>
      <c r="AN2169" s="133"/>
      <c r="AO2169" s="133"/>
      <c r="AP2169" s="133"/>
      <c r="AQ2169" s="133"/>
      <c r="AR2169" s="133"/>
      <c r="AS2169" s="133"/>
      <c r="AT2169" s="133"/>
      <c r="AU2169" s="133"/>
      <c r="AV2169" s="133"/>
      <c r="AW2169" s="133"/>
      <c r="AX2169" s="133"/>
      <c r="AY2169" s="133"/>
      <c r="AZ2169" s="133"/>
      <c r="BA2169" s="133"/>
      <c r="BB2169" s="133"/>
      <c r="BC2169" s="133"/>
      <c r="BD2169" s="133"/>
      <c r="BE2169" s="133"/>
      <c r="BF2169" s="133"/>
      <c r="BG2169" s="133"/>
      <c r="BH2169" s="133"/>
    </row>
    <row r="2170" spans="1:60" outlineLevel="1" x14ac:dyDescent="0.2">
      <c r="A2170" s="142"/>
      <c r="B2170" s="143"/>
      <c r="C2170" s="189" t="s">
        <v>2116</v>
      </c>
      <c r="D2170" s="175"/>
      <c r="E2170" s="176"/>
      <c r="F2170" s="144"/>
      <c r="G2170" s="144"/>
      <c r="H2170" s="144"/>
      <c r="I2170" s="144"/>
      <c r="J2170" s="144"/>
      <c r="K2170" s="144"/>
      <c r="L2170" s="144"/>
      <c r="M2170" s="144"/>
      <c r="N2170" s="144"/>
      <c r="O2170" s="144"/>
      <c r="P2170" s="144"/>
      <c r="Q2170" s="144"/>
      <c r="R2170" s="144"/>
      <c r="S2170" s="144"/>
      <c r="T2170" s="144"/>
      <c r="U2170" s="144"/>
      <c r="V2170" s="144"/>
      <c r="W2170" s="144"/>
      <c r="X2170" s="133"/>
      <c r="Y2170" s="133"/>
      <c r="Z2170" s="133"/>
      <c r="AA2170" s="133"/>
      <c r="AB2170" s="133"/>
      <c r="AC2170" s="133"/>
      <c r="AD2170" s="133"/>
      <c r="AE2170" s="133"/>
      <c r="AF2170" s="133"/>
      <c r="AG2170" s="133" t="s">
        <v>282</v>
      </c>
      <c r="AH2170" s="133">
        <v>0</v>
      </c>
      <c r="AI2170" s="133"/>
      <c r="AJ2170" s="133"/>
      <c r="AK2170" s="133"/>
      <c r="AL2170" s="133"/>
      <c r="AM2170" s="133"/>
      <c r="AN2170" s="133"/>
      <c r="AO2170" s="133"/>
      <c r="AP2170" s="133"/>
      <c r="AQ2170" s="133"/>
      <c r="AR2170" s="133"/>
      <c r="AS2170" s="133"/>
      <c r="AT2170" s="133"/>
      <c r="AU2170" s="133"/>
      <c r="AV2170" s="133"/>
      <c r="AW2170" s="133"/>
      <c r="AX2170" s="133"/>
      <c r="AY2170" s="133"/>
      <c r="AZ2170" s="133"/>
      <c r="BA2170" s="133"/>
      <c r="BB2170" s="133"/>
      <c r="BC2170" s="133"/>
      <c r="BD2170" s="133"/>
      <c r="BE2170" s="133"/>
      <c r="BF2170" s="133"/>
      <c r="BG2170" s="133"/>
      <c r="BH2170" s="133"/>
    </row>
    <row r="2171" spans="1:60" outlineLevel="1" x14ac:dyDescent="0.2">
      <c r="A2171" s="142"/>
      <c r="B2171" s="143"/>
      <c r="C2171" s="189" t="s">
        <v>2117</v>
      </c>
      <c r="D2171" s="175"/>
      <c r="E2171" s="176">
        <v>58.369500000000002</v>
      </c>
      <c r="F2171" s="144"/>
      <c r="G2171" s="144"/>
      <c r="H2171" s="144"/>
      <c r="I2171" s="144"/>
      <c r="J2171" s="144"/>
      <c r="K2171" s="144"/>
      <c r="L2171" s="144"/>
      <c r="M2171" s="144"/>
      <c r="N2171" s="144"/>
      <c r="O2171" s="144"/>
      <c r="P2171" s="144"/>
      <c r="Q2171" s="144"/>
      <c r="R2171" s="144"/>
      <c r="S2171" s="144"/>
      <c r="T2171" s="144"/>
      <c r="U2171" s="144"/>
      <c r="V2171" s="144"/>
      <c r="W2171" s="144"/>
      <c r="X2171" s="133"/>
      <c r="Y2171" s="133"/>
      <c r="Z2171" s="133"/>
      <c r="AA2171" s="133"/>
      <c r="AB2171" s="133"/>
      <c r="AC2171" s="133"/>
      <c r="AD2171" s="133"/>
      <c r="AE2171" s="133"/>
      <c r="AF2171" s="133"/>
      <c r="AG2171" s="133" t="s">
        <v>282</v>
      </c>
      <c r="AH2171" s="133">
        <v>0</v>
      </c>
      <c r="AI2171" s="133"/>
      <c r="AJ2171" s="133"/>
      <c r="AK2171" s="133"/>
      <c r="AL2171" s="133"/>
      <c r="AM2171" s="133"/>
      <c r="AN2171" s="133"/>
      <c r="AO2171" s="133"/>
      <c r="AP2171" s="133"/>
      <c r="AQ2171" s="133"/>
      <c r="AR2171" s="133"/>
      <c r="AS2171" s="133"/>
      <c r="AT2171" s="133"/>
      <c r="AU2171" s="133"/>
      <c r="AV2171" s="133"/>
      <c r="AW2171" s="133"/>
      <c r="AX2171" s="133"/>
      <c r="AY2171" s="133"/>
      <c r="AZ2171" s="133"/>
      <c r="BA2171" s="133"/>
      <c r="BB2171" s="133"/>
      <c r="BC2171" s="133"/>
      <c r="BD2171" s="133"/>
      <c r="BE2171" s="133"/>
      <c r="BF2171" s="133"/>
      <c r="BG2171" s="133"/>
      <c r="BH2171" s="133"/>
    </row>
    <row r="2172" spans="1:60" ht="22.5" outlineLevel="1" x14ac:dyDescent="0.2">
      <c r="A2172" s="154">
        <v>301</v>
      </c>
      <c r="B2172" s="155" t="s">
        <v>2118</v>
      </c>
      <c r="C2172" s="171" t="s">
        <v>2119</v>
      </c>
      <c r="D2172" s="156" t="s">
        <v>279</v>
      </c>
      <c r="E2172" s="157">
        <v>3.2025000000000001</v>
      </c>
      <c r="F2172" s="158">
        <v>603</v>
      </c>
      <c r="G2172" s="159">
        <f>ROUND(E2172*F2172,2)</f>
        <v>1931.11</v>
      </c>
      <c r="H2172" s="158">
        <v>603</v>
      </c>
      <c r="I2172" s="159">
        <f>ROUND(E2172*H2172,2)</f>
        <v>1931.11</v>
      </c>
      <c r="J2172" s="158">
        <v>0</v>
      </c>
      <c r="K2172" s="159">
        <f>ROUND(E2172*J2172,2)</f>
        <v>0</v>
      </c>
      <c r="L2172" s="159">
        <v>21</v>
      </c>
      <c r="M2172" s="159">
        <f>G2172*(1+L2172/100)</f>
        <v>2336.6430999999998</v>
      </c>
      <c r="N2172" s="159">
        <v>3.0000000000000001E-3</v>
      </c>
      <c r="O2172" s="159">
        <f>ROUND(E2172*N2172,2)</f>
        <v>0.01</v>
      </c>
      <c r="P2172" s="159">
        <v>0</v>
      </c>
      <c r="Q2172" s="159">
        <f>ROUND(E2172*P2172,2)</f>
        <v>0</v>
      </c>
      <c r="R2172" s="159" t="s">
        <v>860</v>
      </c>
      <c r="S2172" s="159" t="s">
        <v>233</v>
      </c>
      <c r="T2172" s="160" t="s">
        <v>233</v>
      </c>
      <c r="U2172" s="144">
        <v>0</v>
      </c>
      <c r="V2172" s="144">
        <f>ROUND(E2172*U2172,2)</f>
        <v>0</v>
      </c>
      <c r="W2172" s="144"/>
      <c r="X2172" s="133"/>
      <c r="Y2172" s="133"/>
      <c r="Z2172" s="133"/>
      <c r="AA2172" s="133"/>
      <c r="AB2172" s="133"/>
      <c r="AC2172" s="133"/>
      <c r="AD2172" s="133"/>
      <c r="AE2172" s="133"/>
      <c r="AF2172" s="133"/>
      <c r="AG2172" s="133" t="s">
        <v>861</v>
      </c>
      <c r="AH2172" s="133"/>
      <c r="AI2172" s="133"/>
      <c r="AJ2172" s="133"/>
      <c r="AK2172" s="133"/>
      <c r="AL2172" s="133"/>
      <c r="AM2172" s="133"/>
      <c r="AN2172" s="133"/>
      <c r="AO2172" s="133"/>
      <c r="AP2172" s="133"/>
      <c r="AQ2172" s="133"/>
      <c r="AR2172" s="133"/>
      <c r="AS2172" s="133"/>
      <c r="AT2172" s="133"/>
      <c r="AU2172" s="133"/>
      <c r="AV2172" s="133"/>
      <c r="AW2172" s="133"/>
      <c r="AX2172" s="133"/>
      <c r="AY2172" s="133"/>
      <c r="AZ2172" s="133"/>
      <c r="BA2172" s="133"/>
      <c r="BB2172" s="133"/>
      <c r="BC2172" s="133"/>
      <c r="BD2172" s="133"/>
      <c r="BE2172" s="133"/>
      <c r="BF2172" s="133"/>
      <c r="BG2172" s="133"/>
      <c r="BH2172" s="133"/>
    </row>
    <row r="2173" spans="1:60" outlineLevel="1" x14ac:dyDescent="0.2">
      <c r="A2173" s="142"/>
      <c r="B2173" s="143"/>
      <c r="C2173" s="189" t="s">
        <v>2120</v>
      </c>
      <c r="D2173" s="175"/>
      <c r="E2173" s="176">
        <v>3.2025000000000001</v>
      </c>
      <c r="F2173" s="144"/>
      <c r="G2173" s="144"/>
      <c r="H2173" s="144"/>
      <c r="I2173" s="144"/>
      <c r="J2173" s="144"/>
      <c r="K2173" s="144"/>
      <c r="L2173" s="144"/>
      <c r="M2173" s="144"/>
      <c r="N2173" s="144"/>
      <c r="O2173" s="144"/>
      <c r="P2173" s="144"/>
      <c r="Q2173" s="144"/>
      <c r="R2173" s="144"/>
      <c r="S2173" s="144"/>
      <c r="T2173" s="144"/>
      <c r="U2173" s="144"/>
      <c r="V2173" s="144"/>
      <c r="W2173" s="144"/>
      <c r="X2173" s="133"/>
      <c r="Y2173" s="133"/>
      <c r="Z2173" s="133"/>
      <c r="AA2173" s="133"/>
      <c r="AB2173" s="133"/>
      <c r="AC2173" s="133"/>
      <c r="AD2173" s="133"/>
      <c r="AE2173" s="133"/>
      <c r="AF2173" s="133"/>
      <c r="AG2173" s="133" t="s">
        <v>282</v>
      </c>
      <c r="AH2173" s="133">
        <v>0</v>
      </c>
      <c r="AI2173" s="133"/>
      <c r="AJ2173" s="133"/>
      <c r="AK2173" s="133"/>
      <c r="AL2173" s="133"/>
      <c r="AM2173" s="133"/>
      <c r="AN2173" s="133"/>
      <c r="AO2173" s="133"/>
      <c r="AP2173" s="133"/>
      <c r="AQ2173" s="133"/>
      <c r="AR2173" s="133"/>
      <c r="AS2173" s="133"/>
      <c r="AT2173" s="133"/>
      <c r="AU2173" s="133"/>
      <c r="AV2173" s="133"/>
      <c r="AW2173" s="133"/>
      <c r="AX2173" s="133"/>
      <c r="AY2173" s="133"/>
      <c r="AZ2173" s="133"/>
      <c r="BA2173" s="133"/>
      <c r="BB2173" s="133"/>
      <c r="BC2173" s="133"/>
      <c r="BD2173" s="133"/>
      <c r="BE2173" s="133"/>
      <c r="BF2173" s="133"/>
      <c r="BG2173" s="133"/>
      <c r="BH2173" s="133"/>
    </row>
    <row r="2174" spans="1:60" outlineLevel="1" x14ac:dyDescent="0.2">
      <c r="A2174" s="154">
        <v>302</v>
      </c>
      <c r="B2174" s="155" t="s">
        <v>2121</v>
      </c>
      <c r="C2174" s="171" t="s">
        <v>2122</v>
      </c>
      <c r="D2174" s="156" t="s">
        <v>297</v>
      </c>
      <c r="E2174" s="157">
        <v>146.67577000000003</v>
      </c>
      <c r="F2174" s="158">
        <v>4140</v>
      </c>
      <c r="G2174" s="159">
        <f>ROUND(E2174*F2174,2)</f>
        <v>607237.68999999994</v>
      </c>
      <c r="H2174" s="158">
        <v>4140</v>
      </c>
      <c r="I2174" s="159">
        <f>ROUND(E2174*H2174,2)</f>
        <v>607237.68999999994</v>
      </c>
      <c r="J2174" s="158">
        <v>0</v>
      </c>
      <c r="K2174" s="159">
        <f>ROUND(E2174*J2174,2)</f>
        <v>0</v>
      </c>
      <c r="L2174" s="159">
        <v>21</v>
      </c>
      <c r="M2174" s="159">
        <f>G2174*(1+L2174/100)</f>
        <v>734757.60489999992</v>
      </c>
      <c r="N2174" s="159">
        <v>9.0000000000000011E-2</v>
      </c>
      <c r="O2174" s="159">
        <f>ROUND(E2174*N2174,2)</f>
        <v>13.2</v>
      </c>
      <c r="P2174" s="159">
        <v>0</v>
      </c>
      <c r="Q2174" s="159">
        <f>ROUND(E2174*P2174,2)</f>
        <v>0</v>
      </c>
      <c r="R2174" s="159"/>
      <c r="S2174" s="159" t="s">
        <v>250</v>
      </c>
      <c r="T2174" s="160" t="s">
        <v>234</v>
      </c>
      <c r="U2174" s="144">
        <v>0</v>
      </c>
      <c r="V2174" s="144">
        <f>ROUND(E2174*U2174,2)</f>
        <v>0</v>
      </c>
      <c r="W2174" s="144"/>
      <c r="X2174" s="133"/>
      <c r="Y2174" s="133"/>
      <c r="Z2174" s="133"/>
      <c r="AA2174" s="133"/>
      <c r="AB2174" s="133"/>
      <c r="AC2174" s="133"/>
      <c r="AD2174" s="133"/>
      <c r="AE2174" s="133"/>
      <c r="AF2174" s="133"/>
      <c r="AG2174" s="133" t="s">
        <v>861</v>
      </c>
      <c r="AH2174" s="133"/>
      <c r="AI2174" s="133"/>
      <c r="AJ2174" s="133"/>
      <c r="AK2174" s="133"/>
      <c r="AL2174" s="133"/>
      <c r="AM2174" s="133"/>
      <c r="AN2174" s="133"/>
      <c r="AO2174" s="133"/>
      <c r="AP2174" s="133"/>
      <c r="AQ2174" s="133"/>
      <c r="AR2174" s="133"/>
      <c r="AS2174" s="133"/>
      <c r="AT2174" s="133"/>
      <c r="AU2174" s="133"/>
      <c r="AV2174" s="133"/>
      <c r="AW2174" s="133"/>
      <c r="AX2174" s="133"/>
      <c r="AY2174" s="133"/>
      <c r="AZ2174" s="133"/>
      <c r="BA2174" s="133"/>
      <c r="BB2174" s="133"/>
      <c r="BC2174" s="133"/>
      <c r="BD2174" s="133"/>
      <c r="BE2174" s="133"/>
      <c r="BF2174" s="133"/>
      <c r="BG2174" s="133"/>
      <c r="BH2174" s="133"/>
    </row>
    <row r="2175" spans="1:60" outlineLevel="1" x14ac:dyDescent="0.2">
      <c r="A2175" s="142"/>
      <c r="B2175" s="143"/>
      <c r="C2175" s="189" t="s">
        <v>2123</v>
      </c>
      <c r="D2175" s="175"/>
      <c r="E2175" s="176">
        <v>90.389710000000008</v>
      </c>
      <c r="F2175" s="144"/>
      <c r="G2175" s="144"/>
      <c r="H2175" s="144"/>
      <c r="I2175" s="144"/>
      <c r="J2175" s="144"/>
      <c r="K2175" s="144"/>
      <c r="L2175" s="144"/>
      <c r="M2175" s="144"/>
      <c r="N2175" s="144"/>
      <c r="O2175" s="144"/>
      <c r="P2175" s="144"/>
      <c r="Q2175" s="144"/>
      <c r="R2175" s="144"/>
      <c r="S2175" s="144"/>
      <c r="T2175" s="144"/>
      <c r="U2175" s="144"/>
      <c r="V2175" s="144"/>
      <c r="W2175" s="144"/>
      <c r="X2175" s="133"/>
      <c r="Y2175" s="133"/>
      <c r="Z2175" s="133"/>
      <c r="AA2175" s="133"/>
      <c r="AB2175" s="133"/>
      <c r="AC2175" s="133"/>
      <c r="AD2175" s="133"/>
      <c r="AE2175" s="133"/>
      <c r="AF2175" s="133"/>
      <c r="AG2175" s="133" t="s">
        <v>282</v>
      </c>
      <c r="AH2175" s="133">
        <v>0</v>
      </c>
      <c r="AI2175" s="133"/>
      <c r="AJ2175" s="133"/>
      <c r="AK2175" s="133"/>
      <c r="AL2175" s="133"/>
      <c r="AM2175" s="133"/>
      <c r="AN2175" s="133"/>
      <c r="AO2175" s="133"/>
      <c r="AP2175" s="133"/>
      <c r="AQ2175" s="133"/>
      <c r="AR2175" s="133"/>
      <c r="AS2175" s="133"/>
      <c r="AT2175" s="133"/>
      <c r="AU2175" s="133"/>
      <c r="AV2175" s="133"/>
      <c r="AW2175" s="133"/>
      <c r="AX2175" s="133"/>
      <c r="AY2175" s="133"/>
      <c r="AZ2175" s="133"/>
      <c r="BA2175" s="133"/>
      <c r="BB2175" s="133"/>
      <c r="BC2175" s="133"/>
      <c r="BD2175" s="133"/>
      <c r="BE2175" s="133"/>
      <c r="BF2175" s="133"/>
      <c r="BG2175" s="133"/>
      <c r="BH2175" s="133"/>
    </row>
    <row r="2176" spans="1:60" outlineLevel="1" x14ac:dyDescent="0.2">
      <c r="A2176" s="142"/>
      <c r="B2176" s="143"/>
      <c r="C2176" s="189" t="s">
        <v>2124</v>
      </c>
      <c r="D2176" s="175"/>
      <c r="E2176" s="176">
        <v>24.932470000000002</v>
      </c>
      <c r="F2176" s="144"/>
      <c r="G2176" s="144"/>
      <c r="H2176" s="144"/>
      <c r="I2176" s="144"/>
      <c r="J2176" s="144"/>
      <c r="K2176" s="144"/>
      <c r="L2176" s="144"/>
      <c r="M2176" s="144"/>
      <c r="N2176" s="144"/>
      <c r="O2176" s="144"/>
      <c r="P2176" s="144"/>
      <c r="Q2176" s="144"/>
      <c r="R2176" s="144"/>
      <c r="S2176" s="144"/>
      <c r="T2176" s="144"/>
      <c r="U2176" s="144"/>
      <c r="V2176" s="144"/>
      <c r="W2176" s="144"/>
      <c r="X2176" s="133"/>
      <c r="Y2176" s="133"/>
      <c r="Z2176" s="133"/>
      <c r="AA2176" s="133"/>
      <c r="AB2176" s="133"/>
      <c r="AC2176" s="133"/>
      <c r="AD2176" s="133"/>
      <c r="AE2176" s="133"/>
      <c r="AF2176" s="133"/>
      <c r="AG2176" s="133" t="s">
        <v>282</v>
      </c>
      <c r="AH2176" s="133">
        <v>0</v>
      </c>
      <c r="AI2176" s="133"/>
      <c r="AJ2176" s="133"/>
      <c r="AK2176" s="133"/>
      <c r="AL2176" s="133"/>
      <c r="AM2176" s="133"/>
      <c r="AN2176" s="133"/>
      <c r="AO2176" s="133"/>
      <c r="AP2176" s="133"/>
      <c r="AQ2176" s="133"/>
      <c r="AR2176" s="133"/>
      <c r="AS2176" s="133"/>
      <c r="AT2176" s="133"/>
      <c r="AU2176" s="133"/>
      <c r="AV2176" s="133"/>
      <c r="AW2176" s="133"/>
      <c r="AX2176" s="133"/>
      <c r="AY2176" s="133"/>
      <c r="AZ2176" s="133"/>
      <c r="BA2176" s="133"/>
      <c r="BB2176" s="133"/>
      <c r="BC2176" s="133"/>
      <c r="BD2176" s="133"/>
      <c r="BE2176" s="133"/>
      <c r="BF2176" s="133"/>
      <c r="BG2176" s="133"/>
      <c r="BH2176" s="133"/>
    </row>
    <row r="2177" spans="1:60" outlineLevel="1" x14ac:dyDescent="0.2">
      <c r="A2177" s="142"/>
      <c r="B2177" s="143"/>
      <c r="C2177" s="189" t="s">
        <v>2125</v>
      </c>
      <c r="D2177" s="175"/>
      <c r="E2177" s="176">
        <v>31.3536</v>
      </c>
      <c r="F2177" s="144"/>
      <c r="G2177" s="144"/>
      <c r="H2177" s="144"/>
      <c r="I2177" s="144"/>
      <c r="J2177" s="144"/>
      <c r="K2177" s="144"/>
      <c r="L2177" s="144"/>
      <c r="M2177" s="144"/>
      <c r="N2177" s="144"/>
      <c r="O2177" s="144"/>
      <c r="P2177" s="144"/>
      <c r="Q2177" s="144"/>
      <c r="R2177" s="144"/>
      <c r="S2177" s="144"/>
      <c r="T2177" s="144"/>
      <c r="U2177" s="144"/>
      <c r="V2177" s="144"/>
      <c r="W2177" s="144"/>
      <c r="X2177" s="133"/>
      <c r="Y2177" s="133"/>
      <c r="Z2177" s="133"/>
      <c r="AA2177" s="133"/>
      <c r="AB2177" s="133"/>
      <c r="AC2177" s="133"/>
      <c r="AD2177" s="133"/>
      <c r="AE2177" s="133"/>
      <c r="AF2177" s="133"/>
      <c r="AG2177" s="133" t="s">
        <v>282</v>
      </c>
      <c r="AH2177" s="133">
        <v>0</v>
      </c>
      <c r="AI2177" s="133"/>
      <c r="AJ2177" s="133"/>
      <c r="AK2177" s="133"/>
      <c r="AL2177" s="133"/>
      <c r="AM2177" s="133"/>
      <c r="AN2177" s="133"/>
      <c r="AO2177" s="133"/>
      <c r="AP2177" s="133"/>
      <c r="AQ2177" s="133"/>
      <c r="AR2177" s="133"/>
      <c r="AS2177" s="133"/>
      <c r="AT2177" s="133"/>
      <c r="AU2177" s="133"/>
      <c r="AV2177" s="133"/>
      <c r="AW2177" s="133"/>
      <c r="AX2177" s="133"/>
      <c r="AY2177" s="133"/>
      <c r="AZ2177" s="133"/>
      <c r="BA2177" s="133"/>
      <c r="BB2177" s="133"/>
      <c r="BC2177" s="133"/>
      <c r="BD2177" s="133"/>
      <c r="BE2177" s="133"/>
      <c r="BF2177" s="133"/>
      <c r="BG2177" s="133"/>
      <c r="BH2177" s="133"/>
    </row>
    <row r="2178" spans="1:60" ht="22.5" outlineLevel="1" x14ac:dyDescent="0.2">
      <c r="A2178" s="154">
        <v>303</v>
      </c>
      <c r="B2178" s="155" t="s">
        <v>2126</v>
      </c>
      <c r="C2178" s="171" t="s">
        <v>2127</v>
      </c>
      <c r="D2178" s="156" t="s">
        <v>279</v>
      </c>
      <c r="E2178" s="157">
        <v>236.23110000000003</v>
      </c>
      <c r="F2178" s="158">
        <v>65.5</v>
      </c>
      <c r="G2178" s="159">
        <f>ROUND(E2178*F2178,2)</f>
        <v>15473.14</v>
      </c>
      <c r="H2178" s="158">
        <v>65.5</v>
      </c>
      <c r="I2178" s="159">
        <f>ROUND(E2178*H2178,2)</f>
        <v>15473.14</v>
      </c>
      <c r="J2178" s="158">
        <v>0</v>
      </c>
      <c r="K2178" s="159">
        <f>ROUND(E2178*J2178,2)</f>
        <v>0</v>
      </c>
      <c r="L2178" s="159">
        <v>21</v>
      </c>
      <c r="M2178" s="159">
        <f>G2178*(1+L2178/100)</f>
        <v>18722.499399999997</v>
      </c>
      <c r="N2178" s="159">
        <v>2.4000000000000002E-3</v>
      </c>
      <c r="O2178" s="159">
        <f>ROUND(E2178*N2178,2)</f>
        <v>0.56999999999999995</v>
      </c>
      <c r="P2178" s="159">
        <v>0</v>
      </c>
      <c r="Q2178" s="159">
        <f>ROUND(E2178*P2178,2)</f>
        <v>0</v>
      </c>
      <c r="R2178" s="159" t="s">
        <v>860</v>
      </c>
      <c r="S2178" s="159" t="s">
        <v>233</v>
      </c>
      <c r="T2178" s="160" t="s">
        <v>233</v>
      </c>
      <c r="U2178" s="144">
        <v>0</v>
      </c>
      <c r="V2178" s="144">
        <f>ROUND(E2178*U2178,2)</f>
        <v>0</v>
      </c>
      <c r="W2178" s="144"/>
      <c r="X2178" s="133"/>
      <c r="Y2178" s="133"/>
      <c r="Z2178" s="133"/>
      <c r="AA2178" s="133"/>
      <c r="AB2178" s="133"/>
      <c r="AC2178" s="133"/>
      <c r="AD2178" s="133"/>
      <c r="AE2178" s="133"/>
      <c r="AF2178" s="133"/>
      <c r="AG2178" s="133" t="s">
        <v>861</v>
      </c>
      <c r="AH2178" s="133"/>
      <c r="AI2178" s="133"/>
      <c r="AJ2178" s="133"/>
      <c r="AK2178" s="133"/>
      <c r="AL2178" s="133"/>
      <c r="AM2178" s="133"/>
      <c r="AN2178" s="133"/>
      <c r="AO2178" s="133"/>
      <c r="AP2178" s="133"/>
      <c r="AQ2178" s="133"/>
      <c r="AR2178" s="133"/>
      <c r="AS2178" s="133"/>
      <c r="AT2178" s="133"/>
      <c r="AU2178" s="133"/>
      <c r="AV2178" s="133"/>
      <c r="AW2178" s="133"/>
      <c r="AX2178" s="133"/>
      <c r="AY2178" s="133"/>
      <c r="AZ2178" s="133"/>
      <c r="BA2178" s="133"/>
      <c r="BB2178" s="133"/>
      <c r="BC2178" s="133"/>
      <c r="BD2178" s="133"/>
      <c r="BE2178" s="133"/>
      <c r="BF2178" s="133"/>
      <c r="BG2178" s="133"/>
      <c r="BH2178" s="133"/>
    </row>
    <row r="2179" spans="1:60" outlineLevel="1" x14ac:dyDescent="0.2">
      <c r="A2179" s="142"/>
      <c r="B2179" s="143"/>
      <c r="C2179" s="189" t="s">
        <v>2128</v>
      </c>
      <c r="D2179" s="175"/>
      <c r="E2179" s="176">
        <v>236.23110000000003</v>
      </c>
      <c r="F2179" s="144"/>
      <c r="G2179" s="144"/>
      <c r="H2179" s="144"/>
      <c r="I2179" s="144"/>
      <c r="J2179" s="144"/>
      <c r="K2179" s="144"/>
      <c r="L2179" s="144"/>
      <c r="M2179" s="144"/>
      <c r="N2179" s="144"/>
      <c r="O2179" s="144"/>
      <c r="P2179" s="144"/>
      <c r="Q2179" s="144"/>
      <c r="R2179" s="144"/>
      <c r="S2179" s="144"/>
      <c r="T2179" s="144"/>
      <c r="U2179" s="144"/>
      <c r="V2179" s="144"/>
      <c r="W2179" s="144"/>
      <c r="X2179" s="133"/>
      <c r="Y2179" s="133"/>
      <c r="Z2179" s="133"/>
      <c r="AA2179" s="133"/>
      <c r="AB2179" s="133"/>
      <c r="AC2179" s="133"/>
      <c r="AD2179" s="133"/>
      <c r="AE2179" s="133"/>
      <c r="AF2179" s="133"/>
      <c r="AG2179" s="133" t="s">
        <v>282</v>
      </c>
      <c r="AH2179" s="133">
        <v>0</v>
      </c>
      <c r="AI2179" s="133"/>
      <c r="AJ2179" s="133"/>
      <c r="AK2179" s="133"/>
      <c r="AL2179" s="133"/>
      <c r="AM2179" s="133"/>
      <c r="AN2179" s="133"/>
      <c r="AO2179" s="133"/>
      <c r="AP2179" s="133"/>
      <c r="AQ2179" s="133"/>
      <c r="AR2179" s="133"/>
      <c r="AS2179" s="133"/>
      <c r="AT2179" s="133"/>
      <c r="AU2179" s="133"/>
      <c r="AV2179" s="133"/>
      <c r="AW2179" s="133"/>
      <c r="AX2179" s="133"/>
      <c r="AY2179" s="133"/>
      <c r="AZ2179" s="133"/>
      <c r="BA2179" s="133"/>
      <c r="BB2179" s="133"/>
      <c r="BC2179" s="133"/>
      <c r="BD2179" s="133"/>
      <c r="BE2179" s="133"/>
      <c r="BF2179" s="133"/>
      <c r="BG2179" s="133"/>
      <c r="BH2179" s="133"/>
    </row>
    <row r="2180" spans="1:60" ht="22.5" outlineLevel="1" x14ac:dyDescent="0.2">
      <c r="A2180" s="154">
        <v>304</v>
      </c>
      <c r="B2180" s="155" t="s">
        <v>2129</v>
      </c>
      <c r="C2180" s="171" t="s">
        <v>2130</v>
      </c>
      <c r="D2180" s="156" t="s">
        <v>279</v>
      </c>
      <c r="E2180" s="157">
        <v>1624.7280000000001</v>
      </c>
      <c r="F2180" s="158">
        <v>98.300000000000011</v>
      </c>
      <c r="G2180" s="159">
        <f>ROUND(E2180*F2180,2)</f>
        <v>159710.76</v>
      </c>
      <c r="H2180" s="158">
        <v>98.300000000000011</v>
      </c>
      <c r="I2180" s="159">
        <f>ROUND(E2180*H2180,2)</f>
        <v>159710.76</v>
      </c>
      <c r="J2180" s="158">
        <v>0</v>
      </c>
      <c r="K2180" s="159">
        <f>ROUND(E2180*J2180,2)</f>
        <v>0</v>
      </c>
      <c r="L2180" s="159">
        <v>21</v>
      </c>
      <c r="M2180" s="159">
        <f>G2180*(1+L2180/100)</f>
        <v>193250.0196</v>
      </c>
      <c r="N2180" s="159">
        <v>3.6000000000000003E-3</v>
      </c>
      <c r="O2180" s="159">
        <f>ROUND(E2180*N2180,2)</f>
        <v>5.85</v>
      </c>
      <c r="P2180" s="159">
        <v>0</v>
      </c>
      <c r="Q2180" s="159">
        <f>ROUND(E2180*P2180,2)</f>
        <v>0</v>
      </c>
      <c r="R2180" s="159" t="s">
        <v>860</v>
      </c>
      <c r="S2180" s="159" t="s">
        <v>233</v>
      </c>
      <c r="T2180" s="160" t="s">
        <v>233</v>
      </c>
      <c r="U2180" s="144">
        <v>0</v>
      </c>
      <c r="V2180" s="144">
        <f>ROUND(E2180*U2180,2)</f>
        <v>0</v>
      </c>
      <c r="W2180" s="144"/>
      <c r="X2180" s="133"/>
      <c r="Y2180" s="133"/>
      <c r="Z2180" s="133"/>
      <c r="AA2180" s="133"/>
      <c r="AB2180" s="133"/>
      <c r="AC2180" s="133"/>
      <c r="AD2180" s="133"/>
      <c r="AE2180" s="133"/>
      <c r="AF2180" s="133"/>
      <c r="AG2180" s="133" t="s">
        <v>861</v>
      </c>
      <c r="AH2180" s="133"/>
      <c r="AI2180" s="133"/>
      <c r="AJ2180" s="133"/>
      <c r="AK2180" s="133"/>
      <c r="AL2180" s="133"/>
      <c r="AM2180" s="133"/>
      <c r="AN2180" s="133"/>
      <c r="AO2180" s="133"/>
      <c r="AP2180" s="133"/>
      <c r="AQ2180" s="133"/>
      <c r="AR2180" s="133"/>
      <c r="AS2180" s="133"/>
      <c r="AT2180" s="133"/>
      <c r="AU2180" s="133"/>
      <c r="AV2180" s="133"/>
      <c r="AW2180" s="133"/>
      <c r="AX2180" s="133"/>
      <c r="AY2180" s="133"/>
      <c r="AZ2180" s="133"/>
      <c r="BA2180" s="133"/>
      <c r="BB2180" s="133"/>
      <c r="BC2180" s="133"/>
      <c r="BD2180" s="133"/>
      <c r="BE2180" s="133"/>
      <c r="BF2180" s="133"/>
      <c r="BG2180" s="133"/>
      <c r="BH2180" s="133"/>
    </row>
    <row r="2181" spans="1:60" outlineLevel="1" x14ac:dyDescent="0.2">
      <c r="A2181" s="142"/>
      <c r="B2181" s="143"/>
      <c r="C2181" s="189" t="s">
        <v>2131</v>
      </c>
      <c r="D2181" s="175"/>
      <c r="E2181" s="176">
        <v>952.23450000000003</v>
      </c>
      <c r="F2181" s="144"/>
      <c r="G2181" s="144"/>
      <c r="H2181" s="144"/>
      <c r="I2181" s="144"/>
      <c r="J2181" s="144"/>
      <c r="K2181" s="144"/>
      <c r="L2181" s="144"/>
      <c r="M2181" s="144"/>
      <c r="N2181" s="144"/>
      <c r="O2181" s="144"/>
      <c r="P2181" s="144"/>
      <c r="Q2181" s="144"/>
      <c r="R2181" s="144"/>
      <c r="S2181" s="144"/>
      <c r="T2181" s="144"/>
      <c r="U2181" s="144"/>
      <c r="V2181" s="144"/>
      <c r="W2181" s="144"/>
      <c r="X2181" s="133"/>
      <c r="Y2181" s="133"/>
      <c r="Z2181" s="133"/>
      <c r="AA2181" s="133"/>
      <c r="AB2181" s="133"/>
      <c r="AC2181" s="133"/>
      <c r="AD2181" s="133"/>
      <c r="AE2181" s="133"/>
      <c r="AF2181" s="133"/>
      <c r="AG2181" s="133" t="s">
        <v>282</v>
      </c>
      <c r="AH2181" s="133">
        <v>0</v>
      </c>
      <c r="AI2181" s="133"/>
      <c r="AJ2181" s="133"/>
      <c r="AK2181" s="133"/>
      <c r="AL2181" s="133"/>
      <c r="AM2181" s="133"/>
      <c r="AN2181" s="133"/>
      <c r="AO2181" s="133"/>
      <c r="AP2181" s="133"/>
      <c r="AQ2181" s="133"/>
      <c r="AR2181" s="133"/>
      <c r="AS2181" s="133"/>
      <c r="AT2181" s="133"/>
      <c r="AU2181" s="133"/>
      <c r="AV2181" s="133"/>
      <c r="AW2181" s="133"/>
      <c r="AX2181" s="133"/>
      <c r="AY2181" s="133"/>
      <c r="AZ2181" s="133"/>
      <c r="BA2181" s="133"/>
      <c r="BB2181" s="133"/>
      <c r="BC2181" s="133"/>
      <c r="BD2181" s="133"/>
      <c r="BE2181" s="133"/>
      <c r="BF2181" s="133"/>
      <c r="BG2181" s="133"/>
      <c r="BH2181" s="133"/>
    </row>
    <row r="2182" spans="1:60" outlineLevel="1" x14ac:dyDescent="0.2">
      <c r="A2182" s="142"/>
      <c r="B2182" s="143"/>
      <c r="C2182" s="189" t="s">
        <v>2132</v>
      </c>
      <c r="D2182" s="175"/>
      <c r="E2182" s="176">
        <v>487.74600000000004</v>
      </c>
      <c r="F2182" s="144"/>
      <c r="G2182" s="144"/>
      <c r="H2182" s="144"/>
      <c r="I2182" s="144"/>
      <c r="J2182" s="144"/>
      <c r="K2182" s="144"/>
      <c r="L2182" s="144"/>
      <c r="M2182" s="144"/>
      <c r="N2182" s="144"/>
      <c r="O2182" s="144"/>
      <c r="P2182" s="144"/>
      <c r="Q2182" s="144"/>
      <c r="R2182" s="144"/>
      <c r="S2182" s="144"/>
      <c r="T2182" s="144"/>
      <c r="U2182" s="144"/>
      <c r="V2182" s="144"/>
      <c r="W2182" s="144"/>
      <c r="X2182" s="133"/>
      <c r="Y2182" s="133"/>
      <c r="Z2182" s="133"/>
      <c r="AA2182" s="133"/>
      <c r="AB2182" s="133"/>
      <c r="AC2182" s="133"/>
      <c r="AD2182" s="133"/>
      <c r="AE2182" s="133"/>
      <c r="AF2182" s="133"/>
      <c r="AG2182" s="133" t="s">
        <v>282</v>
      </c>
      <c r="AH2182" s="133">
        <v>0</v>
      </c>
      <c r="AI2182" s="133"/>
      <c r="AJ2182" s="133"/>
      <c r="AK2182" s="133"/>
      <c r="AL2182" s="133"/>
      <c r="AM2182" s="133"/>
      <c r="AN2182" s="133"/>
      <c r="AO2182" s="133"/>
      <c r="AP2182" s="133"/>
      <c r="AQ2182" s="133"/>
      <c r="AR2182" s="133"/>
      <c r="AS2182" s="133"/>
      <c r="AT2182" s="133"/>
      <c r="AU2182" s="133"/>
      <c r="AV2182" s="133"/>
      <c r="AW2182" s="133"/>
      <c r="AX2182" s="133"/>
      <c r="AY2182" s="133"/>
      <c r="AZ2182" s="133"/>
      <c r="BA2182" s="133"/>
      <c r="BB2182" s="133"/>
      <c r="BC2182" s="133"/>
      <c r="BD2182" s="133"/>
      <c r="BE2182" s="133"/>
      <c r="BF2182" s="133"/>
      <c r="BG2182" s="133"/>
      <c r="BH2182" s="133"/>
    </row>
    <row r="2183" spans="1:60" outlineLevel="1" x14ac:dyDescent="0.2">
      <c r="A2183" s="142"/>
      <c r="B2183" s="143"/>
      <c r="C2183" s="189" t="s">
        <v>2133</v>
      </c>
      <c r="D2183" s="175"/>
      <c r="E2183" s="176">
        <v>184.7475</v>
      </c>
      <c r="F2183" s="144"/>
      <c r="G2183" s="144"/>
      <c r="H2183" s="144"/>
      <c r="I2183" s="144"/>
      <c r="J2183" s="144"/>
      <c r="K2183" s="144"/>
      <c r="L2183" s="144"/>
      <c r="M2183" s="144"/>
      <c r="N2183" s="144"/>
      <c r="O2183" s="144"/>
      <c r="P2183" s="144"/>
      <c r="Q2183" s="144"/>
      <c r="R2183" s="144"/>
      <c r="S2183" s="144"/>
      <c r="T2183" s="144"/>
      <c r="U2183" s="144"/>
      <c r="V2183" s="144"/>
      <c r="W2183" s="144"/>
      <c r="X2183" s="133"/>
      <c r="Y2183" s="133"/>
      <c r="Z2183" s="133"/>
      <c r="AA2183" s="133"/>
      <c r="AB2183" s="133"/>
      <c r="AC2183" s="133"/>
      <c r="AD2183" s="133"/>
      <c r="AE2183" s="133"/>
      <c r="AF2183" s="133"/>
      <c r="AG2183" s="133" t="s">
        <v>282</v>
      </c>
      <c r="AH2183" s="133">
        <v>0</v>
      </c>
      <c r="AI2183" s="133"/>
      <c r="AJ2183" s="133"/>
      <c r="AK2183" s="133"/>
      <c r="AL2183" s="133"/>
      <c r="AM2183" s="133"/>
      <c r="AN2183" s="133"/>
      <c r="AO2183" s="133"/>
      <c r="AP2183" s="133"/>
      <c r="AQ2183" s="133"/>
      <c r="AR2183" s="133"/>
      <c r="AS2183" s="133"/>
      <c r="AT2183" s="133"/>
      <c r="AU2183" s="133"/>
      <c r="AV2183" s="133"/>
      <c r="AW2183" s="133"/>
      <c r="AX2183" s="133"/>
      <c r="AY2183" s="133"/>
      <c r="AZ2183" s="133"/>
      <c r="BA2183" s="133"/>
      <c r="BB2183" s="133"/>
      <c r="BC2183" s="133"/>
      <c r="BD2183" s="133"/>
      <c r="BE2183" s="133"/>
      <c r="BF2183" s="133"/>
      <c r="BG2183" s="133"/>
      <c r="BH2183" s="133"/>
    </row>
    <row r="2184" spans="1:60" outlineLevel="1" x14ac:dyDescent="0.2">
      <c r="A2184" s="154">
        <v>305</v>
      </c>
      <c r="B2184" s="155" t="s">
        <v>2134</v>
      </c>
      <c r="C2184" s="171" t="s">
        <v>2135</v>
      </c>
      <c r="D2184" s="156" t="s">
        <v>393</v>
      </c>
      <c r="E2184" s="157">
        <v>27.279390000000003</v>
      </c>
      <c r="F2184" s="158">
        <v>1015</v>
      </c>
      <c r="G2184" s="159">
        <f>ROUND(E2184*F2184,2)</f>
        <v>27688.58</v>
      </c>
      <c r="H2184" s="158">
        <v>0</v>
      </c>
      <c r="I2184" s="159">
        <f>ROUND(E2184*H2184,2)</f>
        <v>0</v>
      </c>
      <c r="J2184" s="158">
        <v>1015</v>
      </c>
      <c r="K2184" s="159">
        <f>ROUND(E2184*J2184,2)</f>
        <v>27688.58</v>
      </c>
      <c r="L2184" s="159">
        <v>21</v>
      </c>
      <c r="M2184" s="159">
        <f>G2184*(1+L2184/100)</f>
        <v>33503.181799999998</v>
      </c>
      <c r="N2184" s="159">
        <v>0</v>
      </c>
      <c r="O2184" s="159">
        <f>ROUND(E2184*N2184,2)</f>
        <v>0</v>
      </c>
      <c r="P2184" s="159">
        <v>0</v>
      </c>
      <c r="Q2184" s="159">
        <f>ROUND(E2184*P2184,2)</f>
        <v>0</v>
      </c>
      <c r="R2184" s="159" t="s">
        <v>2027</v>
      </c>
      <c r="S2184" s="159" t="s">
        <v>233</v>
      </c>
      <c r="T2184" s="160" t="s">
        <v>233</v>
      </c>
      <c r="U2184" s="144">
        <v>1.9660000000000002</v>
      </c>
      <c r="V2184" s="144">
        <f>ROUND(E2184*U2184,2)</f>
        <v>53.63</v>
      </c>
      <c r="W2184" s="144"/>
      <c r="X2184" s="133"/>
      <c r="Y2184" s="133"/>
      <c r="Z2184" s="133"/>
      <c r="AA2184" s="133"/>
      <c r="AB2184" s="133"/>
      <c r="AC2184" s="133"/>
      <c r="AD2184" s="133"/>
      <c r="AE2184" s="133"/>
      <c r="AF2184" s="133"/>
      <c r="AG2184" s="133" t="s">
        <v>1777</v>
      </c>
      <c r="AH2184" s="133"/>
      <c r="AI2184" s="133"/>
      <c r="AJ2184" s="133"/>
      <c r="AK2184" s="133"/>
      <c r="AL2184" s="133"/>
      <c r="AM2184" s="133"/>
      <c r="AN2184" s="133"/>
      <c r="AO2184" s="133"/>
      <c r="AP2184" s="133"/>
      <c r="AQ2184" s="133"/>
      <c r="AR2184" s="133"/>
      <c r="AS2184" s="133"/>
      <c r="AT2184" s="133"/>
      <c r="AU2184" s="133"/>
      <c r="AV2184" s="133"/>
      <c r="AW2184" s="133"/>
      <c r="AX2184" s="133"/>
      <c r="AY2184" s="133"/>
      <c r="AZ2184" s="133"/>
      <c r="BA2184" s="133"/>
      <c r="BB2184" s="133"/>
      <c r="BC2184" s="133"/>
      <c r="BD2184" s="133"/>
      <c r="BE2184" s="133"/>
      <c r="BF2184" s="133"/>
      <c r="BG2184" s="133"/>
      <c r="BH2184" s="133"/>
    </row>
    <row r="2185" spans="1:60" outlineLevel="1" x14ac:dyDescent="0.2">
      <c r="A2185" s="142"/>
      <c r="B2185" s="143"/>
      <c r="C2185" s="292" t="s">
        <v>2022</v>
      </c>
      <c r="D2185" s="293"/>
      <c r="E2185" s="293"/>
      <c r="F2185" s="293"/>
      <c r="G2185" s="293"/>
      <c r="H2185" s="144"/>
      <c r="I2185" s="144"/>
      <c r="J2185" s="144"/>
      <c r="K2185" s="144"/>
      <c r="L2185" s="144"/>
      <c r="M2185" s="144"/>
      <c r="N2185" s="144"/>
      <c r="O2185" s="144"/>
      <c r="P2185" s="144"/>
      <c r="Q2185" s="144"/>
      <c r="R2185" s="144"/>
      <c r="S2185" s="144"/>
      <c r="T2185" s="144"/>
      <c r="U2185" s="144"/>
      <c r="V2185" s="144"/>
      <c r="W2185" s="144"/>
      <c r="X2185" s="133"/>
      <c r="Y2185" s="133"/>
      <c r="Z2185" s="133"/>
      <c r="AA2185" s="133"/>
      <c r="AB2185" s="133"/>
      <c r="AC2185" s="133"/>
      <c r="AD2185" s="133"/>
      <c r="AE2185" s="133"/>
      <c r="AF2185" s="133"/>
      <c r="AG2185" s="133" t="s">
        <v>293</v>
      </c>
      <c r="AH2185" s="133"/>
      <c r="AI2185" s="133"/>
      <c r="AJ2185" s="133"/>
      <c r="AK2185" s="133"/>
      <c r="AL2185" s="133"/>
      <c r="AM2185" s="133"/>
      <c r="AN2185" s="133"/>
      <c r="AO2185" s="133"/>
      <c r="AP2185" s="133"/>
      <c r="AQ2185" s="133"/>
      <c r="AR2185" s="133"/>
      <c r="AS2185" s="133"/>
      <c r="AT2185" s="133"/>
      <c r="AU2185" s="133"/>
      <c r="AV2185" s="133"/>
      <c r="AW2185" s="133"/>
      <c r="AX2185" s="133"/>
      <c r="AY2185" s="133"/>
      <c r="AZ2185" s="133"/>
      <c r="BA2185" s="133"/>
      <c r="BB2185" s="133"/>
      <c r="BC2185" s="133"/>
      <c r="BD2185" s="133"/>
      <c r="BE2185" s="133"/>
      <c r="BF2185" s="133"/>
      <c r="BG2185" s="133"/>
      <c r="BH2185" s="133"/>
    </row>
    <row r="2186" spans="1:60" outlineLevel="1" x14ac:dyDescent="0.2">
      <c r="A2186" s="142"/>
      <c r="B2186" s="143"/>
      <c r="C2186" s="189" t="s">
        <v>1779</v>
      </c>
      <c r="D2186" s="175"/>
      <c r="E2186" s="176"/>
      <c r="F2186" s="144"/>
      <c r="G2186" s="144"/>
      <c r="H2186" s="144"/>
      <c r="I2186" s="144"/>
      <c r="J2186" s="144"/>
      <c r="K2186" s="144"/>
      <c r="L2186" s="144"/>
      <c r="M2186" s="144"/>
      <c r="N2186" s="144"/>
      <c r="O2186" s="144"/>
      <c r="P2186" s="144"/>
      <c r="Q2186" s="144"/>
      <c r="R2186" s="144"/>
      <c r="S2186" s="144"/>
      <c r="T2186" s="144"/>
      <c r="U2186" s="144"/>
      <c r="V2186" s="144"/>
      <c r="W2186" s="144"/>
      <c r="X2186" s="133"/>
      <c r="Y2186" s="133"/>
      <c r="Z2186" s="133"/>
      <c r="AA2186" s="133"/>
      <c r="AB2186" s="133"/>
      <c r="AC2186" s="133"/>
      <c r="AD2186" s="133"/>
      <c r="AE2186" s="133"/>
      <c r="AF2186" s="133"/>
      <c r="AG2186" s="133" t="s">
        <v>282</v>
      </c>
      <c r="AH2186" s="133">
        <v>0</v>
      </c>
      <c r="AI2186" s="133"/>
      <c r="AJ2186" s="133"/>
      <c r="AK2186" s="133"/>
      <c r="AL2186" s="133"/>
      <c r="AM2186" s="133"/>
      <c r="AN2186" s="133"/>
      <c r="AO2186" s="133"/>
      <c r="AP2186" s="133"/>
      <c r="AQ2186" s="133"/>
      <c r="AR2186" s="133"/>
      <c r="AS2186" s="133"/>
      <c r="AT2186" s="133"/>
      <c r="AU2186" s="133"/>
      <c r="AV2186" s="133"/>
      <c r="AW2186" s="133"/>
      <c r="AX2186" s="133"/>
      <c r="AY2186" s="133"/>
      <c r="AZ2186" s="133"/>
      <c r="BA2186" s="133"/>
      <c r="BB2186" s="133"/>
      <c r="BC2186" s="133"/>
      <c r="BD2186" s="133"/>
      <c r="BE2186" s="133"/>
      <c r="BF2186" s="133"/>
      <c r="BG2186" s="133"/>
      <c r="BH2186" s="133"/>
    </row>
    <row r="2187" spans="1:60" outlineLevel="1" x14ac:dyDescent="0.2">
      <c r="A2187" s="142"/>
      <c r="B2187" s="143"/>
      <c r="C2187" s="189" t="s">
        <v>2136</v>
      </c>
      <c r="D2187" s="175"/>
      <c r="E2187" s="176"/>
      <c r="F2187" s="144"/>
      <c r="G2187" s="144"/>
      <c r="H2187" s="144"/>
      <c r="I2187" s="144"/>
      <c r="J2187" s="144"/>
      <c r="K2187" s="144"/>
      <c r="L2187" s="144"/>
      <c r="M2187" s="144"/>
      <c r="N2187" s="144"/>
      <c r="O2187" s="144"/>
      <c r="P2187" s="144"/>
      <c r="Q2187" s="144"/>
      <c r="R2187" s="144"/>
      <c r="S2187" s="144"/>
      <c r="T2187" s="144"/>
      <c r="U2187" s="144"/>
      <c r="V2187" s="144"/>
      <c r="W2187" s="144"/>
      <c r="X2187" s="133"/>
      <c r="Y2187" s="133"/>
      <c r="Z2187" s="133"/>
      <c r="AA2187" s="133"/>
      <c r="AB2187" s="133"/>
      <c r="AC2187" s="133"/>
      <c r="AD2187" s="133"/>
      <c r="AE2187" s="133"/>
      <c r="AF2187" s="133"/>
      <c r="AG2187" s="133" t="s">
        <v>282</v>
      </c>
      <c r="AH2187" s="133">
        <v>0</v>
      </c>
      <c r="AI2187" s="133"/>
      <c r="AJ2187" s="133"/>
      <c r="AK2187" s="133"/>
      <c r="AL2187" s="133"/>
      <c r="AM2187" s="133"/>
      <c r="AN2187" s="133"/>
      <c r="AO2187" s="133"/>
      <c r="AP2187" s="133"/>
      <c r="AQ2187" s="133"/>
      <c r="AR2187" s="133"/>
      <c r="AS2187" s="133"/>
      <c r="AT2187" s="133"/>
      <c r="AU2187" s="133"/>
      <c r="AV2187" s="133"/>
      <c r="AW2187" s="133"/>
      <c r="AX2187" s="133"/>
      <c r="AY2187" s="133"/>
      <c r="AZ2187" s="133"/>
      <c r="BA2187" s="133"/>
      <c r="BB2187" s="133"/>
      <c r="BC2187" s="133"/>
      <c r="BD2187" s="133"/>
      <c r="BE2187" s="133"/>
      <c r="BF2187" s="133"/>
      <c r="BG2187" s="133"/>
      <c r="BH2187" s="133"/>
    </row>
    <row r="2188" spans="1:60" outlineLevel="1" x14ac:dyDescent="0.2">
      <c r="A2188" s="142"/>
      <c r="B2188" s="143"/>
      <c r="C2188" s="189" t="s">
        <v>2137</v>
      </c>
      <c r="D2188" s="175"/>
      <c r="E2188" s="176">
        <v>27.279390000000003</v>
      </c>
      <c r="F2188" s="144"/>
      <c r="G2188" s="144"/>
      <c r="H2188" s="144"/>
      <c r="I2188" s="144"/>
      <c r="J2188" s="144"/>
      <c r="K2188" s="144"/>
      <c r="L2188" s="144"/>
      <c r="M2188" s="144"/>
      <c r="N2188" s="144"/>
      <c r="O2188" s="144"/>
      <c r="P2188" s="144"/>
      <c r="Q2188" s="144"/>
      <c r="R2188" s="144"/>
      <c r="S2188" s="144"/>
      <c r="T2188" s="144"/>
      <c r="U2188" s="144"/>
      <c r="V2188" s="144"/>
      <c r="W2188" s="144"/>
      <c r="X2188" s="133"/>
      <c r="Y2188" s="133"/>
      <c r="Z2188" s="133"/>
      <c r="AA2188" s="133"/>
      <c r="AB2188" s="133"/>
      <c r="AC2188" s="133"/>
      <c r="AD2188" s="133"/>
      <c r="AE2188" s="133"/>
      <c r="AF2188" s="133"/>
      <c r="AG2188" s="133" t="s">
        <v>282</v>
      </c>
      <c r="AH2188" s="133">
        <v>0</v>
      </c>
      <c r="AI2188" s="133"/>
      <c r="AJ2188" s="133"/>
      <c r="AK2188" s="133"/>
      <c r="AL2188" s="133"/>
      <c r="AM2188" s="133"/>
      <c r="AN2188" s="133"/>
      <c r="AO2188" s="133"/>
      <c r="AP2188" s="133"/>
      <c r="AQ2188" s="133"/>
      <c r="AR2188" s="133"/>
      <c r="AS2188" s="133"/>
      <c r="AT2188" s="133"/>
      <c r="AU2188" s="133"/>
      <c r="AV2188" s="133"/>
      <c r="AW2188" s="133"/>
      <c r="AX2188" s="133"/>
      <c r="AY2188" s="133"/>
      <c r="AZ2188" s="133"/>
      <c r="BA2188" s="133"/>
      <c r="BB2188" s="133"/>
      <c r="BC2188" s="133"/>
      <c r="BD2188" s="133"/>
      <c r="BE2188" s="133"/>
      <c r="BF2188" s="133"/>
      <c r="BG2188" s="133"/>
      <c r="BH2188" s="133"/>
    </row>
    <row r="2189" spans="1:60" x14ac:dyDescent="0.2">
      <c r="A2189" s="148" t="s">
        <v>228</v>
      </c>
      <c r="B2189" s="149" t="s">
        <v>149</v>
      </c>
      <c r="C2189" s="169" t="s">
        <v>150</v>
      </c>
      <c r="D2189" s="150"/>
      <c r="E2189" s="151"/>
      <c r="F2189" s="152"/>
      <c r="G2189" s="152">
        <f>SUMIF(AG2190:AG2201,"&lt;&gt;NOR",G2190:G2201)</f>
        <v>79255.070000000007</v>
      </c>
      <c r="H2189" s="152"/>
      <c r="I2189" s="152">
        <f>SUM(I2190:I2201)</f>
        <v>31844.400000000001</v>
      </c>
      <c r="J2189" s="152"/>
      <c r="K2189" s="152">
        <f>SUM(K2190:K2201)</f>
        <v>47410.670000000006</v>
      </c>
      <c r="L2189" s="152"/>
      <c r="M2189" s="152">
        <f>SUM(M2190:M2201)</f>
        <v>95898.63470000001</v>
      </c>
      <c r="N2189" s="152"/>
      <c r="O2189" s="152">
        <f>SUM(O2190:O2201)</f>
        <v>0.98</v>
      </c>
      <c r="P2189" s="152"/>
      <c r="Q2189" s="152">
        <f>SUM(Q2190:Q2201)</f>
        <v>0</v>
      </c>
      <c r="R2189" s="152"/>
      <c r="S2189" s="152"/>
      <c r="T2189" s="153"/>
      <c r="U2189" s="147"/>
      <c r="V2189" s="147">
        <f>SUM(V2190:V2201)</f>
        <v>5</v>
      </c>
      <c r="W2189" s="147"/>
      <c r="AG2189" t="s">
        <v>229</v>
      </c>
    </row>
    <row r="2190" spans="1:60" outlineLevel="1" x14ac:dyDescent="0.2">
      <c r="A2190" s="154">
        <v>306</v>
      </c>
      <c r="B2190" s="155" t="s">
        <v>2025</v>
      </c>
      <c r="C2190" s="171" t="s">
        <v>2026</v>
      </c>
      <c r="D2190" s="156" t="s">
        <v>279</v>
      </c>
      <c r="E2190" s="157">
        <v>34</v>
      </c>
      <c r="F2190" s="158">
        <v>33.200000000000003</v>
      </c>
      <c r="G2190" s="159">
        <f>ROUND(E2190*F2190,2)</f>
        <v>1128.8</v>
      </c>
      <c r="H2190" s="158">
        <v>0</v>
      </c>
      <c r="I2190" s="159">
        <f>ROUND(E2190*H2190,2)</f>
        <v>0</v>
      </c>
      <c r="J2190" s="158">
        <v>33.200000000000003</v>
      </c>
      <c r="K2190" s="159">
        <f>ROUND(E2190*J2190,2)</f>
        <v>1128.8</v>
      </c>
      <c r="L2190" s="159">
        <v>21</v>
      </c>
      <c r="M2190" s="159">
        <f>G2190*(1+L2190/100)</f>
        <v>1365.848</v>
      </c>
      <c r="N2190" s="159">
        <v>0</v>
      </c>
      <c r="O2190" s="159">
        <f>ROUND(E2190*N2190,2)</f>
        <v>0</v>
      </c>
      <c r="P2190" s="159">
        <v>0</v>
      </c>
      <c r="Q2190" s="159">
        <f>ROUND(E2190*P2190,2)</f>
        <v>0</v>
      </c>
      <c r="R2190" s="159" t="s">
        <v>2027</v>
      </c>
      <c r="S2190" s="159" t="s">
        <v>233</v>
      </c>
      <c r="T2190" s="160" t="s">
        <v>233</v>
      </c>
      <c r="U2190" s="144">
        <v>0.08</v>
      </c>
      <c r="V2190" s="144">
        <f>ROUND(E2190*U2190,2)</f>
        <v>2.72</v>
      </c>
      <c r="W2190" s="144"/>
      <c r="X2190" s="133"/>
      <c r="Y2190" s="133"/>
      <c r="Z2190" s="133"/>
      <c r="AA2190" s="133"/>
      <c r="AB2190" s="133"/>
      <c r="AC2190" s="133"/>
      <c r="AD2190" s="133"/>
      <c r="AE2190" s="133"/>
      <c r="AF2190" s="133"/>
      <c r="AG2190" s="133" t="s">
        <v>251</v>
      </c>
      <c r="AH2190" s="133"/>
      <c r="AI2190" s="133"/>
      <c r="AJ2190" s="133"/>
      <c r="AK2190" s="133"/>
      <c r="AL2190" s="133"/>
      <c r="AM2190" s="133"/>
      <c r="AN2190" s="133"/>
      <c r="AO2190" s="133"/>
      <c r="AP2190" s="133"/>
      <c r="AQ2190" s="133"/>
      <c r="AR2190" s="133"/>
      <c r="AS2190" s="133"/>
      <c r="AT2190" s="133"/>
      <c r="AU2190" s="133"/>
      <c r="AV2190" s="133"/>
      <c r="AW2190" s="133"/>
      <c r="AX2190" s="133"/>
      <c r="AY2190" s="133"/>
      <c r="AZ2190" s="133"/>
      <c r="BA2190" s="133"/>
      <c r="BB2190" s="133"/>
      <c r="BC2190" s="133"/>
      <c r="BD2190" s="133"/>
      <c r="BE2190" s="133"/>
      <c r="BF2190" s="133"/>
      <c r="BG2190" s="133"/>
      <c r="BH2190" s="133"/>
    </row>
    <row r="2191" spans="1:60" outlineLevel="1" x14ac:dyDescent="0.2">
      <c r="A2191" s="142"/>
      <c r="B2191" s="143"/>
      <c r="C2191" s="189" t="s">
        <v>2138</v>
      </c>
      <c r="D2191" s="175"/>
      <c r="E2191" s="176"/>
      <c r="F2191" s="144"/>
      <c r="G2191" s="144"/>
      <c r="H2191" s="144"/>
      <c r="I2191" s="144"/>
      <c r="J2191" s="144"/>
      <c r="K2191" s="144"/>
      <c r="L2191" s="144"/>
      <c r="M2191" s="144"/>
      <c r="N2191" s="144"/>
      <c r="O2191" s="144"/>
      <c r="P2191" s="144"/>
      <c r="Q2191" s="144"/>
      <c r="R2191" s="144"/>
      <c r="S2191" s="144"/>
      <c r="T2191" s="144"/>
      <c r="U2191" s="144"/>
      <c r="V2191" s="144"/>
      <c r="W2191" s="144"/>
      <c r="X2191" s="133"/>
      <c r="Y2191" s="133"/>
      <c r="Z2191" s="133"/>
      <c r="AA2191" s="133"/>
      <c r="AB2191" s="133"/>
      <c r="AC2191" s="133"/>
      <c r="AD2191" s="133"/>
      <c r="AE2191" s="133"/>
      <c r="AF2191" s="133"/>
      <c r="AG2191" s="133" t="s">
        <v>282</v>
      </c>
      <c r="AH2191" s="133">
        <v>0</v>
      </c>
      <c r="AI2191" s="133"/>
      <c r="AJ2191" s="133"/>
      <c r="AK2191" s="133"/>
      <c r="AL2191" s="133"/>
      <c r="AM2191" s="133"/>
      <c r="AN2191" s="133"/>
      <c r="AO2191" s="133"/>
      <c r="AP2191" s="133"/>
      <c r="AQ2191" s="133"/>
      <c r="AR2191" s="133"/>
      <c r="AS2191" s="133"/>
      <c r="AT2191" s="133"/>
      <c r="AU2191" s="133"/>
      <c r="AV2191" s="133"/>
      <c r="AW2191" s="133"/>
      <c r="AX2191" s="133"/>
      <c r="AY2191" s="133"/>
      <c r="AZ2191" s="133"/>
      <c r="BA2191" s="133"/>
      <c r="BB2191" s="133"/>
      <c r="BC2191" s="133"/>
      <c r="BD2191" s="133"/>
      <c r="BE2191" s="133"/>
      <c r="BF2191" s="133"/>
      <c r="BG2191" s="133"/>
      <c r="BH2191" s="133"/>
    </row>
    <row r="2192" spans="1:60" outlineLevel="1" x14ac:dyDescent="0.2">
      <c r="A2192" s="142"/>
      <c r="B2192" s="143"/>
      <c r="C2192" s="189" t="s">
        <v>2139</v>
      </c>
      <c r="D2192" s="175"/>
      <c r="E2192" s="176">
        <v>34</v>
      </c>
      <c r="F2192" s="144"/>
      <c r="G2192" s="144"/>
      <c r="H2192" s="144"/>
      <c r="I2192" s="144"/>
      <c r="J2192" s="144"/>
      <c r="K2192" s="144"/>
      <c r="L2192" s="144"/>
      <c r="M2192" s="144"/>
      <c r="N2192" s="144"/>
      <c r="O2192" s="144"/>
      <c r="P2192" s="144"/>
      <c r="Q2192" s="144"/>
      <c r="R2192" s="144"/>
      <c r="S2192" s="144"/>
      <c r="T2192" s="144"/>
      <c r="U2192" s="144"/>
      <c r="V2192" s="144"/>
      <c r="W2192" s="144"/>
      <c r="X2192" s="133"/>
      <c r="Y2192" s="133"/>
      <c r="Z2192" s="133"/>
      <c r="AA2192" s="133"/>
      <c r="AB2192" s="133"/>
      <c r="AC2192" s="133"/>
      <c r="AD2192" s="133"/>
      <c r="AE2192" s="133"/>
      <c r="AF2192" s="133"/>
      <c r="AG2192" s="133" t="s">
        <v>282</v>
      </c>
      <c r="AH2192" s="133">
        <v>0</v>
      </c>
      <c r="AI2192" s="133"/>
      <c r="AJ2192" s="133"/>
      <c r="AK2192" s="133"/>
      <c r="AL2192" s="133"/>
      <c r="AM2192" s="133"/>
      <c r="AN2192" s="133"/>
      <c r="AO2192" s="133"/>
      <c r="AP2192" s="133"/>
      <c r="AQ2192" s="133"/>
      <c r="AR2192" s="133"/>
      <c r="AS2192" s="133"/>
      <c r="AT2192" s="133"/>
      <c r="AU2192" s="133"/>
      <c r="AV2192" s="133"/>
      <c r="AW2192" s="133"/>
      <c r="AX2192" s="133"/>
      <c r="AY2192" s="133"/>
      <c r="AZ2192" s="133"/>
      <c r="BA2192" s="133"/>
      <c r="BB2192" s="133"/>
      <c r="BC2192" s="133"/>
      <c r="BD2192" s="133"/>
      <c r="BE2192" s="133"/>
      <c r="BF2192" s="133"/>
      <c r="BG2192" s="133"/>
      <c r="BH2192" s="133"/>
    </row>
    <row r="2193" spans="1:60" outlineLevel="1" x14ac:dyDescent="0.2">
      <c r="A2193" s="154">
        <v>307</v>
      </c>
      <c r="B2193" s="155" t="s">
        <v>2140</v>
      </c>
      <c r="C2193" s="171" t="s">
        <v>2141</v>
      </c>
      <c r="D2193" s="156" t="s">
        <v>353</v>
      </c>
      <c r="E2193" s="157">
        <v>58</v>
      </c>
      <c r="F2193" s="158">
        <v>780</v>
      </c>
      <c r="G2193" s="159">
        <f>ROUND(E2193*F2193,2)</f>
        <v>45240</v>
      </c>
      <c r="H2193" s="158">
        <v>0</v>
      </c>
      <c r="I2193" s="159">
        <f>ROUND(E2193*H2193,2)</f>
        <v>0</v>
      </c>
      <c r="J2193" s="158">
        <v>780</v>
      </c>
      <c r="K2193" s="159">
        <f>ROUND(E2193*J2193,2)</f>
        <v>45240</v>
      </c>
      <c r="L2193" s="159">
        <v>21</v>
      </c>
      <c r="M2193" s="159">
        <f>G2193*(1+L2193/100)</f>
        <v>54740.4</v>
      </c>
      <c r="N2193" s="159">
        <v>2E-3</v>
      </c>
      <c r="O2193" s="159">
        <f>ROUND(E2193*N2193,2)</f>
        <v>0.12</v>
      </c>
      <c r="P2193" s="159">
        <v>0</v>
      </c>
      <c r="Q2193" s="159">
        <f>ROUND(E2193*P2193,2)</f>
        <v>0</v>
      </c>
      <c r="R2193" s="159"/>
      <c r="S2193" s="159" t="s">
        <v>250</v>
      </c>
      <c r="T2193" s="160" t="s">
        <v>234</v>
      </c>
      <c r="U2193" s="144">
        <v>0</v>
      </c>
      <c r="V2193" s="144">
        <f>ROUND(E2193*U2193,2)</f>
        <v>0</v>
      </c>
      <c r="W2193" s="144"/>
      <c r="X2193" s="133"/>
      <c r="Y2193" s="133"/>
      <c r="Z2193" s="133"/>
      <c r="AA2193" s="133"/>
      <c r="AB2193" s="133"/>
      <c r="AC2193" s="133"/>
      <c r="AD2193" s="133"/>
      <c r="AE2193" s="133"/>
      <c r="AF2193" s="133"/>
      <c r="AG2193" s="133" t="s">
        <v>251</v>
      </c>
      <c r="AH2193" s="133"/>
      <c r="AI2193" s="133"/>
      <c r="AJ2193" s="133"/>
      <c r="AK2193" s="133"/>
      <c r="AL2193" s="133"/>
      <c r="AM2193" s="133"/>
      <c r="AN2193" s="133"/>
      <c r="AO2193" s="133"/>
      <c r="AP2193" s="133"/>
      <c r="AQ2193" s="133"/>
      <c r="AR2193" s="133"/>
      <c r="AS2193" s="133"/>
      <c r="AT2193" s="133"/>
      <c r="AU2193" s="133"/>
      <c r="AV2193" s="133"/>
      <c r="AW2193" s="133"/>
      <c r="AX2193" s="133"/>
      <c r="AY2193" s="133"/>
      <c r="AZ2193" s="133"/>
      <c r="BA2193" s="133"/>
      <c r="BB2193" s="133"/>
      <c r="BC2193" s="133"/>
      <c r="BD2193" s="133"/>
      <c r="BE2193" s="133"/>
      <c r="BF2193" s="133"/>
      <c r="BG2193" s="133"/>
      <c r="BH2193" s="133"/>
    </row>
    <row r="2194" spans="1:60" outlineLevel="1" x14ac:dyDescent="0.2">
      <c r="A2194" s="142"/>
      <c r="B2194" s="143"/>
      <c r="C2194" s="189" t="s">
        <v>2142</v>
      </c>
      <c r="D2194" s="175"/>
      <c r="E2194" s="176">
        <v>58</v>
      </c>
      <c r="F2194" s="144"/>
      <c r="G2194" s="144"/>
      <c r="H2194" s="144"/>
      <c r="I2194" s="144"/>
      <c r="J2194" s="144"/>
      <c r="K2194" s="144"/>
      <c r="L2194" s="144"/>
      <c r="M2194" s="144"/>
      <c r="N2194" s="144"/>
      <c r="O2194" s="144"/>
      <c r="P2194" s="144"/>
      <c r="Q2194" s="144"/>
      <c r="R2194" s="144"/>
      <c r="S2194" s="144"/>
      <c r="T2194" s="144"/>
      <c r="U2194" s="144"/>
      <c r="V2194" s="144"/>
      <c r="W2194" s="144"/>
      <c r="X2194" s="133"/>
      <c r="Y2194" s="133"/>
      <c r="Z2194" s="133"/>
      <c r="AA2194" s="133"/>
      <c r="AB2194" s="133"/>
      <c r="AC2194" s="133"/>
      <c r="AD2194" s="133"/>
      <c r="AE2194" s="133"/>
      <c r="AF2194" s="133"/>
      <c r="AG2194" s="133" t="s">
        <v>282</v>
      </c>
      <c r="AH2194" s="133">
        <v>0</v>
      </c>
      <c r="AI2194" s="133"/>
      <c r="AJ2194" s="133"/>
      <c r="AK2194" s="133"/>
      <c r="AL2194" s="133"/>
      <c r="AM2194" s="133"/>
      <c r="AN2194" s="133"/>
      <c r="AO2194" s="133"/>
      <c r="AP2194" s="133"/>
      <c r="AQ2194" s="133"/>
      <c r="AR2194" s="133"/>
      <c r="AS2194" s="133"/>
      <c r="AT2194" s="133"/>
      <c r="AU2194" s="133"/>
      <c r="AV2194" s="133"/>
      <c r="AW2194" s="133"/>
      <c r="AX2194" s="133"/>
      <c r="AY2194" s="133"/>
      <c r="AZ2194" s="133"/>
      <c r="BA2194" s="133"/>
      <c r="BB2194" s="133"/>
      <c r="BC2194" s="133"/>
      <c r="BD2194" s="133"/>
      <c r="BE2194" s="133"/>
      <c r="BF2194" s="133"/>
      <c r="BG2194" s="133"/>
      <c r="BH2194" s="133"/>
    </row>
    <row r="2195" spans="1:60" ht="22.5" outlineLevel="1" x14ac:dyDescent="0.2">
      <c r="A2195" s="154">
        <v>308</v>
      </c>
      <c r="B2195" s="155" t="s">
        <v>2143</v>
      </c>
      <c r="C2195" s="171" t="s">
        <v>2144</v>
      </c>
      <c r="D2195" s="156" t="s">
        <v>279</v>
      </c>
      <c r="E2195" s="157">
        <v>35.700000000000003</v>
      </c>
      <c r="F2195" s="158">
        <v>892</v>
      </c>
      <c r="G2195" s="159">
        <f>ROUND(E2195*F2195,2)</f>
        <v>31844.400000000001</v>
      </c>
      <c r="H2195" s="158">
        <v>892</v>
      </c>
      <c r="I2195" s="159">
        <f>ROUND(E2195*H2195,2)</f>
        <v>31844.400000000001</v>
      </c>
      <c r="J2195" s="158">
        <v>0</v>
      </c>
      <c r="K2195" s="159">
        <f>ROUND(E2195*J2195,2)</f>
        <v>0</v>
      </c>
      <c r="L2195" s="159">
        <v>21</v>
      </c>
      <c r="M2195" s="159">
        <f>G2195*(1+L2195/100)</f>
        <v>38531.724000000002</v>
      </c>
      <c r="N2195" s="159">
        <v>2.4E-2</v>
      </c>
      <c r="O2195" s="159">
        <f>ROUND(E2195*N2195,2)</f>
        <v>0.86</v>
      </c>
      <c r="P2195" s="159">
        <v>0</v>
      </c>
      <c r="Q2195" s="159">
        <f>ROUND(E2195*P2195,2)</f>
        <v>0</v>
      </c>
      <c r="R2195" s="159" t="s">
        <v>860</v>
      </c>
      <c r="S2195" s="159" t="s">
        <v>233</v>
      </c>
      <c r="T2195" s="160" t="s">
        <v>233</v>
      </c>
      <c r="U2195" s="144">
        <v>0</v>
      </c>
      <c r="V2195" s="144">
        <f>ROUND(E2195*U2195,2)</f>
        <v>0</v>
      </c>
      <c r="W2195" s="144"/>
      <c r="X2195" s="133"/>
      <c r="Y2195" s="133"/>
      <c r="Z2195" s="133"/>
      <c r="AA2195" s="133"/>
      <c r="AB2195" s="133"/>
      <c r="AC2195" s="133"/>
      <c r="AD2195" s="133"/>
      <c r="AE2195" s="133"/>
      <c r="AF2195" s="133"/>
      <c r="AG2195" s="133" t="s">
        <v>861</v>
      </c>
      <c r="AH2195" s="133"/>
      <c r="AI2195" s="133"/>
      <c r="AJ2195" s="133"/>
      <c r="AK2195" s="133"/>
      <c r="AL2195" s="133"/>
      <c r="AM2195" s="133"/>
      <c r="AN2195" s="133"/>
      <c r="AO2195" s="133"/>
      <c r="AP2195" s="133"/>
      <c r="AQ2195" s="133"/>
      <c r="AR2195" s="133"/>
      <c r="AS2195" s="133"/>
      <c r="AT2195" s="133"/>
      <c r="AU2195" s="133"/>
      <c r="AV2195" s="133"/>
      <c r="AW2195" s="133"/>
      <c r="AX2195" s="133"/>
      <c r="AY2195" s="133"/>
      <c r="AZ2195" s="133"/>
      <c r="BA2195" s="133"/>
      <c r="BB2195" s="133"/>
      <c r="BC2195" s="133"/>
      <c r="BD2195" s="133"/>
      <c r="BE2195" s="133"/>
      <c r="BF2195" s="133"/>
      <c r="BG2195" s="133"/>
      <c r="BH2195" s="133"/>
    </row>
    <row r="2196" spans="1:60" outlineLevel="1" x14ac:dyDescent="0.2">
      <c r="A2196" s="142"/>
      <c r="B2196" s="143"/>
      <c r="C2196" s="189" t="s">
        <v>2145</v>
      </c>
      <c r="D2196" s="175"/>
      <c r="E2196" s="176">
        <v>35.700000000000003</v>
      </c>
      <c r="F2196" s="144"/>
      <c r="G2196" s="144"/>
      <c r="H2196" s="144"/>
      <c r="I2196" s="144"/>
      <c r="J2196" s="144"/>
      <c r="K2196" s="144"/>
      <c r="L2196" s="144"/>
      <c r="M2196" s="144"/>
      <c r="N2196" s="144"/>
      <c r="O2196" s="144"/>
      <c r="P2196" s="144"/>
      <c r="Q2196" s="144"/>
      <c r="R2196" s="144"/>
      <c r="S2196" s="144"/>
      <c r="T2196" s="144"/>
      <c r="U2196" s="144"/>
      <c r="V2196" s="144"/>
      <c r="W2196" s="144"/>
      <c r="X2196" s="133"/>
      <c r="Y2196" s="133"/>
      <c r="Z2196" s="133"/>
      <c r="AA2196" s="133"/>
      <c r="AB2196" s="133"/>
      <c r="AC2196" s="133"/>
      <c r="AD2196" s="133"/>
      <c r="AE2196" s="133"/>
      <c r="AF2196" s="133"/>
      <c r="AG2196" s="133" t="s">
        <v>282</v>
      </c>
      <c r="AH2196" s="133">
        <v>5</v>
      </c>
      <c r="AI2196" s="133"/>
      <c r="AJ2196" s="133"/>
      <c r="AK2196" s="133"/>
      <c r="AL2196" s="133"/>
      <c r="AM2196" s="133"/>
      <c r="AN2196" s="133"/>
      <c r="AO2196" s="133"/>
      <c r="AP2196" s="133"/>
      <c r="AQ2196" s="133"/>
      <c r="AR2196" s="133"/>
      <c r="AS2196" s="133"/>
      <c r="AT2196" s="133"/>
      <c r="AU2196" s="133"/>
      <c r="AV2196" s="133"/>
      <c r="AW2196" s="133"/>
      <c r="AX2196" s="133"/>
      <c r="AY2196" s="133"/>
      <c r="AZ2196" s="133"/>
      <c r="BA2196" s="133"/>
      <c r="BB2196" s="133"/>
      <c r="BC2196" s="133"/>
      <c r="BD2196" s="133"/>
      <c r="BE2196" s="133"/>
      <c r="BF2196" s="133"/>
      <c r="BG2196" s="133"/>
      <c r="BH2196" s="133"/>
    </row>
    <row r="2197" spans="1:60" outlineLevel="1" x14ac:dyDescent="0.2">
      <c r="A2197" s="154">
        <v>309</v>
      </c>
      <c r="B2197" s="155" t="s">
        <v>2146</v>
      </c>
      <c r="C2197" s="171" t="s">
        <v>2147</v>
      </c>
      <c r="D2197" s="156" t="s">
        <v>393</v>
      </c>
      <c r="E2197" s="157">
        <v>0.97280000000000011</v>
      </c>
      <c r="F2197" s="158">
        <v>1071</v>
      </c>
      <c r="G2197" s="159">
        <f>ROUND(E2197*F2197,2)</f>
        <v>1041.8699999999999</v>
      </c>
      <c r="H2197" s="158">
        <v>0</v>
      </c>
      <c r="I2197" s="159">
        <f>ROUND(E2197*H2197,2)</f>
        <v>0</v>
      </c>
      <c r="J2197" s="158">
        <v>1071</v>
      </c>
      <c r="K2197" s="159">
        <f>ROUND(E2197*J2197,2)</f>
        <v>1041.8699999999999</v>
      </c>
      <c r="L2197" s="159">
        <v>21</v>
      </c>
      <c r="M2197" s="159">
        <f>G2197*(1+L2197/100)</f>
        <v>1260.6626999999999</v>
      </c>
      <c r="N2197" s="159">
        <v>0</v>
      </c>
      <c r="O2197" s="159">
        <f>ROUND(E2197*N2197,2)</f>
        <v>0</v>
      </c>
      <c r="P2197" s="159">
        <v>0</v>
      </c>
      <c r="Q2197" s="159">
        <f>ROUND(E2197*P2197,2)</f>
        <v>0</v>
      </c>
      <c r="R2197" s="159" t="s">
        <v>2148</v>
      </c>
      <c r="S2197" s="159" t="s">
        <v>233</v>
      </c>
      <c r="T2197" s="160" t="s">
        <v>233</v>
      </c>
      <c r="U2197" s="144">
        <v>2.3390000000000004</v>
      </c>
      <c r="V2197" s="144">
        <f>ROUND(E2197*U2197,2)</f>
        <v>2.2799999999999998</v>
      </c>
      <c r="W2197" s="144"/>
      <c r="X2197" s="133"/>
      <c r="Y2197" s="133"/>
      <c r="Z2197" s="133"/>
      <c r="AA2197" s="133"/>
      <c r="AB2197" s="133"/>
      <c r="AC2197" s="133"/>
      <c r="AD2197" s="133"/>
      <c r="AE2197" s="133"/>
      <c r="AF2197" s="133"/>
      <c r="AG2197" s="133" t="s">
        <v>1777</v>
      </c>
      <c r="AH2197" s="133"/>
      <c r="AI2197" s="133"/>
      <c r="AJ2197" s="133"/>
      <c r="AK2197" s="133"/>
      <c r="AL2197" s="133"/>
      <c r="AM2197" s="133"/>
      <c r="AN2197" s="133"/>
      <c r="AO2197" s="133"/>
      <c r="AP2197" s="133"/>
      <c r="AQ2197" s="133"/>
      <c r="AR2197" s="133"/>
      <c r="AS2197" s="133"/>
      <c r="AT2197" s="133"/>
      <c r="AU2197" s="133"/>
      <c r="AV2197" s="133"/>
      <c r="AW2197" s="133"/>
      <c r="AX2197" s="133"/>
      <c r="AY2197" s="133"/>
      <c r="AZ2197" s="133"/>
      <c r="BA2197" s="133"/>
      <c r="BB2197" s="133"/>
      <c r="BC2197" s="133"/>
      <c r="BD2197" s="133"/>
      <c r="BE2197" s="133"/>
      <c r="BF2197" s="133"/>
      <c r="BG2197" s="133"/>
      <c r="BH2197" s="133"/>
    </row>
    <row r="2198" spans="1:60" outlineLevel="1" x14ac:dyDescent="0.2">
      <c r="A2198" s="142"/>
      <c r="B2198" s="143"/>
      <c r="C2198" s="292" t="s">
        <v>1955</v>
      </c>
      <c r="D2198" s="293"/>
      <c r="E2198" s="293"/>
      <c r="F2198" s="293"/>
      <c r="G2198" s="293"/>
      <c r="H2198" s="144"/>
      <c r="I2198" s="144"/>
      <c r="J2198" s="144"/>
      <c r="K2198" s="144"/>
      <c r="L2198" s="144"/>
      <c r="M2198" s="144"/>
      <c r="N2198" s="144"/>
      <c r="O2198" s="144"/>
      <c r="P2198" s="144"/>
      <c r="Q2198" s="144"/>
      <c r="R2198" s="144"/>
      <c r="S2198" s="144"/>
      <c r="T2198" s="144"/>
      <c r="U2198" s="144"/>
      <c r="V2198" s="144"/>
      <c r="W2198" s="144"/>
      <c r="X2198" s="133"/>
      <c r="Y2198" s="133"/>
      <c r="Z2198" s="133"/>
      <c r="AA2198" s="133"/>
      <c r="AB2198" s="133"/>
      <c r="AC2198" s="133"/>
      <c r="AD2198" s="133"/>
      <c r="AE2198" s="133"/>
      <c r="AF2198" s="133"/>
      <c r="AG2198" s="133" t="s">
        <v>293</v>
      </c>
      <c r="AH2198" s="133"/>
      <c r="AI2198" s="133"/>
      <c r="AJ2198" s="133"/>
      <c r="AK2198" s="133"/>
      <c r="AL2198" s="133"/>
      <c r="AM2198" s="133"/>
      <c r="AN2198" s="133"/>
      <c r="AO2198" s="133"/>
      <c r="AP2198" s="133"/>
      <c r="AQ2198" s="133"/>
      <c r="AR2198" s="133"/>
      <c r="AS2198" s="133"/>
      <c r="AT2198" s="133"/>
      <c r="AU2198" s="133"/>
      <c r="AV2198" s="133"/>
      <c r="AW2198" s="133"/>
      <c r="AX2198" s="133"/>
      <c r="AY2198" s="133"/>
      <c r="AZ2198" s="133"/>
      <c r="BA2198" s="133"/>
      <c r="BB2198" s="133"/>
      <c r="BC2198" s="133"/>
      <c r="BD2198" s="133"/>
      <c r="BE2198" s="133"/>
      <c r="BF2198" s="133"/>
      <c r="BG2198" s="133"/>
      <c r="BH2198" s="133"/>
    </row>
    <row r="2199" spans="1:60" outlineLevel="1" x14ac:dyDescent="0.2">
      <c r="A2199" s="142"/>
      <c r="B2199" s="143"/>
      <c r="C2199" s="189" t="s">
        <v>1779</v>
      </c>
      <c r="D2199" s="175"/>
      <c r="E2199" s="176"/>
      <c r="F2199" s="144"/>
      <c r="G2199" s="144"/>
      <c r="H2199" s="144"/>
      <c r="I2199" s="144"/>
      <c r="J2199" s="144"/>
      <c r="K2199" s="144"/>
      <c r="L2199" s="144"/>
      <c r="M2199" s="144"/>
      <c r="N2199" s="144"/>
      <c r="O2199" s="144"/>
      <c r="P2199" s="144"/>
      <c r="Q2199" s="144"/>
      <c r="R2199" s="144"/>
      <c r="S2199" s="144"/>
      <c r="T2199" s="144"/>
      <c r="U2199" s="144"/>
      <c r="V2199" s="144"/>
      <c r="W2199" s="144"/>
      <c r="X2199" s="133"/>
      <c r="Y2199" s="133"/>
      <c r="Z2199" s="133"/>
      <c r="AA2199" s="133"/>
      <c r="AB2199" s="133"/>
      <c r="AC2199" s="133"/>
      <c r="AD2199" s="133"/>
      <c r="AE2199" s="133"/>
      <c r="AF2199" s="133"/>
      <c r="AG2199" s="133" t="s">
        <v>282</v>
      </c>
      <c r="AH2199" s="133">
        <v>0</v>
      </c>
      <c r="AI2199" s="133"/>
      <c r="AJ2199" s="133"/>
      <c r="AK2199" s="133"/>
      <c r="AL2199" s="133"/>
      <c r="AM2199" s="133"/>
      <c r="AN2199" s="133"/>
      <c r="AO2199" s="133"/>
      <c r="AP2199" s="133"/>
      <c r="AQ2199" s="133"/>
      <c r="AR2199" s="133"/>
      <c r="AS2199" s="133"/>
      <c r="AT2199" s="133"/>
      <c r="AU2199" s="133"/>
      <c r="AV2199" s="133"/>
      <c r="AW2199" s="133"/>
      <c r="AX2199" s="133"/>
      <c r="AY2199" s="133"/>
      <c r="AZ2199" s="133"/>
      <c r="BA2199" s="133"/>
      <c r="BB2199" s="133"/>
      <c r="BC2199" s="133"/>
      <c r="BD2199" s="133"/>
      <c r="BE2199" s="133"/>
      <c r="BF2199" s="133"/>
      <c r="BG2199" s="133"/>
      <c r="BH2199" s="133"/>
    </row>
    <row r="2200" spans="1:60" outlineLevel="1" x14ac:dyDescent="0.2">
      <c r="A2200" s="142"/>
      <c r="B2200" s="143"/>
      <c r="C2200" s="189" t="s">
        <v>2149</v>
      </c>
      <c r="D2200" s="175"/>
      <c r="E2200" s="176"/>
      <c r="F2200" s="144"/>
      <c r="G2200" s="144"/>
      <c r="H2200" s="144"/>
      <c r="I2200" s="144"/>
      <c r="J2200" s="144"/>
      <c r="K2200" s="144"/>
      <c r="L2200" s="144"/>
      <c r="M2200" s="144"/>
      <c r="N2200" s="144"/>
      <c r="O2200" s="144"/>
      <c r="P2200" s="144"/>
      <c r="Q2200" s="144"/>
      <c r="R2200" s="144"/>
      <c r="S2200" s="144"/>
      <c r="T2200" s="144"/>
      <c r="U2200" s="144"/>
      <c r="V2200" s="144"/>
      <c r="W2200" s="144"/>
      <c r="X2200" s="133"/>
      <c r="Y2200" s="133"/>
      <c r="Z2200" s="133"/>
      <c r="AA2200" s="133"/>
      <c r="AB2200" s="133"/>
      <c r="AC2200" s="133"/>
      <c r="AD2200" s="133"/>
      <c r="AE2200" s="133"/>
      <c r="AF2200" s="133"/>
      <c r="AG2200" s="133" t="s">
        <v>282</v>
      </c>
      <c r="AH2200" s="133">
        <v>0</v>
      </c>
      <c r="AI2200" s="133"/>
      <c r="AJ2200" s="133"/>
      <c r="AK2200" s="133"/>
      <c r="AL2200" s="133"/>
      <c r="AM2200" s="133"/>
      <c r="AN2200" s="133"/>
      <c r="AO2200" s="133"/>
      <c r="AP2200" s="133"/>
      <c r="AQ2200" s="133"/>
      <c r="AR2200" s="133"/>
      <c r="AS2200" s="133"/>
      <c r="AT2200" s="133"/>
      <c r="AU2200" s="133"/>
      <c r="AV2200" s="133"/>
      <c r="AW2200" s="133"/>
      <c r="AX2200" s="133"/>
      <c r="AY2200" s="133"/>
      <c r="AZ2200" s="133"/>
      <c r="BA2200" s="133"/>
      <c r="BB2200" s="133"/>
      <c r="BC2200" s="133"/>
      <c r="BD2200" s="133"/>
      <c r="BE2200" s="133"/>
      <c r="BF2200" s="133"/>
      <c r="BG2200" s="133"/>
      <c r="BH2200" s="133"/>
    </row>
    <row r="2201" spans="1:60" outlineLevel="1" x14ac:dyDescent="0.2">
      <c r="A2201" s="142"/>
      <c r="B2201" s="143"/>
      <c r="C2201" s="189" t="s">
        <v>2150</v>
      </c>
      <c r="D2201" s="175"/>
      <c r="E2201" s="176">
        <v>0.97280000000000011</v>
      </c>
      <c r="F2201" s="144"/>
      <c r="G2201" s="144"/>
      <c r="H2201" s="144"/>
      <c r="I2201" s="144"/>
      <c r="J2201" s="144"/>
      <c r="K2201" s="144"/>
      <c r="L2201" s="144"/>
      <c r="M2201" s="144"/>
      <c r="N2201" s="144"/>
      <c r="O2201" s="144"/>
      <c r="P2201" s="144"/>
      <c r="Q2201" s="144"/>
      <c r="R2201" s="144"/>
      <c r="S2201" s="144"/>
      <c r="T2201" s="144"/>
      <c r="U2201" s="144"/>
      <c r="V2201" s="144"/>
      <c r="W2201" s="144"/>
      <c r="X2201" s="133"/>
      <c r="Y2201" s="133"/>
      <c r="Z2201" s="133"/>
      <c r="AA2201" s="133"/>
      <c r="AB2201" s="133"/>
      <c r="AC2201" s="133"/>
      <c r="AD2201" s="133"/>
      <c r="AE2201" s="133"/>
      <c r="AF2201" s="133"/>
      <c r="AG2201" s="133" t="s">
        <v>282</v>
      </c>
      <c r="AH2201" s="133">
        <v>0</v>
      </c>
      <c r="AI2201" s="133"/>
      <c r="AJ2201" s="133"/>
      <c r="AK2201" s="133"/>
      <c r="AL2201" s="133"/>
      <c r="AM2201" s="133"/>
      <c r="AN2201" s="133"/>
      <c r="AO2201" s="133"/>
      <c r="AP2201" s="133"/>
      <c r="AQ2201" s="133"/>
      <c r="AR2201" s="133"/>
      <c r="AS2201" s="133"/>
      <c r="AT2201" s="133"/>
      <c r="AU2201" s="133"/>
      <c r="AV2201" s="133"/>
      <c r="AW2201" s="133"/>
      <c r="AX2201" s="133"/>
      <c r="AY2201" s="133"/>
      <c r="AZ2201" s="133"/>
      <c r="BA2201" s="133"/>
      <c r="BB2201" s="133"/>
      <c r="BC2201" s="133"/>
      <c r="BD2201" s="133"/>
      <c r="BE2201" s="133"/>
      <c r="BF2201" s="133"/>
      <c r="BG2201" s="133"/>
      <c r="BH2201" s="133"/>
    </row>
    <row r="2202" spans="1:60" x14ac:dyDescent="0.2">
      <c r="A2202" s="148" t="s">
        <v>228</v>
      </c>
      <c r="B2202" s="149" t="s">
        <v>151</v>
      </c>
      <c r="C2202" s="169" t="s">
        <v>152</v>
      </c>
      <c r="D2202" s="150"/>
      <c r="E2202" s="151"/>
      <c r="F2202" s="152"/>
      <c r="G2202" s="152">
        <f>SUMIF(AG2203:AG2203,"&lt;&gt;NOR",G2203:G2203)</f>
        <v>5729507</v>
      </c>
      <c r="H2202" s="152"/>
      <c r="I2202" s="152">
        <f>SUM(I2203:I2203)</f>
        <v>0</v>
      </c>
      <c r="J2202" s="152"/>
      <c r="K2202" s="152">
        <f>SUM(K2203:K2203)</f>
        <v>5729507</v>
      </c>
      <c r="L2202" s="152"/>
      <c r="M2202" s="152">
        <f>SUM(M2203:M2203)</f>
        <v>6932703.4699999997</v>
      </c>
      <c r="N2202" s="152"/>
      <c r="O2202" s="152">
        <f>SUM(O2203:O2203)</f>
        <v>0</v>
      </c>
      <c r="P2202" s="152"/>
      <c r="Q2202" s="152">
        <f>SUM(Q2203:Q2203)</f>
        <v>0</v>
      </c>
      <c r="R2202" s="152"/>
      <c r="S2202" s="152"/>
      <c r="T2202" s="153"/>
      <c r="U2202" s="147"/>
      <c r="V2202" s="147">
        <f>SUM(V2203:V2203)</f>
        <v>0</v>
      </c>
      <c r="W2202" s="147"/>
      <c r="AG2202" t="s">
        <v>229</v>
      </c>
    </row>
    <row r="2203" spans="1:60" outlineLevel="1" x14ac:dyDescent="0.2">
      <c r="A2203" s="161">
        <v>310</v>
      </c>
      <c r="B2203" s="162" t="s">
        <v>2151</v>
      </c>
      <c r="C2203" s="170" t="s">
        <v>2152</v>
      </c>
      <c r="D2203" s="163" t="s">
        <v>611</v>
      </c>
      <c r="E2203" s="164">
        <v>1</v>
      </c>
      <c r="F2203" s="165">
        <v>5729507</v>
      </c>
      <c r="G2203" s="166">
        <f>ROUND(E2203*F2203,2)</f>
        <v>5729507</v>
      </c>
      <c r="H2203" s="165">
        <v>0</v>
      </c>
      <c r="I2203" s="166">
        <f>ROUND(E2203*H2203,2)</f>
        <v>0</v>
      </c>
      <c r="J2203" s="165">
        <v>5729507</v>
      </c>
      <c r="K2203" s="166">
        <f>ROUND(E2203*J2203,2)</f>
        <v>5729507</v>
      </c>
      <c r="L2203" s="166">
        <v>21</v>
      </c>
      <c r="M2203" s="166">
        <f>G2203*(1+L2203/100)</f>
        <v>6932703.4699999997</v>
      </c>
      <c r="N2203" s="166">
        <v>0</v>
      </c>
      <c r="O2203" s="166">
        <f>ROUND(E2203*N2203,2)</f>
        <v>0</v>
      </c>
      <c r="P2203" s="166">
        <v>0</v>
      </c>
      <c r="Q2203" s="166">
        <f>ROUND(E2203*P2203,2)</f>
        <v>0</v>
      </c>
      <c r="R2203" s="166"/>
      <c r="S2203" s="166" t="s">
        <v>250</v>
      </c>
      <c r="T2203" s="167" t="s">
        <v>234</v>
      </c>
      <c r="U2203" s="144">
        <v>0</v>
      </c>
      <c r="V2203" s="144">
        <f>ROUND(E2203*U2203,2)</f>
        <v>0</v>
      </c>
      <c r="W2203" s="144"/>
      <c r="X2203" s="133"/>
      <c r="Y2203" s="133"/>
      <c r="Z2203" s="133"/>
      <c r="AA2203" s="133"/>
      <c r="AB2203" s="133"/>
      <c r="AC2203" s="133"/>
      <c r="AD2203" s="133"/>
      <c r="AE2203" s="133"/>
      <c r="AF2203" s="133"/>
      <c r="AG2203" s="133" t="s">
        <v>354</v>
      </c>
      <c r="AH2203" s="133"/>
      <c r="AI2203" s="133"/>
      <c r="AJ2203" s="133"/>
      <c r="AK2203" s="133"/>
      <c r="AL2203" s="133"/>
      <c r="AM2203" s="133"/>
      <c r="AN2203" s="133"/>
      <c r="AO2203" s="133"/>
      <c r="AP2203" s="133"/>
      <c r="AQ2203" s="133"/>
      <c r="AR2203" s="133"/>
      <c r="AS2203" s="133"/>
      <c r="AT2203" s="133"/>
      <c r="AU2203" s="133"/>
      <c r="AV2203" s="133"/>
      <c r="AW2203" s="133"/>
      <c r="AX2203" s="133"/>
      <c r="AY2203" s="133"/>
      <c r="AZ2203" s="133"/>
      <c r="BA2203" s="133"/>
      <c r="BB2203" s="133"/>
      <c r="BC2203" s="133"/>
      <c r="BD2203" s="133"/>
      <c r="BE2203" s="133"/>
      <c r="BF2203" s="133"/>
      <c r="BG2203" s="133"/>
      <c r="BH2203" s="133"/>
    </row>
    <row r="2204" spans="1:60" x14ac:dyDescent="0.2">
      <c r="A2204" s="148" t="s">
        <v>228</v>
      </c>
      <c r="B2204" s="149" t="s">
        <v>153</v>
      </c>
      <c r="C2204" s="169" t="s">
        <v>154</v>
      </c>
      <c r="D2204" s="150"/>
      <c r="E2204" s="151"/>
      <c r="F2204" s="152"/>
      <c r="G2204" s="152">
        <f>SUMIF(AG2205:AG2205,"&lt;&gt;NOR",G2205:G2205)</f>
        <v>3023293</v>
      </c>
      <c r="H2204" s="152"/>
      <c r="I2204" s="152">
        <f>SUM(I2205:I2205)</f>
        <v>0</v>
      </c>
      <c r="J2204" s="152"/>
      <c r="K2204" s="152">
        <f>SUM(K2205:K2205)</f>
        <v>3023293</v>
      </c>
      <c r="L2204" s="152"/>
      <c r="M2204" s="152">
        <f>SUM(M2205:M2205)</f>
        <v>3658184.53</v>
      </c>
      <c r="N2204" s="152"/>
      <c r="O2204" s="152">
        <f>SUM(O2205:O2205)</f>
        <v>0</v>
      </c>
      <c r="P2204" s="152"/>
      <c r="Q2204" s="152">
        <f>SUM(Q2205:Q2205)</f>
        <v>0</v>
      </c>
      <c r="R2204" s="152"/>
      <c r="S2204" s="152"/>
      <c r="T2204" s="153"/>
      <c r="U2204" s="147"/>
      <c r="V2204" s="147">
        <f>SUM(V2205:V2205)</f>
        <v>0</v>
      </c>
      <c r="W2204" s="147"/>
      <c r="AG2204" t="s">
        <v>229</v>
      </c>
    </row>
    <row r="2205" spans="1:60" outlineLevel="1" x14ac:dyDescent="0.2">
      <c r="A2205" s="161">
        <v>311</v>
      </c>
      <c r="B2205" s="162" t="s">
        <v>2153</v>
      </c>
      <c r="C2205" s="170" t="s">
        <v>2154</v>
      </c>
      <c r="D2205" s="163" t="s">
        <v>611</v>
      </c>
      <c r="E2205" s="164">
        <v>1</v>
      </c>
      <c r="F2205" s="165">
        <v>3023293</v>
      </c>
      <c r="G2205" s="166">
        <f>ROUND(E2205*F2205,2)</f>
        <v>3023293</v>
      </c>
      <c r="H2205" s="165">
        <v>0</v>
      </c>
      <c r="I2205" s="166">
        <f>ROUND(E2205*H2205,2)</f>
        <v>0</v>
      </c>
      <c r="J2205" s="165">
        <v>3023293</v>
      </c>
      <c r="K2205" s="166">
        <f>ROUND(E2205*J2205,2)</f>
        <v>3023293</v>
      </c>
      <c r="L2205" s="166">
        <v>21</v>
      </c>
      <c r="M2205" s="166">
        <f>G2205*(1+L2205/100)</f>
        <v>3658184.53</v>
      </c>
      <c r="N2205" s="166">
        <v>0</v>
      </c>
      <c r="O2205" s="166">
        <f>ROUND(E2205*N2205,2)</f>
        <v>0</v>
      </c>
      <c r="P2205" s="166">
        <v>0</v>
      </c>
      <c r="Q2205" s="166">
        <f>ROUND(E2205*P2205,2)</f>
        <v>0</v>
      </c>
      <c r="R2205" s="166"/>
      <c r="S2205" s="166" t="s">
        <v>250</v>
      </c>
      <c r="T2205" s="167" t="s">
        <v>234</v>
      </c>
      <c r="U2205" s="144">
        <v>0</v>
      </c>
      <c r="V2205" s="144">
        <f>ROUND(E2205*U2205,2)</f>
        <v>0</v>
      </c>
      <c r="W2205" s="144"/>
      <c r="X2205" s="133"/>
      <c r="Y2205" s="133"/>
      <c r="Z2205" s="133"/>
      <c r="AA2205" s="133"/>
      <c r="AB2205" s="133"/>
      <c r="AC2205" s="133"/>
      <c r="AD2205" s="133"/>
      <c r="AE2205" s="133"/>
      <c r="AF2205" s="133"/>
      <c r="AG2205" s="133" t="s">
        <v>354</v>
      </c>
      <c r="AH2205" s="133"/>
      <c r="AI2205" s="133"/>
      <c r="AJ2205" s="133"/>
      <c r="AK2205" s="133"/>
      <c r="AL2205" s="133"/>
      <c r="AM2205" s="133"/>
      <c r="AN2205" s="133"/>
      <c r="AO2205" s="133"/>
      <c r="AP2205" s="133"/>
      <c r="AQ2205" s="133"/>
      <c r="AR2205" s="133"/>
      <c r="AS2205" s="133"/>
      <c r="AT2205" s="133"/>
      <c r="AU2205" s="133"/>
      <c r="AV2205" s="133"/>
      <c r="AW2205" s="133"/>
      <c r="AX2205" s="133"/>
      <c r="AY2205" s="133"/>
      <c r="AZ2205" s="133"/>
      <c r="BA2205" s="133"/>
      <c r="BB2205" s="133"/>
      <c r="BC2205" s="133"/>
      <c r="BD2205" s="133"/>
      <c r="BE2205" s="133"/>
      <c r="BF2205" s="133"/>
      <c r="BG2205" s="133"/>
      <c r="BH2205" s="133"/>
    </row>
    <row r="2206" spans="1:60" x14ac:dyDescent="0.2">
      <c r="A2206" s="148" t="s">
        <v>228</v>
      </c>
      <c r="B2206" s="149" t="s">
        <v>155</v>
      </c>
      <c r="C2206" s="169" t="s">
        <v>156</v>
      </c>
      <c r="D2206" s="150"/>
      <c r="E2206" s="151"/>
      <c r="F2206" s="152"/>
      <c r="G2206" s="152">
        <f>SUMIF(AG2207:AG2208,"&lt;&gt;NOR",G2207:G2208)</f>
        <v>7427589</v>
      </c>
      <c r="H2206" s="152"/>
      <c r="I2206" s="152">
        <f>SUM(I2207:I2208)</f>
        <v>0</v>
      </c>
      <c r="J2206" s="152"/>
      <c r="K2206" s="152">
        <f>SUM(K2207:K2208)</f>
        <v>7427589</v>
      </c>
      <c r="L2206" s="152"/>
      <c r="M2206" s="152">
        <f>SUM(M2207:M2208)</f>
        <v>8987382.6899999995</v>
      </c>
      <c r="N2206" s="152"/>
      <c r="O2206" s="152">
        <f>SUM(O2207:O2208)</f>
        <v>0</v>
      </c>
      <c r="P2206" s="152"/>
      <c r="Q2206" s="152">
        <f>SUM(Q2207:Q2208)</f>
        <v>0</v>
      </c>
      <c r="R2206" s="152"/>
      <c r="S2206" s="152"/>
      <c r="T2206" s="153"/>
      <c r="U2206" s="147"/>
      <c r="V2206" s="147">
        <f>SUM(V2207:V2208)</f>
        <v>0</v>
      </c>
      <c r="W2206" s="147"/>
      <c r="AG2206" t="s">
        <v>229</v>
      </c>
    </row>
    <row r="2207" spans="1:60" outlineLevel="1" x14ac:dyDescent="0.2">
      <c r="A2207" s="161">
        <v>312</v>
      </c>
      <c r="B2207" s="162" t="s">
        <v>2155</v>
      </c>
      <c r="C2207" s="170" t="s">
        <v>2156</v>
      </c>
      <c r="D2207" s="163" t="s">
        <v>611</v>
      </c>
      <c r="E2207" s="164">
        <v>1</v>
      </c>
      <c r="F2207" s="165">
        <v>2644782</v>
      </c>
      <c r="G2207" s="166">
        <f>ROUND(E2207*F2207,2)</f>
        <v>2644782</v>
      </c>
      <c r="H2207" s="165">
        <v>0</v>
      </c>
      <c r="I2207" s="166">
        <f>ROUND(E2207*H2207,2)</f>
        <v>0</v>
      </c>
      <c r="J2207" s="165">
        <v>2644782</v>
      </c>
      <c r="K2207" s="166">
        <f>ROUND(E2207*J2207,2)</f>
        <v>2644782</v>
      </c>
      <c r="L2207" s="166">
        <v>21</v>
      </c>
      <c r="M2207" s="166">
        <f>G2207*(1+L2207/100)</f>
        <v>3200186.2199999997</v>
      </c>
      <c r="N2207" s="166">
        <v>0</v>
      </c>
      <c r="O2207" s="166">
        <f>ROUND(E2207*N2207,2)</f>
        <v>0</v>
      </c>
      <c r="P2207" s="166">
        <v>0</v>
      </c>
      <c r="Q2207" s="166">
        <f>ROUND(E2207*P2207,2)</f>
        <v>0</v>
      </c>
      <c r="R2207" s="166"/>
      <c r="S2207" s="166" t="s">
        <v>250</v>
      </c>
      <c r="T2207" s="167" t="s">
        <v>234</v>
      </c>
      <c r="U2207" s="144">
        <v>0</v>
      </c>
      <c r="V2207" s="144">
        <f>ROUND(E2207*U2207,2)</f>
        <v>0</v>
      </c>
      <c r="W2207" s="144"/>
      <c r="X2207" s="133"/>
      <c r="Y2207" s="133"/>
      <c r="Z2207" s="133"/>
      <c r="AA2207" s="133"/>
      <c r="AB2207" s="133"/>
      <c r="AC2207" s="133"/>
      <c r="AD2207" s="133"/>
      <c r="AE2207" s="133"/>
      <c r="AF2207" s="133"/>
      <c r="AG2207" s="133" t="s">
        <v>354</v>
      </c>
      <c r="AH2207" s="133"/>
      <c r="AI2207" s="133"/>
      <c r="AJ2207" s="133"/>
      <c r="AK2207" s="133"/>
      <c r="AL2207" s="133"/>
      <c r="AM2207" s="133"/>
      <c r="AN2207" s="133"/>
      <c r="AO2207" s="133"/>
      <c r="AP2207" s="133"/>
      <c r="AQ2207" s="133"/>
      <c r="AR2207" s="133"/>
      <c r="AS2207" s="133"/>
      <c r="AT2207" s="133"/>
      <c r="AU2207" s="133"/>
      <c r="AV2207" s="133"/>
      <c r="AW2207" s="133"/>
      <c r="AX2207" s="133"/>
      <c r="AY2207" s="133"/>
      <c r="AZ2207" s="133"/>
      <c r="BA2207" s="133"/>
      <c r="BB2207" s="133"/>
      <c r="BC2207" s="133"/>
      <c r="BD2207" s="133"/>
      <c r="BE2207" s="133"/>
      <c r="BF2207" s="133"/>
      <c r="BG2207" s="133"/>
      <c r="BH2207" s="133"/>
    </row>
    <row r="2208" spans="1:60" outlineLevel="1" x14ac:dyDescent="0.2">
      <c r="A2208" s="161">
        <v>313</v>
      </c>
      <c r="B2208" s="162" t="s">
        <v>2157</v>
      </c>
      <c r="C2208" s="170" t="s">
        <v>2158</v>
      </c>
      <c r="D2208" s="163" t="s">
        <v>611</v>
      </c>
      <c r="E2208" s="164">
        <v>1</v>
      </c>
      <c r="F2208" s="165">
        <v>4782807</v>
      </c>
      <c r="G2208" s="166">
        <f>ROUND(E2208*F2208,2)</f>
        <v>4782807</v>
      </c>
      <c r="H2208" s="165">
        <v>0</v>
      </c>
      <c r="I2208" s="166">
        <f>ROUND(E2208*H2208,2)</f>
        <v>0</v>
      </c>
      <c r="J2208" s="165">
        <v>4782807</v>
      </c>
      <c r="K2208" s="166">
        <f>ROUND(E2208*J2208,2)</f>
        <v>4782807</v>
      </c>
      <c r="L2208" s="166">
        <v>21</v>
      </c>
      <c r="M2208" s="166">
        <f>G2208*(1+L2208/100)</f>
        <v>5787196.4699999997</v>
      </c>
      <c r="N2208" s="166">
        <v>0</v>
      </c>
      <c r="O2208" s="166">
        <f>ROUND(E2208*N2208,2)</f>
        <v>0</v>
      </c>
      <c r="P2208" s="166">
        <v>0</v>
      </c>
      <c r="Q2208" s="166">
        <f>ROUND(E2208*P2208,2)</f>
        <v>0</v>
      </c>
      <c r="R2208" s="166"/>
      <c r="S2208" s="166" t="s">
        <v>250</v>
      </c>
      <c r="T2208" s="167" t="s">
        <v>234</v>
      </c>
      <c r="U2208" s="144">
        <v>0</v>
      </c>
      <c r="V2208" s="144">
        <f>ROUND(E2208*U2208,2)</f>
        <v>0</v>
      </c>
      <c r="W2208" s="144"/>
      <c r="X2208" s="133"/>
      <c r="Y2208" s="133"/>
      <c r="Z2208" s="133"/>
      <c r="AA2208" s="133"/>
      <c r="AB2208" s="133"/>
      <c r="AC2208" s="133"/>
      <c r="AD2208" s="133"/>
      <c r="AE2208" s="133"/>
      <c r="AF2208" s="133"/>
      <c r="AG2208" s="133" t="s">
        <v>354</v>
      </c>
      <c r="AH2208" s="133"/>
      <c r="AI2208" s="133"/>
      <c r="AJ2208" s="133"/>
      <c r="AK2208" s="133"/>
      <c r="AL2208" s="133"/>
      <c r="AM2208" s="133"/>
      <c r="AN2208" s="133"/>
      <c r="AO2208" s="133"/>
      <c r="AP2208" s="133"/>
      <c r="AQ2208" s="133"/>
      <c r="AR2208" s="133"/>
      <c r="AS2208" s="133"/>
      <c r="AT2208" s="133"/>
      <c r="AU2208" s="133"/>
      <c r="AV2208" s="133"/>
      <c r="AW2208" s="133"/>
      <c r="AX2208" s="133"/>
      <c r="AY2208" s="133"/>
      <c r="AZ2208" s="133"/>
      <c r="BA2208" s="133"/>
      <c r="BB2208" s="133"/>
      <c r="BC2208" s="133"/>
      <c r="BD2208" s="133"/>
      <c r="BE2208" s="133"/>
      <c r="BF2208" s="133"/>
      <c r="BG2208" s="133"/>
      <c r="BH2208" s="133"/>
    </row>
    <row r="2209" spans="1:60" x14ac:dyDescent="0.2">
      <c r="A2209" s="148" t="s">
        <v>228</v>
      </c>
      <c r="B2209" s="149" t="s">
        <v>157</v>
      </c>
      <c r="C2209" s="169" t="s">
        <v>158</v>
      </c>
      <c r="D2209" s="150"/>
      <c r="E2209" s="151"/>
      <c r="F2209" s="152"/>
      <c r="G2209" s="152">
        <f>SUMIF(AG2210:AG2230,"&lt;&gt;NOR",G2210:G2230)</f>
        <v>43207.979999999996</v>
      </c>
      <c r="H2209" s="152"/>
      <c r="I2209" s="152">
        <f>SUM(I2210:I2230)</f>
        <v>24058.57</v>
      </c>
      <c r="J2209" s="152"/>
      <c r="K2209" s="152">
        <f>SUM(K2210:K2230)</f>
        <v>19149.400000000001</v>
      </c>
      <c r="L2209" s="152"/>
      <c r="M2209" s="152">
        <f>SUM(M2210:M2230)</f>
        <v>52281.6558</v>
      </c>
      <c r="N2209" s="152"/>
      <c r="O2209" s="152">
        <f>SUM(O2210:O2230)</f>
        <v>1.29</v>
      </c>
      <c r="P2209" s="152"/>
      <c r="Q2209" s="152">
        <f>SUM(Q2210:Q2230)</f>
        <v>0</v>
      </c>
      <c r="R2209" s="152"/>
      <c r="S2209" s="152"/>
      <c r="T2209" s="153"/>
      <c r="U2209" s="147"/>
      <c r="V2209" s="147">
        <f>SUM(V2210:V2230)</f>
        <v>44.11</v>
      </c>
      <c r="W2209" s="147"/>
      <c r="AG2209" t="s">
        <v>229</v>
      </c>
    </row>
    <row r="2210" spans="1:60" ht="22.5" outlineLevel="1" x14ac:dyDescent="0.2">
      <c r="A2210" s="154">
        <v>314</v>
      </c>
      <c r="B2210" s="155" t="s">
        <v>2159</v>
      </c>
      <c r="C2210" s="171" t="s">
        <v>2160</v>
      </c>
      <c r="D2210" s="156" t="s">
        <v>291</v>
      </c>
      <c r="E2210" s="157">
        <v>145.352</v>
      </c>
      <c r="F2210" s="158">
        <v>83.9</v>
      </c>
      <c r="G2210" s="159">
        <f>ROUND(E2210*F2210,2)</f>
        <v>12195.03</v>
      </c>
      <c r="H2210" s="158">
        <v>54.900000000000006</v>
      </c>
      <c r="I2210" s="159">
        <f>ROUND(E2210*H2210,2)</f>
        <v>7979.82</v>
      </c>
      <c r="J2210" s="158">
        <v>29</v>
      </c>
      <c r="K2210" s="159">
        <f>ROUND(E2210*J2210,2)</f>
        <v>4215.21</v>
      </c>
      <c r="L2210" s="159">
        <v>21</v>
      </c>
      <c r="M2210" s="159">
        <f>G2210*(1+L2210/100)</f>
        <v>14755.9863</v>
      </c>
      <c r="N2210" s="159">
        <v>5.0800000000000003E-3</v>
      </c>
      <c r="O2210" s="159">
        <f>ROUND(E2210*N2210,2)</f>
        <v>0.74</v>
      </c>
      <c r="P2210" s="159">
        <v>0</v>
      </c>
      <c r="Q2210" s="159">
        <f>ROUND(E2210*P2210,2)</f>
        <v>0</v>
      </c>
      <c r="R2210" s="159" t="s">
        <v>907</v>
      </c>
      <c r="S2210" s="159" t="s">
        <v>233</v>
      </c>
      <c r="T2210" s="160" t="s">
        <v>233</v>
      </c>
      <c r="U2210" s="144">
        <v>7.0000000000000007E-2</v>
      </c>
      <c r="V2210" s="144">
        <f>ROUND(E2210*U2210,2)</f>
        <v>10.17</v>
      </c>
      <c r="W2210" s="144"/>
      <c r="X2210" s="133"/>
      <c r="Y2210" s="133"/>
      <c r="Z2210" s="133"/>
      <c r="AA2210" s="133"/>
      <c r="AB2210" s="133"/>
      <c r="AC2210" s="133"/>
      <c r="AD2210" s="133"/>
      <c r="AE2210" s="133"/>
      <c r="AF2210" s="133"/>
      <c r="AG2210" s="133" t="s">
        <v>251</v>
      </c>
      <c r="AH2210" s="133"/>
      <c r="AI2210" s="133"/>
      <c r="AJ2210" s="133"/>
      <c r="AK2210" s="133"/>
      <c r="AL2210" s="133"/>
      <c r="AM2210" s="133"/>
      <c r="AN2210" s="133"/>
      <c r="AO2210" s="133"/>
      <c r="AP2210" s="133"/>
      <c r="AQ2210" s="133"/>
      <c r="AR2210" s="133"/>
      <c r="AS2210" s="133"/>
      <c r="AT2210" s="133"/>
      <c r="AU2210" s="133"/>
      <c r="AV2210" s="133"/>
      <c r="AW2210" s="133"/>
      <c r="AX2210" s="133"/>
      <c r="AY2210" s="133"/>
      <c r="AZ2210" s="133"/>
      <c r="BA2210" s="133"/>
      <c r="BB2210" s="133"/>
      <c r="BC2210" s="133"/>
      <c r="BD2210" s="133"/>
      <c r="BE2210" s="133"/>
      <c r="BF2210" s="133"/>
      <c r="BG2210" s="133"/>
      <c r="BH2210" s="133"/>
    </row>
    <row r="2211" spans="1:60" outlineLevel="1" x14ac:dyDescent="0.2">
      <c r="A2211" s="142"/>
      <c r="B2211" s="143"/>
      <c r="C2211" s="189" t="s">
        <v>2161</v>
      </c>
      <c r="D2211" s="175"/>
      <c r="E2211" s="176"/>
      <c r="F2211" s="144"/>
      <c r="G2211" s="144"/>
      <c r="H2211" s="144"/>
      <c r="I2211" s="144"/>
      <c r="J2211" s="144"/>
      <c r="K2211" s="144"/>
      <c r="L2211" s="144"/>
      <c r="M2211" s="144"/>
      <c r="N2211" s="144"/>
      <c r="O2211" s="144"/>
      <c r="P2211" s="144"/>
      <c r="Q2211" s="144"/>
      <c r="R2211" s="144"/>
      <c r="S2211" s="144"/>
      <c r="T2211" s="144"/>
      <c r="U2211" s="144"/>
      <c r="V2211" s="144"/>
      <c r="W2211" s="144"/>
      <c r="X2211" s="133"/>
      <c r="Y2211" s="133"/>
      <c r="Z2211" s="133"/>
      <c r="AA2211" s="133"/>
      <c r="AB2211" s="133"/>
      <c r="AC2211" s="133"/>
      <c r="AD2211" s="133"/>
      <c r="AE2211" s="133"/>
      <c r="AF2211" s="133"/>
      <c r="AG2211" s="133" t="s">
        <v>282</v>
      </c>
      <c r="AH2211" s="133">
        <v>0</v>
      </c>
      <c r="AI2211" s="133"/>
      <c r="AJ2211" s="133"/>
      <c r="AK2211" s="133"/>
      <c r="AL2211" s="133"/>
      <c r="AM2211" s="133"/>
      <c r="AN2211" s="133"/>
      <c r="AO2211" s="133"/>
      <c r="AP2211" s="133"/>
      <c r="AQ2211" s="133"/>
      <c r="AR2211" s="133"/>
      <c r="AS2211" s="133"/>
      <c r="AT2211" s="133"/>
      <c r="AU2211" s="133"/>
      <c r="AV2211" s="133"/>
      <c r="AW2211" s="133"/>
      <c r="AX2211" s="133"/>
      <c r="AY2211" s="133"/>
      <c r="AZ2211" s="133"/>
      <c r="BA2211" s="133"/>
      <c r="BB2211" s="133"/>
      <c r="BC2211" s="133"/>
      <c r="BD2211" s="133"/>
      <c r="BE2211" s="133"/>
      <c r="BF2211" s="133"/>
      <c r="BG2211" s="133"/>
      <c r="BH2211" s="133"/>
    </row>
    <row r="2212" spans="1:60" outlineLevel="1" x14ac:dyDescent="0.2">
      <c r="A2212" s="142"/>
      <c r="B2212" s="143"/>
      <c r="C2212" s="189" t="s">
        <v>2162</v>
      </c>
      <c r="D2212" s="175"/>
      <c r="E2212" s="176">
        <v>105.98</v>
      </c>
      <c r="F2212" s="144"/>
      <c r="G2212" s="144"/>
      <c r="H2212" s="144"/>
      <c r="I2212" s="144"/>
      <c r="J2212" s="144"/>
      <c r="K2212" s="144"/>
      <c r="L2212" s="144"/>
      <c r="M2212" s="144"/>
      <c r="N2212" s="144"/>
      <c r="O2212" s="144"/>
      <c r="P2212" s="144"/>
      <c r="Q2212" s="144"/>
      <c r="R2212" s="144"/>
      <c r="S2212" s="144"/>
      <c r="T2212" s="144"/>
      <c r="U2212" s="144"/>
      <c r="V2212" s="144"/>
      <c r="W2212" s="144"/>
      <c r="X2212" s="133"/>
      <c r="Y2212" s="133"/>
      <c r="Z2212" s="133"/>
      <c r="AA2212" s="133"/>
      <c r="AB2212" s="133"/>
      <c r="AC2212" s="133"/>
      <c r="AD2212" s="133"/>
      <c r="AE2212" s="133"/>
      <c r="AF2212" s="133"/>
      <c r="AG2212" s="133" t="s">
        <v>282</v>
      </c>
      <c r="AH2212" s="133">
        <v>0</v>
      </c>
      <c r="AI2212" s="133"/>
      <c r="AJ2212" s="133"/>
      <c r="AK2212" s="133"/>
      <c r="AL2212" s="133"/>
      <c r="AM2212" s="133"/>
      <c r="AN2212" s="133"/>
      <c r="AO2212" s="133"/>
      <c r="AP2212" s="133"/>
      <c r="AQ2212" s="133"/>
      <c r="AR2212" s="133"/>
      <c r="AS2212" s="133"/>
      <c r="AT2212" s="133"/>
      <c r="AU2212" s="133"/>
      <c r="AV2212" s="133"/>
      <c r="AW2212" s="133"/>
      <c r="AX2212" s="133"/>
      <c r="AY2212" s="133"/>
      <c r="AZ2212" s="133"/>
      <c r="BA2212" s="133"/>
      <c r="BB2212" s="133"/>
      <c r="BC2212" s="133"/>
      <c r="BD2212" s="133"/>
      <c r="BE2212" s="133"/>
      <c r="BF2212" s="133"/>
      <c r="BG2212" s="133"/>
      <c r="BH2212" s="133"/>
    </row>
    <row r="2213" spans="1:60" outlineLevel="1" x14ac:dyDescent="0.2">
      <c r="A2213" s="142"/>
      <c r="B2213" s="143"/>
      <c r="C2213" s="189" t="s">
        <v>2163</v>
      </c>
      <c r="D2213" s="175"/>
      <c r="E2213" s="176">
        <v>39.372000000000007</v>
      </c>
      <c r="F2213" s="144"/>
      <c r="G2213" s="144"/>
      <c r="H2213" s="144"/>
      <c r="I2213" s="144"/>
      <c r="J2213" s="144"/>
      <c r="K2213" s="144"/>
      <c r="L2213" s="144"/>
      <c r="M2213" s="144"/>
      <c r="N2213" s="144"/>
      <c r="O2213" s="144"/>
      <c r="P2213" s="144"/>
      <c r="Q2213" s="144"/>
      <c r="R2213" s="144"/>
      <c r="S2213" s="144"/>
      <c r="T2213" s="144"/>
      <c r="U2213" s="144"/>
      <c r="V2213" s="144"/>
      <c r="W2213" s="144"/>
      <c r="X2213" s="133"/>
      <c r="Y2213" s="133"/>
      <c r="Z2213" s="133"/>
      <c r="AA2213" s="133"/>
      <c r="AB2213" s="133"/>
      <c r="AC2213" s="133"/>
      <c r="AD2213" s="133"/>
      <c r="AE2213" s="133"/>
      <c r="AF2213" s="133"/>
      <c r="AG2213" s="133" t="s">
        <v>282</v>
      </c>
      <c r="AH2213" s="133">
        <v>0</v>
      </c>
      <c r="AI2213" s="133"/>
      <c r="AJ2213" s="133"/>
      <c r="AK2213" s="133"/>
      <c r="AL2213" s="133"/>
      <c r="AM2213" s="133"/>
      <c r="AN2213" s="133"/>
      <c r="AO2213" s="133"/>
      <c r="AP2213" s="133"/>
      <c r="AQ2213" s="133"/>
      <c r="AR2213" s="133"/>
      <c r="AS2213" s="133"/>
      <c r="AT2213" s="133"/>
      <c r="AU2213" s="133"/>
      <c r="AV2213" s="133"/>
      <c r="AW2213" s="133"/>
      <c r="AX2213" s="133"/>
      <c r="AY2213" s="133"/>
      <c r="AZ2213" s="133"/>
      <c r="BA2213" s="133"/>
      <c r="BB2213" s="133"/>
      <c r="BC2213" s="133"/>
      <c r="BD2213" s="133"/>
      <c r="BE2213" s="133"/>
      <c r="BF2213" s="133"/>
      <c r="BG2213" s="133"/>
      <c r="BH2213" s="133"/>
    </row>
    <row r="2214" spans="1:60" ht="22.5" outlineLevel="1" x14ac:dyDescent="0.2">
      <c r="A2214" s="154">
        <v>315</v>
      </c>
      <c r="B2214" s="155" t="s">
        <v>2164</v>
      </c>
      <c r="C2214" s="171" t="s">
        <v>2165</v>
      </c>
      <c r="D2214" s="156" t="s">
        <v>279</v>
      </c>
      <c r="E2214" s="157">
        <v>72.676000000000002</v>
      </c>
      <c r="F2214" s="158">
        <v>190</v>
      </c>
      <c r="G2214" s="159">
        <f>ROUND(E2214*F2214,2)</f>
        <v>13808.44</v>
      </c>
      <c r="H2214" s="158">
        <v>11.430000000000001</v>
      </c>
      <c r="I2214" s="159">
        <f>ROUND(E2214*H2214,2)</f>
        <v>830.69</v>
      </c>
      <c r="J2214" s="158">
        <v>178.57000000000002</v>
      </c>
      <c r="K2214" s="159">
        <f>ROUND(E2214*J2214,2)</f>
        <v>12977.75</v>
      </c>
      <c r="L2214" s="159">
        <v>21</v>
      </c>
      <c r="M2214" s="159">
        <f>G2214*(1+L2214/100)</f>
        <v>16708.2124</v>
      </c>
      <c r="N2214" s="159">
        <v>2.0000000000000002E-5</v>
      </c>
      <c r="O2214" s="159">
        <f>ROUND(E2214*N2214,2)</f>
        <v>0</v>
      </c>
      <c r="P2214" s="159">
        <v>0</v>
      </c>
      <c r="Q2214" s="159">
        <f>ROUND(E2214*P2214,2)</f>
        <v>0</v>
      </c>
      <c r="R2214" s="159" t="s">
        <v>907</v>
      </c>
      <c r="S2214" s="159" t="s">
        <v>233</v>
      </c>
      <c r="T2214" s="160" t="s">
        <v>233</v>
      </c>
      <c r="U2214" s="144">
        <v>0.43400000000000005</v>
      </c>
      <c r="V2214" s="144">
        <f>ROUND(E2214*U2214,2)</f>
        <v>31.54</v>
      </c>
      <c r="W2214" s="144"/>
      <c r="X2214" s="133"/>
      <c r="Y2214" s="133"/>
      <c r="Z2214" s="133"/>
      <c r="AA2214" s="133"/>
      <c r="AB2214" s="133"/>
      <c r="AC2214" s="133"/>
      <c r="AD2214" s="133"/>
      <c r="AE2214" s="133"/>
      <c r="AF2214" s="133"/>
      <c r="AG2214" s="133" t="s">
        <v>251</v>
      </c>
      <c r="AH2214" s="133"/>
      <c r="AI2214" s="133"/>
      <c r="AJ2214" s="133"/>
      <c r="AK2214" s="133"/>
      <c r="AL2214" s="133"/>
      <c r="AM2214" s="133"/>
      <c r="AN2214" s="133"/>
      <c r="AO2214" s="133"/>
      <c r="AP2214" s="133"/>
      <c r="AQ2214" s="133"/>
      <c r="AR2214" s="133"/>
      <c r="AS2214" s="133"/>
      <c r="AT2214" s="133"/>
      <c r="AU2214" s="133"/>
      <c r="AV2214" s="133"/>
      <c r="AW2214" s="133"/>
      <c r="AX2214" s="133"/>
      <c r="AY2214" s="133"/>
      <c r="AZ2214" s="133"/>
      <c r="BA2214" s="133"/>
      <c r="BB2214" s="133"/>
      <c r="BC2214" s="133"/>
      <c r="BD2214" s="133"/>
      <c r="BE2214" s="133"/>
      <c r="BF2214" s="133"/>
      <c r="BG2214" s="133"/>
      <c r="BH2214" s="133"/>
    </row>
    <row r="2215" spans="1:60" outlineLevel="1" x14ac:dyDescent="0.2">
      <c r="A2215" s="142"/>
      <c r="B2215" s="143"/>
      <c r="C2215" s="189" t="s">
        <v>2045</v>
      </c>
      <c r="D2215" s="175"/>
      <c r="E2215" s="176">
        <v>52.99</v>
      </c>
      <c r="F2215" s="144"/>
      <c r="G2215" s="144"/>
      <c r="H2215" s="144"/>
      <c r="I2215" s="144"/>
      <c r="J2215" s="144"/>
      <c r="K2215" s="144"/>
      <c r="L2215" s="144"/>
      <c r="M2215" s="144"/>
      <c r="N2215" s="144"/>
      <c r="O2215" s="144"/>
      <c r="P2215" s="144"/>
      <c r="Q2215" s="144"/>
      <c r="R2215" s="144"/>
      <c r="S2215" s="144"/>
      <c r="T2215" s="144"/>
      <c r="U2215" s="144"/>
      <c r="V2215" s="144"/>
      <c r="W2215" s="144"/>
      <c r="X2215" s="133"/>
      <c r="Y2215" s="133"/>
      <c r="Z2215" s="133"/>
      <c r="AA2215" s="133"/>
      <c r="AB2215" s="133"/>
      <c r="AC2215" s="133"/>
      <c r="AD2215" s="133"/>
      <c r="AE2215" s="133"/>
      <c r="AF2215" s="133"/>
      <c r="AG2215" s="133" t="s">
        <v>282</v>
      </c>
      <c r="AH2215" s="133">
        <v>0</v>
      </c>
      <c r="AI2215" s="133"/>
      <c r="AJ2215" s="133"/>
      <c r="AK2215" s="133"/>
      <c r="AL2215" s="133"/>
      <c r="AM2215" s="133"/>
      <c r="AN2215" s="133"/>
      <c r="AO2215" s="133"/>
      <c r="AP2215" s="133"/>
      <c r="AQ2215" s="133"/>
      <c r="AR2215" s="133"/>
      <c r="AS2215" s="133"/>
      <c r="AT2215" s="133"/>
      <c r="AU2215" s="133"/>
      <c r="AV2215" s="133"/>
      <c r="AW2215" s="133"/>
      <c r="AX2215" s="133"/>
      <c r="AY2215" s="133"/>
      <c r="AZ2215" s="133"/>
      <c r="BA2215" s="133"/>
      <c r="BB2215" s="133"/>
      <c r="BC2215" s="133"/>
      <c r="BD2215" s="133"/>
      <c r="BE2215" s="133"/>
      <c r="BF2215" s="133"/>
      <c r="BG2215" s="133"/>
      <c r="BH2215" s="133"/>
    </row>
    <row r="2216" spans="1:60" outlineLevel="1" x14ac:dyDescent="0.2">
      <c r="A2216" s="142"/>
      <c r="B2216" s="143"/>
      <c r="C2216" s="189" t="s">
        <v>2046</v>
      </c>
      <c r="D2216" s="175"/>
      <c r="E2216" s="176">
        <v>19.686000000000003</v>
      </c>
      <c r="F2216" s="144"/>
      <c r="G2216" s="144"/>
      <c r="H2216" s="144"/>
      <c r="I2216" s="144"/>
      <c r="J2216" s="144"/>
      <c r="K2216" s="144"/>
      <c r="L2216" s="144"/>
      <c r="M2216" s="144"/>
      <c r="N2216" s="144"/>
      <c r="O2216" s="144"/>
      <c r="P2216" s="144"/>
      <c r="Q2216" s="144"/>
      <c r="R2216" s="144"/>
      <c r="S2216" s="144"/>
      <c r="T2216" s="144"/>
      <c r="U2216" s="144"/>
      <c r="V2216" s="144"/>
      <c r="W2216" s="144"/>
      <c r="X2216" s="133"/>
      <c r="Y2216" s="133"/>
      <c r="Z2216" s="133"/>
      <c r="AA2216" s="133"/>
      <c r="AB2216" s="133"/>
      <c r="AC2216" s="133"/>
      <c r="AD2216" s="133"/>
      <c r="AE2216" s="133"/>
      <c r="AF2216" s="133"/>
      <c r="AG2216" s="133" t="s">
        <v>282</v>
      </c>
      <c r="AH2216" s="133">
        <v>0</v>
      </c>
      <c r="AI2216" s="133"/>
      <c r="AJ2216" s="133"/>
      <c r="AK2216" s="133"/>
      <c r="AL2216" s="133"/>
      <c r="AM2216" s="133"/>
      <c r="AN2216" s="133"/>
      <c r="AO2216" s="133"/>
      <c r="AP2216" s="133"/>
      <c r="AQ2216" s="133"/>
      <c r="AR2216" s="133"/>
      <c r="AS2216" s="133"/>
      <c r="AT2216" s="133"/>
      <c r="AU2216" s="133"/>
      <c r="AV2216" s="133"/>
      <c r="AW2216" s="133"/>
      <c r="AX2216" s="133"/>
      <c r="AY2216" s="133"/>
      <c r="AZ2216" s="133"/>
      <c r="BA2216" s="133"/>
      <c r="BB2216" s="133"/>
      <c r="BC2216" s="133"/>
      <c r="BD2216" s="133"/>
      <c r="BE2216" s="133"/>
      <c r="BF2216" s="133"/>
      <c r="BG2216" s="133"/>
      <c r="BH2216" s="133"/>
    </row>
    <row r="2217" spans="1:60" outlineLevel="1" x14ac:dyDescent="0.2">
      <c r="A2217" s="154">
        <v>316</v>
      </c>
      <c r="B2217" s="155" t="s">
        <v>2166</v>
      </c>
      <c r="C2217" s="171" t="s">
        <v>2167</v>
      </c>
      <c r="D2217" s="156" t="s">
        <v>279</v>
      </c>
      <c r="E2217" s="157">
        <v>72.676000000000002</v>
      </c>
      <c r="F2217" s="158">
        <v>16.200000000000003</v>
      </c>
      <c r="G2217" s="159">
        <f>ROUND(E2217*F2217,2)</f>
        <v>1177.3499999999999</v>
      </c>
      <c r="H2217" s="158">
        <v>16.200000000000003</v>
      </c>
      <c r="I2217" s="159">
        <f>ROUND(E2217*H2217,2)</f>
        <v>1177.3499999999999</v>
      </c>
      <c r="J2217" s="158">
        <v>0</v>
      </c>
      <c r="K2217" s="159">
        <f>ROUND(E2217*J2217,2)</f>
        <v>0</v>
      </c>
      <c r="L2217" s="159">
        <v>21</v>
      </c>
      <c r="M2217" s="159">
        <f>G2217*(1+L2217/100)</f>
        <v>1424.5934999999999</v>
      </c>
      <c r="N2217" s="159">
        <v>2.4000000000000001E-4</v>
      </c>
      <c r="O2217" s="159">
        <f>ROUND(E2217*N2217,2)</f>
        <v>0.02</v>
      </c>
      <c r="P2217" s="159">
        <v>0</v>
      </c>
      <c r="Q2217" s="159">
        <f>ROUND(E2217*P2217,2)</f>
        <v>0</v>
      </c>
      <c r="R2217" s="159" t="s">
        <v>907</v>
      </c>
      <c r="S2217" s="159" t="s">
        <v>233</v>
      </c>
      <c r="T2217" s="160" t="s">
        <v>233</v>
      </c>
      <c r="U2217" s="144">
        <v>0</v>
      </c>
      <c r="V2217" s="144">
        <f>ROUND(E2217*U2217,2)</f>
        <v>0</v>
      </c>
      <c r="W2217" s="144"/>
      <c r="X2217" s="133"/>
      <c r="Y2217" s="133"/>
      <c r="Z2217" s="133"/>
      <c r="AA2217" s="133"/>
      <c r="AB2217" s="133"/>
      <c r="AC2217" s="133"/>
      <c r="AD2217" s="133"/>
      <c r="AE2217" s="133"/>
      <c r="AF2217" s="133"/>
      <c r="AG2217" s="133" t="s">
        <v>251</v>
      </c>
      <c r="AH2217" s="133"/>
      <c r="AI2217" s="133"/>
      <c r="AJ2217" s="133"/>
      <c r="AK2217" s="133"/>
      <c r="AL2217" s="133"/>
      <c r="AM2217" s="133"/>
      <c r="AN2217" s="133"/>
      <c r="AO2217" s="133"/>
      <c r="AP2217" s="133"/>
      <c r="AQ2217" s="133"/>
      <c r="AR2217" s="133"/>
      <c r="AS2217" s="133"/>
      <c r="AT2217" s="133"/>
      <c r="AU2217" s="133"/>
      <c r="AV2217" s="133"/>
      <c r="AW2217" s="133"/>
      <c r="AX2217" s="133"/>
      <c r="AY2217" s="133"/>
      <c r="AZ2217" s="133"/>
      <c r="BA2217" s="133"/>
      <c r="BB2217" s="133"/>
      <c r="BC2217" s="133"/>
      <c r="BD2217" s="133"/>
      <c r="BE2217" s="133"/>
      <c r="BF2217" s="133"/>
      <c r="BG2217" s="133"/>
      <c r="BH2217" s="133"/>
    </row>
    <row r="2218" spans="1:60" outlineLevel="1" x14ac:dyDescent="0.2">
      <c r="A2218" s="142"/>
      <c r="B2218" s="143"/>
      <c r="C2218" s="189" t="s">
        <v>2168</v>
      </c>
      <c r="D2218" s="175"/>
      <c r="E2218" s="176">
        <v>72.676000000000002</v>
      </c>
      <c r="F2218" s="144"/>
      <c r="G2218" s="144"/>
      <c r="H2218" s="144"/>
      <c r="I2218" s="144"/>
      <c r="J2218" s="144"/>
      <c r="K2218" s="144"/>
      <c r="L2218" s="144"/>
      <c r="M2218" s="144"/>
      <c r="N2218" s="144"/>
      <c r="O2218" s="144"/>
      <c r="P2218" s="144"/>
      <c r="Q2218" s="144"/>
      <c r="R2218" s="144"/>
      <c r="S2218" s="144"/>
      <c r="T2218" s="144"/>
      <c r="U2218" s="144"/>
      <c r="V2218" s="144"/>
      <c r="W2218" s="144"/>
      <c r="X2218" s="133"/>
      <c r="Y2218" s="133"/>
      <c r="Z2218" s="133"/>
      <c r="AA2218" s="133"/>
      <c r="AB2218" s="133"/>
      <c r="AC2218" s="133"/>
      <c r="AD2218" s="133"/>
      <c r="AE2218" s="133"/>
      <c r="AF2218" s="133"/>
      <c r="AG2218" s="133" t="s">
        <v>282</v>
      </c>
      <c r="AH2218" s="133">
        <v>5</v>
      </c>
      <c r="AI2218" s="133"/>
      <c r="AJ2218" s="133"/>
      <c r="AK2218" s="133"/>
      <c r="AL2218" s="133"/>
      <c r="AM2218" s="133"/>
      <c r="AN2218" s="133"/>
      <c r="AO2218" s="133"/>
      <c r="AP2218" s="133"/>
      <c r="AQ2218" s="133"/>
      <c r="AR2218" s="133"/>
      <c r="AS2218" s="133"/>
      <c r="AT2218" s="133"/>
      <c r="AU2218" s="133"/>
      <c r="AV2218" s="133"/>
      <c r="AW2218" s="133"/>
      <c r="AX2218" s="133"/>
      <c r="AY2218" s="133"/>
      <c r="AZ2218" s="133"/>
      <c r="BA2218" s="133"/>
      <c r="BB2218" s="133"/>
      <c r="BC2218" s="133"/>
      <c r="BD2218" s="133"/>
      <c r="BE2218" s="133"/>
      <c r="BF2218" s="133"/>
      <c r="BG2218" s="133"/>
      <c r="BH2218" s="133"/>
    </row>
    <row r="2219" spans="1:60" ht="22.5" outlineLevel="1" x14ac:dyDescent="0.2">
      <c r="A2219" s="154">
        <v>317</v>
      </c>
      <c r="B2219" s="155" t="s">
        <v>2169</v>
      </c>
      <c r="C2219" s="171" t="s">
        <v>2170</v>
      </c>
      <c r="D2219" s="156" t="s">
        <v>279</v>
      </c>
      <c r="E2219" s="157">
        <v>31.977440000000001</v>
      </c>
      <c r="F2219" s="158">
        <v>14.3</v>
      </c>
      <c r="G2219" s="159">
        <f>ROUND(E2219*F2219,2)</f>
        <v>457.28</v>
      </c>
      <c r="H2219" s="158">
        <v>10.020000000000001</v>
      </c>
      <c r="I2219" s="159">
        <f>ROUND(E2219*H2219,2)</f>
        <v>320.41000000000003</v>
      </c>
      <c r="J2219" s="158">
        <v>4.28</v>
      </c>
      <c r="K2219" s="159">
        <f>ROUND(E2219*J2219,2)</f>
        <v>136.86000000000001</v>
      </c>
      <c r="L2219" s="159">
        <v>21</v>
      </c>
      <c r="M2219" s="159">
        <f>G2219*(1+L2219/100)</f>
        <v>553.30879999999991</v>
      </c>
      <c r="N2219" s="159">
        <v>6.0000000000000002E-5</v>
      </c>
      <c r="O2219" s="159">
        <f>ROUND(E2219*N2219,2)</f>
        <v>0</v>
      </c>
      <c r="P2219" s="159">
        <v>0</v>
      </c>
      <c r="Q2219" s="159">
        <f>ROUND(E2219*P2219,2)</f>
        <v>0</v>
      </c>
      <c r="R2219" s="159" t="s">
        <v>907</v>
      </c>
      <c r="S2219" s="159" t="s">
        <v>233</v>
      </c>
      <c r="T2219" s="160" t="s">
        <v>233</v>
      </c>
      <c r="U2219" s="144">
        <v>0</v>
      </c>
      <c r="V2219" s="144">
        <f>ROUND(E2219*U2219,2)</f>
        <v>0</v>
      </c>
      <c r="W2219" s="144"/>
      <c r="X2219" s="133"/>
      <c r="Y2219" s="133"/>
      <c r="Z2219" s="133"/>
      <c r="AA2219" s="133"/>
      <c r="AB2219" s="133"/>
      <c r="AC2219" s="133"/>
      <c r="AD2219" s="133"/>
      <c r="AE2219" s="133"/>
      <c r="AF2219" s="133"/>
      <c r="AG2219" s="133" t="s">
        <v>251</v>
      </c>
      <c r="AH2219" s="133"/>
      <c r="AI2219" s="133"/>
      <c r="AJ2219" s="133"/>
      <c r="AK2219" s="133"/>
      <c r="AL2219" s="133"/>
      <c r="AM2219" s="133"/>
      <c r="AN2219" s="133"/>
      <c r="AO2219" s="133"/>
      <c r="AP2219" s="133"/>
      <c r="AQ2219" s="133"/>
      <c r="AR2219" s="133"/>
      <c r="AS2219" s="133"/>
      <c r="AT2219" s="133"/>
      <c r="AU2219" s="133"/>
      <c r="AV2219" s="133"/>
      <c r="AW2219" s="133"/>
      <c r="AX2219" s="133"/>
      <c r="AY2219" s="133"/>
      <c r="AZ2219" s="133"/>
      <c r="BA2219" s="133"/>
      <c r="BB2219" s="133"/>
      <c r="BC2219" s="133"/>
      <c r="BD2219" s="133"/>
      <c r="BE2219" s="133"/>
      <c r="BF2219" s="133"/>
      <c r="BG2219" s="133"/>
      <c r="BH2219" s="133"/>
    </row>
    <row r="2220" spans="1:60" outlineLevel="1" x14ac:dyDescent="0.2">
      <c r="A2220" s="142"/>
      <c r="B2220" s="143"/>
      <c r="C2220" s="189" t="s">
        <v>2161</v>
      </c>
      <c r="D2220" s="175"/>
      <c r="E2220" s="176"/>
      <c r="F2220" s="144"/>
      <c r="G2220" s="144"/>
      <c r="H2220" s="144"/>
      <c r="I2220" s="144"/>
      <c r="J2220" s="144"/>
      <c r="K2220" s="144"/>
      <c r="L2220" s="144"/>
      <c r="M2220" s="144"/>
      <c r="N2220" s="144"/>
      <c r="O2220" s="144"/>
      <c r="P2220" s="144"/>
      <c r="Q2220" s="144"/>
      <c r="R2220" s="144"/>
      <c r="S2220" s="144"/>
      <c r="T2220" s="144"/>
      <c r="U2220" s="144"/>
      <c r="V2220" s="144"/>
      <c r="W2220" s="144"/>
      <c r="X2220" s="133"/>
      <c r="Y2220" s="133"/>
      <c r="Z2220" s="133"/>
      <c r="AA2220" s="133"/>
      <c r="AB2220" s="133"/>
      <c r="AC2220" s="133"/>
      <c r="AD2220" s="133"/>
      <c r="AE2220" s="133"/>
      <c r="AF2220" s="133"/>
      <c r="AG2220" s="133" t="s">
        <v>282</v>
      </c>
      <c r="AH2220" s="133">
        <v>0</v>
      </c>
      <c r="AI2220" s="133"/>
      <c r="AJ2220" s="133"/>
      <c r="AK2220" s="133"/>
      <c r="AL2220" s="133"/>
      <c r="AM2220" s="133"/>
      <c r="AN2220" s="133"/>
      <c r="AO2220" s="133"/>
      <c r="AP2220" s="133"/>
      <c r="AQ2220" s="133"/>
      <c r="AR2220" s="133"/>
      <c r="AS2220" s="133"/>
      <c r="AT2220" s="133"/>
      <c r="AU2220" s="133"/>
      <c r="AV2220" s="133"/>
      <c r="AW2220" s="133"/>
      <c r="AX2220" s="133"/>
      <c r="AY2220" s="133"/>
      <c r="AZ2220" s="133"/>
      <c r="BA2220" s="133"/>
      <c r="BB2220" s="133"/>
      <c r="BC2220" s="133"/>
      <c r="BD2220" s="133"/>
      <c r="BE2220" s="133"/>
      <c r="BF2220" s="133"/>
      <c r="BG2220" s="133"/>
      <c r="BH2220" s="133"/>
    </row>
    <row r="2221" spans="1:60" outlineLevel="1" x14ac:dyDescent="0.2">
      <c r="A2221" s="142"/>
      <c r="B2221" s="143"/>
      <c r="C2221" s="189" t="s">
        <v>2171</v>
      </c>
      <c r="D2221" s="175"/>
      <c r="E2221" s="176">
        <v>23.315600000000003</v>
      </c>
      <c r="F2221" s="144"/>
      <c r="G2221" s="144"/>
      <c r="H2221" s="144"/>
      <c r="I2221" s="144"/>
      <c r="J2221" s="144"/>
      <c r="K2221" s="144"/>
      <c r="L2221" s="144"/>
      <c r="M2221" s="144"/>
      <c r="N2221" s="144"/>
      <c r="O2221" s="144"/>
      <c r="P2221" s="144"/>
      <c r="Q2221" s="144"/>
      <c r="R2221" s="144"/>
      <c r="S2221" s="144"/>
      <c r="T2221" s="144"/>
      <c r="U2221" s="144"/>
      <c r="V2221" s="144"/>
      <c r="W2221" s="144"/>
      <c r="X2221" s="133"/>
      <c r="Y2221" s="133"/>
      <c r="Z2221" s="133"/>
      <c r="AA2221" s="133"/>
      <c r="AB2221" s="133"/>
      <c r="AC2221" s="133"/>
      <c r="AD2221" s="133"/>
      <c r="AE2221" s="133"/>
      <c r="AF2221" s="133"/>
      <c r="AG2221" s="133" t="s">
        <v>282</v>
      </c>
      <c r="AH2221" s="133">
        <v>0</v>
      </c>
      <c r="AI2221" s="133"/>
      <c r="AJ2221" s="133"/>
      <c r="AK2221" s="133"/>
      <c r="AL2221" s="133"/>
      <c r="AM2221" s="133"/>
      <c r="AN2221" s="133"/>
      <c r="AO2221" s="133"/>
      <c r="AP2221" s="133"/>
      <c r="AQ2221" s="133"/>
      <c r="AR2221" s="133"/>
      <c r="AS2221" s="133"/>
      <c r="AT2221" s="133"/>
      <c r="AU2221" s="133"/>
      <c r="AV2221" s="133"/>
      <c r="AW2221" s="133"/>
      <c r="AX2221" s="133"/>
      <c r="AY2221" s="133"/>
      <c r="AZ2221" s="133"/>
      <c r="BA2221" s="133"/>
      <c r="BB2221" s="133"/>
      <c r="BC2221" s="133"/>
      <c r="BD2221" s="133"/>
      <c r="BE2221" s="133"/>
      <c r="BF2221" s="133"/>
      <c r="BG2221" s="133"/>
      <c r="BH2221" s="133"/>
    </row>
    <row r="2222" spans="1:60" outlineLevel="1" x14ac:dyDescent="0.2">
      <c r="A2222" s="142"/>
      <c r="B2222" s="143"/>
      <c r="C2222" s="189" t="s">
        <v>2172</v>
      </c>
      <c r="D2222" s="175"/>
      <c r="E2222" s="176">
        <v>8.6618400000000015</v>
      </c>
      <c r="F2222" s="144"/>
      <c r="G2222" s="144"/>
      <c r="H2222" s="144"/>
      <c r="I2222" s="144"/>
      <c r="J2222" s="144"/>
      <c r="K2222" s="144"/>
      <c r="L2222" s="144"/>
      <c r="M2222" s="144"/>
      <c r="N2222" s="144"/>
      <c r="O2222" s="144"/>
      <c r="P2222" s="144"/>
      <c r="Q2222" s="144"/>
      <c r="R2222" s="144"/>
      <c r="S2222" s="144"/>
      <c r="T2222" s="144"/>
      <c r="U2222" s="144"/>
      <c r="V2222" s="144"/>
      <c r="W2222" s="144"/>
      <c r="X2222" s="133"/>
      <c r="Y2222" s="133"/>
      <c r="Z2222" s="133"/>
      <c r="AA2222" s="133"/>
      <c r="AB2222" s="133"/>
      <c r="AC2222" s="133"/>
      <c r="AD2222" s="133"/>
      <c r="AE2222" s="133"/>
      <c r="AF2222" s="133"/>
      <c r="AG2222" s="133" t="s">
        <v>282</v>
      </c>
      <c r="AH2222" s="133">
        <v>0</v>
      </c>
      <c r="AI2222" s="133"/>
      <c r="AJ2222" s="133"/>
      <c r="AK2222" s="133"/>
      <c r="AL2222" s="133"/>
      <c r="AM2222" s="133"/>
      <c r="AN2222" s="133"/>
      <c r="AO2222" s="133"/>
      <c r="AP2222" s="133"/>
      <c r="AQ2222" s="133"/>
      <c r="AR2222" s="133"/>
      <c r="AS2222" s="133"/>
      <c r="AT2222" s="133"/>
      <c r="AU2222" s="133"/>
      <c r="AV2222" s="133"/>
      <c r="AW2222" s="133"/>
      <c r="AX2222" s="133"/>
      <c r="AY2222" s="133"/>
      <c r="AZ2222" s="133"/>
      <c r="BA2222" s="133"/>
      <c r="BB2222" s="133"/>
      <c r="BC2222" s="133"/>
      <c r="BD2222" s="133"/>
      <c r="BE2222" s="133"/>
      <c r="BF2222" s="133"/>
      <c r="BG2222" s="133"/>
      <c r="BH2222" s="133"/>
    </row>
    <row r="2223" spans="1:60" ht="22.5" outlineLevel="1" x14ac:dyDescent="0.2">
      <c r="A2223" s="154">
        <v>318</v>
      </c>
      <c r="B2223" s="155" t="s">
        <v>2173</v>
      </c>
      <c r="C2223" s="171" t="s">
        <v>2174</v>
      </c>
      <c r="D2223" s="156" t="s">
        <v>279</v>
      </c>
      <c r="E2223" s="157">
        <v>79.943600000000004</v>
      </c>
      <c r="F2223" s="158">
        <v>172</v>
      </c>
      <c r="G2223" s="159">
        <f>ROUND(E2223*F2223,2)</f>
        <v>13750.3</v>
      </c>
      <c r="H2223" s="158">
        <v>172</v>
      </c>
      <c r="I2223" s="159">
        <f>ROUND(E2223*H2223,2)</f>
        <v>13750.3</v>
      </c>
      <c r="J2223" s="158">
        <v>0</v>
      </c>
      <c r="K2223" s="159">
        <f>ROUND(E2223*J2223,2)</f>
        <v>0</v>
      </c>
      <c r="L2223" s="159">
        <v>21</v>
      </c>
      <c r="M2223" s="159">
        <f>G2223*(1+L2223/100)</f>
        <v>16637.862999999998</v>
      </c>
      <c r="N2223" s="159">
        <v>6.6000000000000008E-3</v>
      </c>
      <c r="O2223" s="159">
        <f>ROUND(E2223*N2223,2)</f>
        <v>0.53</v>
      </c>
      <c r="P2223" s="159">
        <v>0</v>
      </c>
      <c r="Q2223" s="159">
        <f>ROUND(E2223*P2223,2)</f>
        <v>0</v>
      </c>
      <c r="R2223" s="159" t="s">
        <v>860</v>
      </c>
      <c r="S2223" s="159" t="s">
        <v>233</v>
      </c>
      <c r="T2223" s="160" t="s">
        <v>233</v>
      </c>
      <c r="U2223" s="144">
        <v>0</v>
      </c>
      <c r="V2223" s="144">
        <f>ROUND(E2223*U2223,2)</f>
        <v>0</v>
      </c>
      <c r="W2223" s="144"/>
      <c r="X2223" s="133"/>
      <c r="Y2223" s="133"/>
      <c r="Z2223" s="133"/>
      <c r="AA2223" s="133"/>
      <c r="AB2223" s="133"/>
      <c r="AC2223" s="133"/>
      <c r="AD2223" s="133"/>
      <c r="AE2223" s="133"/>
      <c r="AF2223" s="133"/>
      <c r="AG2223" s="133" t="s">
        <v>861</v>
      </c>
      <c r="AH2223" s="133"/>
      <c r="AI2223" s="133"/>
      <c r="AJ2223" s="133"/>
      <c r="AK2223" s="133"/>
      <c r="AL2223" s="133"/>
      <c r="AM2223" s="133"/>
      <c r="AN2223" s="133"/>
      <c r="AO2223" s="133"/>
      <c r="AP2223" s="133"/>
      <c r="AQ2223" s="133"/>
      <c r="AR2223" s="133"/>
      <c r="AS2223" s="133"/>
      <c r="AT2223" s="133"/>
      <c r="AU2223" s="133"/>
      <c r="AV2223" s="133"/>
      <c r="AW2223" s="133"/>
      <c r="AX2223" s="133"/>
      <c r="AY2223" s="133"/>
      <c r="AZ2223" s="133"/>
      <c r="BA2223" s="133"/>
      <c r="BB2223" s="133"/>
      <c r="BC2223" s="133"/>
      <c r="BD2223" s="133"/>
      <c r="BE2223" s="133"/>
      <c r="BF2223" s="133"/>
      <c r="BG2223" s="133"/>
      <c r="BH2223" s="133"/>
    </row>
    <row r="2224" spans="1:60" outlineLevel="1" x14ac:dyDescent="0.2">
      <c r="A2224" s="142"/>
      <c r="B2224" s="143"/>
      <c r="C2224" s="189" t="s">
        <v>2175</v>
      </c>
      <c r="D2224" s="175"/>
      <c r="E2224" s="176">
        <v>58.289000000000001</v>
      </c>
      <c r="F2224" s="144"/>
      <c r="G2224" s="144"/>
      <c r="H2224" s="144"/>
      <c r="I2224" s="144"/>
      <c r="J2224" s="144"/>
      <c r="K2224" s="144"/>
      <c r="L2224" s="144"/>
      <c r="M2224" s="144"/>
      <c r="N2224" s="144"/>
      <c r="O2224" s="144"/>
      <c r="P2224" s="144"/>
      <c r="Q2224" s="144"/>
      <c r="R2224" s="144"/>
      <c r="S2224" s="144"/>
      <c r="T2224" s="144"/>
      <c r="U2224" s="144"/>
      <c r="V2224" s="144"/>
      <c r="W2224" s="144"/>
      <c r="X2224" s="133"/>
      <c r="Y2224" s="133"/>
      <c r="Z2224" s="133"/>
      <c r="AA2224" s="133"/>
      <c r="AB2224" s="133"/>
      <c r="AC2224" s="133"/>
      <c r="AD2224" s="133"/>
      <c r="AE2224" s="133"/>
      <c r="AF2224" s="133"/>
      <c r="AG2224" s="133" t="s">
        <v>282</v>
      </c>
      <c r="AH2224" s="133">
        <v>0</v>
      </c>
      <c r="AI2224" s="133"/>
      <c r="AJ2224" s="133"/>
      <c r="AK2224" s="133"/>
      <c r="AL2224" s="133"/>
      <c r="AM2224" s="133"/>
      <c r="AN2224" s="133"/>
      <c r="AO2224" s="133"/>
      <c r="AP2224" s="133"/>
      <c r="AQ2224" s="133"/>
      <c r="AR2224" s="133"/>
      <c r="AS2224" s="133"/>
      <c r="AT2224" s="133"/>
      <c r="AU2224" s="133"/>
      <c r="AV2224" s="133"/>
      <c r="AW2224" s="133"/>
      <c r="AX2224" s="133"/>
      <c r="AY2224" s="133"/>
      <c r="AZ2224" s="133"/>
      <c r="BA2224" s="133"/>
      <c r="BB2224" s="133"/>
      <c r="BC2224" s="133"/>
      <c r="BD2224" s="133"/>
      <c r="BE2224" s="133"/>
      <c r="BF2224" s="133"/>
      <c r="BG2224" s="133"/>
      <c r="BH2224" s="133"/>
    </row>
    <row r="2225" spans="1:60" outlineLevel="1" x14ac:dyDescent="0.2">
      <c r="A2225" s="142"/>
      <c r="B2225" s="143"/>
      <c r="C2225" s="189" t="s">
        <v>2176</v>
      </c>
      <c r="D2225" s="175"/>
      <c r="E2225" s="176">
        <v>21.654600000000002</v>
      </c>
      <c r="F2225" s="144"/>
      <c r="G2225" s="144"/>
      <c r="H2225" s="144"/>
      <c r="I2225" s="144"/>
      <c r="J2225" s="144"/>
      <c r="K2225" s="144"/>
      <c r="L2225" s="144"/>
      <c r="M2225" s="144"/>
      <c r="N2225" s="144"/>
      <c r="O2225" s="144"/>
      <c r="P2225" s="144"/>
      <c r="Q2225" s="144"/>
      <c r="R2225" s="144"/>
      <c r="S2225" s="144"/>
      <c r="T2225" s="144"/>
      <c r="U2225" s="144"/>
      <c r="V2225" s="144"/>
      <c r="W2225" s="144"/>
      <c r="X2225" s="133"/>
      <c r="Y2225" s="133"/>
      <c r="Z2225" s="133"/>
      <c r="AA2225" s="133"/>
      <c r="AB2225" s="133"/>
      <c r="AC2225" s="133"/>
      <c r="AD2225" s="133"/>
      <c r="AE2225" s="133"/>
      <c r="AF2225" s="133"/>
      <c r="AG2225" s="133" t="s">
        <v>282</v>
      </c>
      <c r="AH2225" s="133">
        <v>0</v>
      </c>
      <c r="AI2225" s="133"/>
      <c r="AJ2225" s="133"/>
      <c r="AK2225" s="133"/>
      <c r="AL2225" s="133"/>
      <c r="AM2225" s="133"/>
      <c r="AN2225" s="133"/>
      <c r="AO2225" s="133"/>
      <c r="AP2225" s="133"/>
      <c r="AQ2225" s="133"/>
      <c r="AR2225" s="133"/>
      <c r="AS2225" s="133"/>
      <c r="AT2225" s="133"/>
      <c r="AU2225" s="133"/>
      <c r="AV2225" s="133"/>
      <c r="AW2225" s="133"/>
      <c r="AX2225" s="133"/>
      <c r="AY2225" s="133"/>
      <c r="AZ2225" s="133"/>
      <c r="BA2225" s="133"/>
      <c r="BB2225" s="133"/>
      <c r="BC2225" s="133"/>
      <c r="BD2225" s="133"/>
      <c r="BE2225" s="133"/>
      <c r="BF2225" s="133"/>
      <c r="BG2225" s="133"/>
      <c r="BH2225" s="133"/>
    </row>
    <row r="2226" spans="1:60" outlineLevel="1" x14ac:dyDescent="0.2">
      <c r="A2226" s="154">
        <v>319</v>
      </c>
      <c r="B2226" s="155" t="s">
        <v>2177</v>
      </c>
      <c r="C2226" s="171" t="s">
        <v>2178</v>
      </c>
      <c r="D2226" s="156" t="s">
        <v>393</v>
      </c>
      <c r="E2226" s="157">
        <v>1.2868300000000001</v>
      </c>
      <c r="F2226" s="158">
        <v>1414</v>
      </c>
      <c r="G2226" s="159">
        <f>ROUND(E2226*F2226,2)</f>
        <v>1819.58</v>
      </c>
      <c r="H2226" s="158">
        <v>0</v>
      </c>
      <c r="I2226" s="159">
        <f>ROUND(E2226*H2226,2)</f>
        <v>0</v>
      </c>
      <c r="J2226" s="158">
        <v>1414</v>
      </c>
      <c r="K2226" s="159">
        <f>ROUND(E2226*J2226,2)</f>
        <v>1819.58</v>
      </c>
      <c r="L2226" s="159">
        <v>21</v>
      </c>
      <c r="M2226" s="159">
        <f>G2226*(1+L2226/100)</f>
        <v>2201.6918000000001</v>
      </c>
      <c r="N2226" s="159">
        <v>0</v>
      </c>
      <c r="O2226" s="159">
        <f>ROUND(E2226*N2226,2)</f>
        <v>0</v>
      </c>
      <c r="P2226" s="159">
        <v>0</v>
      </c>
      <c r="Q2226" s="159">
        <f>ROUND(E2226*P2226,2)</f>
        <v>0</v>
      </c>
      <c r="R2226" s="159" t="s">
        <v>907</v>
      </c>
      <c r="S2226" s="159" t="s">
        <v>233</v>
      </c>
      <c r="T2226" s="160" t="s">
        <v>233</v>
      </c>
      <c r="U2226" s="144">
        <v>1.8630000000000002</v>
      </c>
      <c r="V2226" s="144">
        <f>ROUND(E2226*U2226,2)</f>
        <v>2.4</v>
      </c>
      <c r="W2226" s="144"/>
      <c r="X2226" s="133"/>
      <c r="Y2226" s="133"/>
      <c r="Z2226" s="133"/>
      <c r="AA2226" s="133"/>
      <c r="AB2226" s="133"/>
      <c r="AC2226" s="133"/>
      <c r="AD2226" s="133"/>
      <c r="AE2226" s="133"/>
      <c r="AF2226" s="133"/>
      <c r="AG2226" s="133" t="s">
        <v>1777</v>
      </c>
      <c r="AH2226" s="133"/>
      <c r="AI2226" s="133"/>
      <c r="AJ2226" s="133"/>
      <c r="AK2226" s="133"/>
      <c r="AL2226" s="133"/>
      <c r="AM2226" s="133"/>
      <c r="AN2226" s="133"/>
      <c r="AO2226" s="133"/>
      <c r="AP2226" s="133"/>
      <c r="AQ2226" s="133"/>
      <c r="AR2226" s="133"/>
      <c r="AS2226" s="133"/>
      <c r="AT2226" s="133"/>
      <c r="AU2226" s="133"/>
      <c r="AV2226" s="133"/>
      <c r="AW2226" s="133"/>
      <c r="AX2226" s="133"/>
      <c r="AY2226" s="133"/>
      <c r="AZ2226" s="133"/>
      <c r="BA2226" s="133"/>
      <c r="BB2226" s="133"/>
      <c r="BC2226" s="133"/>
      <c r="BD2226" s="133"/>
      <c r="BE2226" s="133"/>
      <c r="BF2226" s="133"/>
      <c r="BG2226" s="133"/>
      <c r="BH2226" s="133"/>
    </row>
    <row r="2227" spans="1:60" outlineLevel="1" x14ac:dyDescent="0.2">
      <c r="A2227" s="142"/>
      <c r="B2227" s="143"/>
      <c r="C2227" s="292" t="s">
        <v>2022</v>
      </c>
      <c r="D2227" s="293"/>
      <c r="E2227" s="293"/>
      <c r="F2227" s="293"/>
      <c r="G2227" s="293"/>
      <c r="H2227" s="144"/>
      <c r="I2227" s="144"/>
      <c r="J2227" s="144"/>
      <c r="K2227" s="144"/>
      <c r="L2227" s="144"/>
      <c r="M2227" s="144"/>
      <c r="N2227" s="144"/>
      <c r="O2227" s="144"/>
      <c r="P2227" s="144"/>
      <c r="Q2227" s="144"/>
      <c r="R2227" s="144"/>
      <c r="S2227" s="144"/>
      <c r="T2227" s="144"/>
      <c r="U2227" s="144"/>
      <c r="V2227" s="144"/>
      <c r="W2227" s="144"/>
      <c r="X2227" s="133"/>
      <c r="Y2227" s="133"/>
      <c r="Z2227" s="133"/>
      <c r="AA2227" s="133"/>
      <c r="AB2227" s="133"/>
      <c r="AC2227" s="133"/>
      <c r="AD2227" s="133"/>
      <c r="AE2227" s="133"/>
      <c r="AF2227" s="133"/>
      <c r="AG2227" s="133" t="s">
        <v>293</v>
      </c>
      <c r="AH2227" s="133"/>
      <c r="AI2227" s="133"/>
      <c r="AJ2227" s="133"/>
      <c r="AK2227" s="133"/>
      <c r="AL2227" s="133"/>
      <c r="AM2227" s="133"/>
      <c r="AN2227" s="133"/>
      <c r="AO2227" s="133"/>
      <c r="AP2227" s="133"/>
      <c r="AQ2227" s="133"/>
      <c r="AR2227" s="133"/>
      <c r="AS2227" s="133"/>
      <c r="AT2227" s="133"/>
      <c r="AU2227" s="133"/>
      <c r="AV2227" s="133"/>
      <c r="AW2227" s="133"/>
      <c r="AX2227" s="133"/>
      <c r="AY2227" s="133"/>
      <c r="AZ2227" s="133"/>
      <c r="BA2227" s="133"/>
      <c r="BB2227" s="133"/>
      <c r="BC2227" s="133"/>
      <c r="BD2227" s="133"/>
      <c r="BE2227" s="133"/>
      <c r="BF2227" s="133"/>
      <c r="BG2227" s="133"/>
      <c r="BH2227" s="133"/>
    </row>
    <row r="2228" spans="1:60" outlineLevel="1" x14ac:dyDescent="0.2">
      <c r="A2228" s="142"/>
      <c r="B2228" s="143"/>
      <c r="C2228" s="189" t="s">
        <v>1779</v>
      </c>
      <c r="D2228" s="175"/>
      <c r="E2228" s="176"/>
      <c r="F2228" s="144"/>
      <c r="G2228" s="144"/>
      <c r="H2228" s="144"/>
      <c r="I2228" s="144"/>
      <c r="J2228" s="144"/>
      <c r="K2228" s="144"/>
      <c r="L2228" s="144"/>
      <c r="M2228" s="144"/>
      <c r="N2228" s="144"/>
      <c r="O2228" s="144"/>
      <c r="P2228" s="144"/>
      <c r="Q2228" s="144"/>
      <c r="R2228" s="144"/>
      <c r="S2228" s="144"/>
      <c r="T2228" s="144"/>
      <c r="U2228" s="144"/>
      <c r="V2228" s="144"/>
      <c r="W2228" s="144"/>
      <c r="X2228" s="133"/>
      <c r="Y2228" s="133"/>
      <c r="Z2228" s="133"/>
      <c r="AA2228" s="133"/>
      <c r="AB2228" s="133"/>
      <c r="AC2228" s="133"/>
      <c r="AD2228" s="133"/>
      <c r="AE2228" s="133"/>
      <c r="AF2228" s="133"/>
      <c r="AG2228" s="133" t="s">
        <v>282</v>
      </c>
      <c r="AH2228" s="133">
        <v>0</v>
      </c>
      <c r="AI2228" s="133"/>
      <c r="AJ2228" s="133"/>
      <c r="AK2228" s="133"/>
      <c r="AL2228" s="133"/>
      <c r="AM2228" s="133"/>
      <c r="AN2228" s="133"/>
      <c r="AO2228" s="133"/>
      <c r="AP2228" s="133"/>
      <c r="AQ2228" s="133"/>
      <c r="AR2228" s="133"/>
      <c r="AS2228" s="133"/>
      <c r="AT2228" s="133"/>
      <c r="AU2228" s="133"/>
      <c r="AV2228" s="133"/>
      <c r="AW2228" s="133"/>
      <c r="AX2228" s="133"/>
      <c r="AY2228" s="133"/>
      <c r="AZ2228" s="133"/>
      <c r="BA2228" s="133"/>
      <c r="BB2228" s="133"/>
      <c r="BC2228" s="133"/>
      <c r="BD2228" s="133"/>
      <c r="BE2228" s="133"/>
      <c r="BF2228" s="133"/>
      <c r="BG2228" s="133"/>
      <c r="BH2228" s="133"/>
    </row>
    <row r="2229" spans="1:60" outlineLevel="1" x14ac:dyDescent="0.2">
      <c r="A2229" s="142"/>
      <c r="B2229" s="143"/>
      <c r="C2229" s="189" t="s">
        <v>2179</v>
      </c>
      <c r="D2229" s="175"/>
      <c r="E2229" s="176"/>
      <c r="F2229" s="144"/>
      <c r="G2229" s="144"/>
      <c r="H2229" s="144"/>
      <c r="I2229" s="144"/>
      <c r="J2229" s="144"/>
      <c r="K2229" s="144"/>
      <c r="L2229" s="144"/>
      <c r="M2229" s="144"/>
      <c r="N2229" s="144"/>
      <c r="O2229" s="144"/>
      <c r="P2229" s="144"/>
      <c r="Q2229" s="144"/>
      <c r="R2229" s="144"/>
      <c r="S2229" s="144"/>
      <c r="T2229" s="144"/>
      <c r="U2229" s="144"/>
      <c r="V2229" s="144"/>
      <c r="W2229" s="144"/>
      <c r="X2229" s="133"/>
      <c r="Y2229" s="133"/>
      <c r="Z2229" s="133"/>
      <c r="AA2229" s="133"/>
      <c r="AB2229" s="133"/>
      <c r="AC2229" s="133"/>
      <c r="AD2229" s="133"/>
      <c r="AE2229" s="133"/>
      <c r="AF2229" s="133"/>
      <c r="AG2229" s="133" t="s">
        <v>282</v>
      </c>
      <c r="AH2229" s="133">
        <v>0</v>
      </c>
      <c r="AI2229" s="133"/>
      <c r="AJ2229" s="133"/>
      <c r="AK2229" s="133"/>
      <c r="AL2229" s="133"/>
      <c r="AM2229" s="133"/>
      <c r="AN2229" s="133"/>
      <c r="AO2229" s="133"/>
      <c r="AP2229" s="133"/>
      <c r="AQ2229" s="133"/>
      <c r="AR2229" s="133"/>
      <c r="AS2229" s="133"/>
      <c r="AT2229" s="133"/>
      <c r="AU2229" s="133"/>
      <c r="AV2229" s="133"/>
      <c r="AW2229" s="133"/>
      <c r="AX2229" s="133"/>
      <c r="AY2229" s="133"/>
      <c r="AZ2229" s="133"/>
      <c r="BA2229" s="133"/>
      <c r="BB2229" s="133"/>
      <c r="BC2229" s="133"/>
      <c r="BD2229" s="133"/>
      <c r="BE2229" s="133"/>
      <c r="BF2229" s="133"/>
      <c r="BG2229" s="133"/>
      <c r="BH2229" s="133"/>
    </row>
    <row r="2230" spans="1:60" outlineLevel="1" x14ac:dyDescent="0.2">
      <c r="A2230" s="142"/>
      <c r="B2230" s="143"/>
      <c r="C2230" s="189" t="s">
        <v>2180</v>
      </c>
      <c r="D2230" s="175"/>
      <c r="E2230" s="176">
        <v>1.2868300000000001</v>
      </c>
      <c r="F2230" s="144"/>
      <c r="G2230" s="144"/>
      <c r="H2230" s="144"/>
      <c r="I2230" s="144"/>
      <c r="J2230" s="144"/>
      <c r="K2230" s="144"/>
      <c r="L2230" s="144"/>
      <c r="M2230" s="144"/>
      <c r="N2230" s="144"/>
      <c r="O2230" s="144"/>
      <c r="P2230" s="144"/>
      <c r="Q2230" s="144"/>
      <c r="R2230" s="144"/>
      <c r="S2230" s="144"/>
      <c r="T2230" s="144"/>
      <c r="U2230" s="144"/>
      <c r="V2230" s="144"/>
      <c r="W2230" s="144"/>
      <c r="X2230" s="133"/>
      <c r="Y2230" s="133"/>
      <c r="Z2230" s="133"/>
      <c r="AA2230" s="133"/>
      <c r="AB2230" s="133"/>
      <c r="AC2230" s="133"/>
      <c r="AD2230" s="133"/>
      <c r="AE2230" s="133"/>
      <c r="AF2230" s="133"/>
      <c r="AG2230" s="133" t="s">
        <v>282</v>
      </c>
      <c r="AH2230" s="133">
        <v>0</v>
      </c>
      <c r="AI2230" s="133"/>
      <c r="AJ2230" s="133"/>
      <c r="AK2230" s="133"/>
      <c r="AL2230" s="133"/>
      <c r="AM2230" s="133"/>
      <c r="AN2230" s="133"/>
      <c r="AO2230" s="133"/>
      <c r="AP2230" s="133"/>
      <c r="AQ2230" s="133"/>
      <c r="AR2230" s="133"/>
      <c r="AS2230" s="133"/>
      <c r="AT2230" s="133"/>
      <c r="AU2230" s="133"/>
      <c r="AV2230" s="133"/>
      <c r="AW2230" s="133"/>
      <c r="AX2230" s="133"/>
      <c r="AY2230" s="133"/>
      <c r="AZ2230" s="133"/>
      <c r="BA2230" s="133"/>
      <c r="BB2230" s="133"/>
      <c r="BC2230" s="133"/>
      <c r="BD2230" s="133"/>
      <c r="BE2230" s="133"/>
      <c r="BF2230" s="133"/>
      <c r="BG2230" s="133"/>
      <c r="BH2230" s="133"/>
    </row>
    <row r="2231" spans="1:60" x14ac:dyDescent="0.2">
      <c r="A2231" s="148" t="s">
        <v>228</v>
      </c>
      <c r="B2231" s="149" t="s">
        <v>159</v>
      </c>
      <c r="C2231" s="169" t="s">
        <v>160</v>
      </c>
      <c r="D2231" s="150"/>
      <c r="E2231" s="151"/>
      <c r="F2231" s="152"/>
      <c r="G2231" s="152">
        <f>SUMIF(AG2232:AG2252,"&lt;&gt;NOR",G2232:G2252)</f>
        <v>219493.72999999998</v>
      </c>
      <c r="H2231" s="152"/>
      <c r="I2231" s="152">
        <f>SUM(I2232:I2252)</f>
        <v>170224</v>
      </c>
      <c r="J2231" s="152"/>
      <c r="K2231" s="152">
        <f>SUM(K2232:K2252)</f>
        <v>49269.73</v>
      </c>
      <c r="L2231" s="152"/>
      <c r="M2231" s="152">
        <f>SUM(M2232:M2252)</f>
        <v>265587.41330000001</v>
      </c>
      <c r="N2231" s="152"/>
      <c r="O2231" s="152">
        <f>SUM(O2232:O2252)</f>
        <v>3.16</v>
      </c>
      <c r="P2231" s="152"/>
      <c r="Q2231" s="152">
        <f>SUM(Q2232:Q2252)</f>
        <v>0</v>
      </c>
      <c r="R2231" s="152"/>
      <c r="S2231" s="152"/>
      <c r="T2231" s="153"/>
      <c r="U2231" s="147"/>
      <c r="V2231" s="147">
        <f>SUM(V2232:V2252)</f>
        <v>82.28</v>
      </c>
      <c r="W2231" s="147"/>
      <c r="AG2231" t="s">
        <v>229</v>
      </c>
    </row>
    <row r="2232" spans="1:60" outlineLevel="1" x14ac:dyDescent="0.2">
      <c r="A2232" s="154">
        <v>320</v>
      </c>
      <c r="B2232" s="155" t="s">
        <v>2181</v>
      </c>
      <c r="C2232" s="171" t="s">
        <v>2182</v>
      </c>
      <c r="D2232" s="156" t="s">
        <v>291</v>
      </c>
      <c r="E2232" s="157">
        <v>65.2</v>
      </c>
      <c r="F2232" s="158">
        <v>195</v>
      </c>
      <c r="G2232" s="159">
        <f>ROUND(E2232*F2232,2)</f>
        <v>12714</v>
      </c>
      <c r="H2232" s="158">
        <v>75</v>
      </c>
      <c r="I2232" s="159">
        <f>ROUND(E2232*H2232,2)</f>
        <v>4890</v>
      </c>
      <c r="J2232" s="158">
        <v>120</v>
      </c>
      <c r="K2232" s="159">
        <f>ROUND(E2232*J2232,2)</f>
        <v>7824</v>
      </c>
      <c r="L2232" s="159">
        <v>21</v>
      </c>
      <c r="M2232" s="159">
        <f>G2232*(1+L2232/100)</f>
        <v>15383.939999999999</v>
      </c>
      <c r="N2232" s="159">
        <v>7.400000000000001E-4</v>
      </c>
      <c r="O2232" s="159">
        <f>ROUND(E2232*N2232,2)</f>
        <v>0.05</v>
      </c>
      <c r="P2232" s="159">
        <v>0</v>
      </c>
      <c r="Q2232" s="159">
        <f>ROUND(E2232*P2232,2)</f>
        <v>0</v>
      </c>
      <c r="R2232" s="159"/>
      <c r="S2232" s="159" t="s">
        <v>250</v>
      </c>
      <c r="T2232" s="160" t="s">
        <v>234</v>
      </c>
      <c r="U2232" s="144">
        <v>0.28000000000000003</v>
      </c>
      <c r="V2232" s="144">
        <f>ROUND(E2232*U2232,2)</f>
        <v>18.260000000000002</v>
      </c>
      <c r="W2232" s="144"/>
      <c r="X2232" s="133"/>
      <c r="Y2232" s="133"/>
      <c r="Z2232" s="133"/>
      <c r="AA2232" s="133"/>
      <c r="AB2232" s="133"/>
      <c r="AC2232" s="133"/>
      <c r="AD2232" s="133"/>
      <c r="AE2232" s="133"/>
      <c r="AF2232" s="133"/>
      <c r="AG2232" s="133" t="s">
        <v>251</v>
      </c>
      <c r="AH2232" s="133"/>
      <c r="AI2232" s="133"/>
      <c r="AJ2232" s="133"/>
      <c r="AK2232" s="133"/>
      <c r="AL2232" s="133"/>
      <c r="AM2232" s="133"/>
      <c r="AN2232" s="133"/>
      <c r="AO2232" s="133"/>
      <c r="AP2232" s="133"/>
      <c r="AQ2232" s="133"/>
      <c r="AR2232" s="133"/>
      <c r="AS2232" s="133"/>
      <c r="AT2232" s="133"/>
      <c r="AU2232" s="133"/>
      <c r="AV2232" s="133"/>
      <c r="AW2232" s="133"/>
      <c r="AX2232" s="133"/>
      <c r="AY2232" s="133"/>
      <c r="AZ2232" s="133"/>
      <c r="BA2232" s="133"/>
      <c r="BB2232" s="133"/>
      <c r="BC2232" s="133"/>
      <c r="BD2232" s="133"/>
      <c r="BE2232" s="133"/>
      <c r="BF2232" s="133"/>
      <c r="BG2232" s="133"/>
      <c r="BH2232" s="133"/>
    </row>
    <row r="2233" spans="1:60" ht="22.5" outlineLevel="1" x14ac:dyDescent="0.2">
      <c r="A2233" s="142"/>
      <c r="B2233" s="143"/>
      <c r="C2233" s="189" t="s">
        <v>2183</v>
      </c>
      <c r="D2233" s="175"/>
      <c r="E2233" s="176"/>
      <c r="F2233" s="144"/>
      <c r="G2233" s="144"/>
      <c r="H2233" s="144"/>
      <c r="I2233" s="144"/>
      <c r="J2233" s="144"/>
      <c r="K2233" s="144"/>
      <c r="L2233" s="144"/>
      <c r="M2233" s="144"/>
      <c r="N2233" s="144"/>
      <c r="O2233" s="144"/>
      <c r="P2233" s="144"/>
      <c r="Q2233" s="144"/>
      <c r="R2233" s="144"/>
      <c r="S2233" s="144"/>
      <c r="T2233" s="144"/>
      <c r="U2233" s="144"/>
      <c r="V2233" s="144"/>
      <c r="W2233" s="144"/>
      <c r="X2233" s="133"/>
      <c r="Y2233" s="133"/>
      <c r="Z2233" s="133"/>
      <c r="AA2233" s="133"/>
      <c r="AB2233" s="133"/>
      <c r="AC2233" s="133"/>
      <c r="AD2233" s="133"/>
      <c r="AE2233" s="133"/>
      <c r="AF2233" s="133"/>
      <c r="AG2233" s="133" t="s">
        <v>282</v>
      </c>
      <c r="AH2233" s="133">
        <v>0</v>
      </c>
      <c r="AI2233" s="133"/>
      <c r="AJ2233" s="133"/>
      <c r="AK2233" s="133"/>
      <c r="AL2233" s="133"/>
      <c r="AM2233" s="133"/>
      <c r="AN2233" s="133"/>
      <c r="AO2233" s="133"/>
      <c r="AP2233" s="133"/>
      <c r="AQ2233" s="133"/>
      <c r="AR2233" s="133"/>
      <c r="AS2233" s="133"/>
      <c r="AT2233" s="133"/>
      <c r="AU2233" s="133"/>
      <c r="AV2233" s="133"/>
      <c r="AW2233" s="133"/>
      <c r="AX2233" s="133"/>
      <c r="AY2233" s="133"/>
      <c r="AZ2233" s="133"/>
      <c r="BA2233" s="133"/>
      <c r="BB2233" s="133"/>
      <c r="BC2233" s="133"/>
      <c r="BD2233" s="133"/>
      <c r="BE2233" s="133"/>
      <c r="BF2233" s="133"/>
      <c r="BG2233" s="133"/>
      <c r="BH2233" s="133"/>
    </row>
    <row r="2234" spans="1:60" outlineLevel="1" x14ac:dyDescent="0.2">
      <c r="A2234" s="142"/>
      <c r="B2234" s="143"/>
      <c r="C2234" s="189" t="s">
        <v>2184</v>
      </c>
      <c r="D2234" s="175"/>
      <c r="E2234" s="176">
        <v>65.2</v>
      </c>
      <c r="F2234" s="144"/>
      <c r="G2234" s="144"/>
      <c r="H2234" s="144"/>
      <c r="I2234" s="144"/>
      <c r="J2234" s="144"/>
      <c r="K2234" s="144"/>
      <c r="L2234" s="144"/>
      <c r="M2234" s="144"/>
      <c r="N2234" s="144"/>
      <c r="O2234" s="144"/>
      <c r="P2234" s="144"/>
      <c r="Q2234" s="144"/>
      <c r="R2234" s="144"/>
      <c r="S2234" s="144"/>
      <c r="T2234" s="144"/>
      <c r="U2234" s="144"/>
      <c r="V2234" s="144"/>
      <c r="W2234" s="144"/>
      <c r="X2234" s="133"/>
      <c r="Y2234" s="133"/>
      <c r="Z2234" s="133"/>
      <c r="AA2234" s="133"/>
      <c r="AB2234" s="133"/>
      <c r="AC2234" s="133"/>
      <c r="AD2234" s="133"/>
      <c r="AE2234" s="133"/>
      <c r="AF2234" s="133"/>
      <c r="AG2234" s="133" t="s">
        <v>282</v>
      </c>
      <c r="AH2234" s="133">
        <v>0</v>
      </c>
      <c r="AI2234" s="133"/>
      <c r="AJ2234" s="133"/>
      <c r="AK2234" s="133"/>
      <c r="AL2234" s="133"/>
      <c r="AM2234" s="133"/>
      <c r="AN2234" s="133"/>
      <c r="AO2234" s="133"/>
      <c r="AP2234" s="133"/>
      <c r="AQ2234" s="133"/>
      <c r="AR2234" s="133"/>
      <c r="AS2234" s="133"/>
      <c r="AT2234" s="133"/>
      <c r="AU2234" s="133"/>
      <c r="AV2234" s="133"/>
      <c r="AW2234" s="133"/>
      <c r="AX2234" s="133"/>
      <c r="AY2234" s="133"/>
      <c r="AZ2234" s="133"/>
      <c r="BA2234" s="133"/>
      <c r="BB2234" s="133"/>
      <c r="BC2234" s="133"/>
      <c r="BD2234" s="133"/>
      <c r="BE2234" s="133"/>
      <c r="BF2234" s="133"/>
      <c r="BG2234" s="133"/>
      <c r="BH2234" s="133"/>
    </row>
    <row r="2235" spans="1:60" outlineLevel="1" x14ac:dyDescent="0.2">
      <c r="A2235" s="161">
        <v>321</v>
      </c>
      <c r="B2235" s="162" t="s">
        <v>2185</v>
      </c>
      <c r="C2235" s="170" t="s">
        <v>2182</v>
      </c>
      <c r="D2235" s="163" t="s">
        <v>291</v>
      </c>
      <c r="E2235" s="164">
        <v>121</v>
      </c>
      <c r="F2235" s="165">
        <v>195</v>
      </c>
      <c r="G2235" s="166">
        <f>ROUND(E2235*F2235,2)</f>
        <v>23595</v>
      </c>
      <c r="H2235" s="165">
        <v>75</v>
      </c>
      <c r="I2235" s="166">
        <f>ROUND(E2235*H2235,2)</f>
        <v>9075</v>
      </c>
      <c r="J2235" s="165">
        <v>120</v>
      </c>
      <c r="K2235" s="166">
        <f>ROUND(E2235*J2235,2)</f>
        <v>14520</v>
      </c>
      <c r="L2235" s="166">
        <v>21</v>
      </c>
      <c r="M2235" s="166">
        <f>G2235*(1+L2235/100)</f>
        <v>28549.95</v>
      </c>
      <c r="N2235" s="166">
        <v>7.400000000000001E-4</v>
      </c>
      <c r="O2235" s="166">
        <f>ROUND(E2235*N2235,2)</f>
        <v>0.09</v>
      </c>
      <c r="P2235" s="166">
        <v>0</v>
      </c>
      <c r="Q2235" s="166">
        <f>ROUND(E2235*P2235,2)</f>
        <v>0</v>
      </c>
      <c r="R2235" s="166"/>
      <c r="S2235" s="166" t="s">
        <v>250</v>
      </c>
      <c r="T2235" s="167" t="s">
        <v>234</v>
      </c>
      <c r="U2235" s="144">
        <v>0.28000000000000003</v>
      </c>
      <c r="V2235" s="144">
        <f>ROUND(E2235*U2235,2)</f>
        <v>33.880000000000003</v>
      </c>
      <c r="W2235" s="144"/>
      <c r="X2235" s="133"/>
      <c r="Y2235" s="133"/>
      <c r="Z2235" s="133"/>
      <c r="AA2235" s="133"/>
      <c r="AB2235" s="133"/>
      <c r="AC2235" s="133"/>
      <c r="AD2235" s="133"/>
      <c r="AE2235" s="133"/>
      <c r="AF2235" s="133"/>
      <c r="AG2235" s="133" t="s">
        <v>251</v>
      </c>
      <c r="AH2235" s="133"/>
      <c r="AI2235" s="133"/>
      <c r="AJ2235" s="133"/>
      <c r="AK2235" s="133"/>
      <c r="AL2235" s="133"/>
      <c r="AM2235" s="133"/>
      <c r="AN2235" s="133"/>
      <c r="AO2235" s="133"/>
      <c r="AP2235" s="133"/>
      <c r="AQ2235" s="133"/>
      <c r="AR2235" s="133"/>
      <c r="AS2235" s="133"/>
      <c r="AT2235" s="133"/>
      <c r="AU2235" s="133"/>
      <c r="AV2235" s="133"/>
      <c r="AW2235" s="133"/>
      <c r="AX2235" s="133"/>
      <c r="AY2235" s="133"/>
      <c r="AZ2235" s="133"/>
      <c r="BA2235" s="133"/>
      <c r="BB2235" s="133"/>
      <c r="BC2235" s="133"/>
      <c r="BD2235" s="133"/>
      <c r="BE2235" s="133"/>
      <c r="BF2235" s="133"/>
      <c r="BG2235" s="133"/>
      <c r="BH2235" s="133"/>
    </row>
    <row r="2236" spans="1:60" outlineLevel="1" x14ac:dyDescent="0.2">
      <c r="A2236" s="161">
        <v>322</v>
      </c>
      <c r="B2236" s="162" t="s">
        <v>2186</v>
      </c>
      <c r="C2236" s="170" t="s">
        <v>2187</v>
      </c>
      <c r="D2236" s="163" t="s">
        <v>611</v>
      </c>
      <c r="E2236" s="164">
        <v>2</v>
      </c>
      <c r="F2236" s="165">
        <v>2550</v>
      </c>
      <c r="G2236" s="166">
        <f>ROUND(E2236*F2236,2)</f>
        <v>5100</v>
      </c>
      <c r="H2236" s="165">
        <v>0</v>
      </c>
      <c r="I2236" s="166">
        <f>ROUND(E2236*H2236,2)</f>
        <v>0</v>
      </c>
      <c r="J2236" s="165">
        <v>2550</v>
      </c>
      <c r="K2236" s="166">
        <f>ROUND(E2236*J2236,2)</f>
        <v>5100</v>
      </c>
      <c r="L2236" s="166">
        <v>21</v>
      </c>
      <c r="M2236" s="166">
        <f>G2236*(1+L2236/100)</f>
        <v>6171</v>
      </c>
      <c r="N2236" s="166">
        <v>5.0000000000000001E-3</v>
      </c>
      <c r="O2236" s="166">
        <f>ROUND(E2236*N2236,2)</f>
        <v>0.01</v>
      </c>
      <c r="P2236" s="166">
        <v>0</v>
      </c>
      <c r="Q2236" s="166">
        <f>ROUND(E2236*P2236,2)</f>
        <v>0</v>
      </c>
      <c r="R2236" s="166"/>
      <c r="S2236" s="166" t="s">
        <v>250</v>
      </c>
      <c r="T2236" s="167" t="s">
        <v>234</v>
      </c>
      <c r="U2236" s="144">
        <v>0</v>
      </c>
      <c r="V2236" s="144">
        <f>ROUND(E2236*U2236,2)</f>
        <v>0</v>
      </c>
      <c r="W2236" s="144"/>
      <c r="X2236" s="133"/>
      <c r="Y2236" s="133"/>
      <c r="Z2236" s="133"/>
      <c r="AA2236" s="133"/>
      <c r="AB2236" s="133"/>
      <c r="AC2236" s="133"/>
      <c r="AD2236" s="133"/>
      <c r="AE2236" s="133"/>
      <c r="AF2236" s="133"/>
      <c r="AG2236" s="133" t="s">
        <v>251</v>
      </c>
      <c r="AH2236" s="133"/>
      <c r="AI2236" s="133"/>
      <c r="AJ2236" s="133"/>
      <c r="AK2236" s="133"/>
      <c r="AL2236" s="133"/>
      <c r="AM2236" s="133"/>
      <c r="AN2236" s="133"/>
      <c r="AO2236" s="133"/>
      <c r="AP2236" s="133"/>
      <c r="AQ2236" s="133"/>
      <c r="AR2236" s="133"/>
      <c r="AS2236" s="133"/>
      <c r="AT2236" s="133"/>
      <c r="AU2236" s="133"/>
      <c r="AV2236" s="133"/>
      <c r="AW2236" s="133"/>
      <c r="AX2236" s="133"/>
      <c r="AY2236" s="133"/>
      <c r="AZ2236" s="133"/>
      <c r="BA2236" s="133"/>
      <c r="BB2236" s="133"/>
      <c r="BC2236" s="133"/>
      <c r="BD2236" s="133"/>
      <c r="BE2236" s="133"/>
      <c r="BF2236" s="133"/>
      <c r="BG2236" s="133"/>
      <c r="BH2236" s="133"/>
    </row>
    <row r="2237" spans="1:60" outlineLevel="1" x14ac:dyDescent="0.2">
      <c r="A2237" s="154">
        <v>323</v>
      </c>
      <c r="B2237" s="155" t="s">
        <v>2188</v>
      </c>
      <c r="C2237" s="171" t="s">
        <v>2189</v>
      </c>
      <c r="D2237" s="156" t="s">
        <v>291</v>
      </c>
      <c r="E2237" s="157">
        <v>17.700000000000003</v>
      </c>
      <c r="F2237" s="158">
        <v>444</v>
      </c>
      <c r="G2237" s="159">
        <f>ROUND(E2237*F2237,2)</f>
        <v>7858.8</v>
      </c>
      <c r="H2237" s="158">
        <v>0</v>
      </c>
      <c r="I2237" s="159">
        <f>ROUND(E2237*H2237,2)</f>
        <v>0</v>
      </c>
      <c r="J2237" s="158">
        <v>444</v>
      </c>
      <c r="K2237" s="159">
        <f>ROUND(E2237*J2237,2)</f>
        <v>7858.8</v>
      </c>
      <c r="L2237" s="159">
        <v>21</v>
      </c>
      <c r="M2237" s="159">
        <f>G2237*(1+L2237/100)</f>
        <v>9509.1479999999992</v>
      </c>
      <c r="N2237" s="159">
        <v>3.6700000000000001E-3</v>
      </c>
      <c r="O2237" s="159">
        <f>ROUND(E2237*N2237,2)</f>
        <v>0.06</v>
      </c>
      <c r="P2237" s="159">
        <v>0</v>
      </c>
      <c r="Q2237" s="159">
        <f>ROUND(E2237*P2237,2)</f>
        <v>0</v>
      </c>
      <c r="R2237" s="159"/>
      <c r="S2237" s="159" t="s">
        <v>250</v>
      </c>
      <c r="T2237" s="160" t="s">
        <v>2190</v>
      </c>
      <c r="U2237" s="144">
        <v>0.29400000000000004</v>
      </c>
      <c r="V2237" s="144">
        <f>ROUND(E2237*U2237,2)</f>
        <v>5.2</v>
      </c>
      <c r="W2237" s="144"/>
      <c r="X2237" s="133"/>
      <c r="Y2237" s="133"/>
      <c r="Z2237" s="133"/>
      <c r="AA2237" s="133"/>
      <c r="AB2237" s="133"/>
      <c r="AC2237" s="133"/>
      <c r="AD2237" s="133"/>
      <c r="AE2237" s="133"/>
      <c r="AF2237" s="133"/>
      <c r="AG2237" s="133" t="s">
        <v>251</v>
      </c>
      <c r="AH2237" s="133"/>
      <c r="AI2237" s="133"/>
      <c r="AJ2237" s="133"/>
      <c r="AK2237" s="133"/>
      <c r="AL2237" s="133"/>
      <c r="AM2237" s="133"/>
      <c r="AN2237" s="133"/>
      <c r="AO2237" s="133"/>
      <c r="AP2237" s="133"/>
      <c r="AQ2237" s="133"/>
      <c r="AR2237" s="133"/>
      <c r="AS2237" s="133"/>
      <c r="AT2237" s="133"/>
      <c r="AU2237" s="133"/>
      <c r="AV2237" s="133"/>
      <c r="AW2237" s="133"/>
      <c r="AX2237" s="133"/>
      <c r="AY2237" s="133"/>
      <c r="AZ2237" s="133"/>
      <c r="BA2237" s="133"/>
      <c r="BB2237" s="133"/>
      <c r="BC2237" s="133"/>
      <c r="BD2237" s="133"/>
      <c r="BE2237" s="133"/>
      <c r="BF2237" s="133"/>
      <c r="BG2237" s="133"/>
      <c r="BH2237" s="133"/>
    </row>
    <row r="2238" spans="1:60" outlineLevel="1" x14ac:dyDescent="0.2">
      <c r="A2238" s="142"/>
      <c r="B2238" s="143"/>
      <c r="C2238" s="189" t="s">
        <v>2191</v>
      </c>
      <c r="D2238" s="175"/>
      <c r="E2238" s="176">
        <v>17.700000000000003</v>
      </c>
      <c r="F2238" s="144"/>
      <c r="G2238" s="144"/>
      <c r="H2238" s="144"/>
      <c r="I2238" s="144"/>
      <c r="J2238" s="144"/>
      <c r="K2238" s="144"/>
      <c r="L2238" s="144"/>
      <c r="M2238" s="144"/>
      <c r="N2238" s="144"/>
      <c r="O2238" s="144"/>
      <c r="P2238" s="144"/>
      <c r="Q2238" s="144"/>
      <c r="R2238" s="144"/>
      <c r="S2238" s="144"/>
      <c r="T2238" s="144"/>
      <c r="U2238" s="144"/>
      <c r="V2238" s="144"/>
      <c r="W2238" s="144"/>
      <c r="X2238" s="133"/>
      <c r="Y2238" s="133"/>
      <c r="Z2238" s="133"/>
      <c r="AA2238" s="133"/>
      <c r="AB2238" s="133"/>
      <c r="AC2238" s="133"/>
      <c r="AD2238" s="133"/>
      <c r="AE2238" s="133"/>
      <c r="AF2238" s="133"/>
      <c r="AG2238" s="133" t="s">
        <v>282</v>
      </c>
      <c r="AH2238" s="133">
        <v>0</v>
      </c>
      <c r="AI2238" s="133"/>
      <c r="AJ2238" s="133"/>
      <c r="AK2238" s="133"/>
      <c r="AL2238" s="133"/>
      <c r="AM2238" s="133"/>
      <c r="AN2238" s="133"/>
      <c r="AO2238" s="133"/>
      <c r="AP2238" s="133"/>
      <c r="AQ2238" s="133"/>
      <c r="AR2238" s="133"/>
      <c r="AS2238" s="133"/>
      <c r="AT2238" s="133"/>
      <c r="AU2238" s="133"/>
      <c r="AV2238" s="133"/>
      <c r="AW2238" s="133"/>
      <c r="AX2238" s="133"/>
      <c r="AY2238" s="133"/>
      <c r="AZ2238" s="133"/>
      <c r="BA2238" s="133"/>
      <c r="BB2238" s="133"/>
      <c r="BC2238" s="133"/>
      <c r="BD2238" s="133"/>
      <c r="BE2238" s="133"/>
      <c r="BF2238" s="133"/>
      <c r="BG2238" s="133"/>
      <c r="BH2238" s="133"/>
    </row>
    <row r="2239" spans="1:60" ht="22.5" outlineLevel="1" x14ac:dyDescent="0.2">
      <c r="A2239" s="154">
        <v>324</v>
      </c>
      <c r="B2239" s="155" t="s">
        <v>2192</v>
      </c>
      <c r="C2239" s="171" t="s">
        <v>2193</v>
      </c>
      <c r="D2239" s="156" t="s">
        <v>291</v>
      </c>
      <c r="E2239" s="157">
        <v>171</v>
      </c>
      <c r="F2239" s="158">
        <v>285</v>
      </c>
      <c r="G2239" s="159">
        <f>ROUND(E2239*F2239,2)</f>
        <v>48735</v>
      </c>
      <c r="H2239" s="158">
        <v>285</v>
      </c>
      <c r="I2239" s="159">
        <f>ROUND(E2239*H2239,2)</f>
        <v>48735</v>
      </c>
      <c r="J2239" s="158">
        <v>0</v>
      </c>
      <c r="K2239" s="159">
        <f>ROUND(E2239*J2239,2)</f>
        <v>0</v>
      </c>
      <c r="L2239" s="159">
        <v>21</v>
      </c>
      <c r="M2239" s="159">
        <f>G2239*(1+L2239/100)</f>
        <v>58969.35</v>
      </c>
      <c r="N2239" s="159">
        <v>1.2000000000000001E-3</v>
      </c>
      <c r="O2239" s="159">
        <f>ROUND(E2239*N2239,2)</f>
        <v>0.21</v>
      </c>
      <c r="P2239" s="159">
        <v>0</v>
      </c>
      <c r="Q2239" s="159">
        <f>ROUND(E2239*P2239,2)</f>
        <v>0</v>
      </c>
      <c r="R2239" s="159"/>
      <c r="S2239" s="159" t="s">
        <v>250</v>
      </c>
      <c r="T2239" s="160" t="s">
        <v>234</v>
      </c>
      <c r="U2239" s="144">
        <v>0</v>
      </c>
      <c r="V2239" s="144">
        <f>ROUND(E2239*U2239,2)</f>
        <v>0</v>
      </c>
      <c r="W2239" s="144"/>
      <c r="X2239" s="133"/>
      <c r="Y2239" s="133"/>
      <c r="Z2239" s="133"/>
      <c r="AA2239" s="133"/>
      <c r="AB2239" s="133"/>
      <c r="AC2239" s="133"/>
      <c r="AD2239" s="133"/>
      <c r="AE2239" s="133"/>
      <c r="AF2239" s="133"/>
      <c r="AG2239" s="133" t="s">
        <v>251</v>
      </c>
      <c r="AH2239" s="133"/>
      <c r="AI2239" s="133"/>
      <c r="AJ2239" s="133"/>
      <c r="AK2239" s="133"/>
      <c r="AL2239" s="133"/>
      <c r="AM2239" s="133"/>
      <c r="AN2239" s="133"/>
      <c r="AO2239" s="133"/>
      <c r="AP2239" s="133"/>
      <c r="AQ2239" s="133"/>
      <c r="AR2239" s="133"/>
      <c r="AS2239" s="133"/>
      <c r="AT2239" s="133"/>
      <c r="AU2239" s="133"/>
      <c r="AV2239" s="133"/>
      <c r="AW2239" s="133"/>
      <c r="AX2239" s="133"/>
      <c r="AY2239" s="133"/>
      <c r="AZ2239" s="133"/>
      <c r="BA2239" s="133"/>
      <c r="BB2239" s="133"/>
      <c r="BC2239" s="133"/>
      <c r="BD2239" s="133"/>
      <c r="BE2239" s="133"/>
      <c r="BF2239" s="133"/>
      <c r="BG2239" s="133"/>
      <c r="BH2239" s="133"/>
    </row>
    <row r="2240" spans="1:60" outlineLevel="1" x14ac:dyDescent="0.2">
      <c r="A2240" s="142"/>
      <c r="B2240" s="143"/>
      <c r="C2240" s="290" t="s">
        <v>2194</v>
      </c>
      <c r="D2240" s="291"/>
      <c r="E2240" s="291"/>
      <c r="F2240" s="291"/>
      <c r="G2240" s="291"/>
      <c r="H2240" s="144"/>
      <c r="I2240" s="144"/>
      <c r="J2240" s="144"/>
      <c r="K2240" s="144"/>
      <c r="L2240" s="144"/>
      <c r="M2240" s="144"/>
      <c r="N2240" s="144"/>
      <c r="O2240" s="144"/>
      <c r="P2240" s="144"/>
      <c r="Q2240" s="144"/>
      <c r="R2240" s="144"/>
      <c r="S2240" s="144"/>
      <c r="T2240" s="144"/>
      <c r="U2240" s="144"/>
      <c r="V2240" s="144"/>
      <c r="W2240" s="144"/>
      <c r="X2240" s="133"/>
      <c r="Y2240" s="133"/>
      <c r="Z2240" s="133"/>
      <c r="AA2240" s="133"/>
      <c r="AB2240" s="133"/>
      <c r="AC2240" s="133"/>
      <c r="AD2240" s="133"/>
      <c r="AE2240" s="133"/>
      <c r="AF2240" s="133"/>
      <c r="AG2240" s="133" t="s">
        <v>342</v>
      </c>
      <c r="AH2240" s="133"/>
      <c r="AI2240" s="133"/>
      <c r="AJ2240" s="133"/>
      <c r="AK2240" s="133"/>
      <c r="AL2240" s="133"/>
      <c r="AM2240" s="133"/>
      <c r="AN2240" s="133"/>
      <c r="AO2240" s="133"/>
      <c r="AP2240" s="133"/>
      <c r="AQ2240" s="133"/>
      <c r="AR2240" s="133"/>
      <c r="AS2240" s="133"/>
      <c r="AT2240" s="133"/>
      <c r="AU2240" s="133"/>
      <c r="AV2240" s="133"/>
      <c r="AW2240" s="133"/>
      <c r="AX2240" s="133"/>
      <c r="AY2240" s="133"/>
      <c r="AZ2240" s="133"/>
      <c r="BA2240" s="133"/>
      <c r="BB2240" s="133"/>
      <c r="BC2240" s="133"/>
      <c r="BD2240" s="133"/>
      <c r="BE2240" s="133"/>
      <c r="BF2240" s="133"/>
      <c r="BG2240" s="133"/>
      <c r="BH2240" s="133"/>
    </row>
    <row r="2241" spans="1:60" ht="22.5" outlineLevel="1" x14ac:dyDescent="0.2">
      <c r="A2241" s="154">
        <v>325</v>
      </c>
      <c r="B2241" s="155" t="s">
        <v>2195</v>
      </c>
      <c r="C2241" s="171" t="s">
        <v>2196</v>
      </c>
      <c r="D2241" s="156" t="s">
        <v>611</v>
      </c>
      <c r="E2241" s="157">
        <v>4</v>
      </c>
      <c r="F2241" s="158">
        <v>1900</v>
      </c>
      <c r="G2241" s="159">
        <f>ROUND(E2241*F2241,2)</f>
        <v>7600</v>
      </c>
      <c r="H2241" s="158">
        <v>1900</v>
      </c>
      <c r="I2241" s="159">
        <f>ROUND(E2241*H2241,2)</f>
        <v>7600</v>
      </c>
      <c r="J2241" s="158">
        <v>0</v>
      </c>
      <c r="K2241" s="159">
        <f>ROUND(E2241*J2241,2)</f>
        <v>0</v>
      </c>
      <c r="L2241" s="159">
        <v>21</v>
      </c>
      <c r="M2241" s="159">
        <f>G2241*(1+L2241/100)</f>
        <v>9196</v>
      </c>
      <c r="N2241" s="159">
        <v>0.01</v>
      </c>
      <c r="O2241" s="159">
        <f>ROUND(E2241*N2241,2)</f>
        <v>0.04</v>
      </c>
      <c r="P2241" s="159">
        <v>0</v>
      </c>
      <c r="Q2241" s="159">
        <f>ROUND(E2241*P2241,2)</f>
        <v>0</v>
      </c>
      <c r="R2241" s="159"/>
      <c r="S2241" s="159" t="s">
        <v>250</v>
      </c>
      <c r="T2241" s="160" t="s">
        <v>234</v>
      </c>
      <c r="U2241" s="144">
        <v>0</v>
      </c>
      <c r="V2241" s="144">
        <f>ROUND(E2241*U2241,2)</f>
        <v>0</v>
      </c>
      <c r="W2241" s="144"/>
      <c r="X2241" s="133"/>
      <c r="Y2241" s="133"/>
      <c r="Z2241" s="133"/>
      <c r="AA2241" s="133"/>
      <c r="AB2241" s="133"/>
      <c r="AC2241" s="133"/>
      <c r="AD2241" s="133"/>
      <c r="AE2241" s="133"/>
      <c r="AF2241" s="133"/>
      <c r="AG2241" s="133" t="s">
        <v>251</v>
      </c>
      <c r="AH2241" s="133"/>
      <c r="AI2241" s="133"/>
      <c r="AJ2241" s="133"/>
      <c r="AK2241" s="133"/>
      <c r="AL2241" s="133"/>
      <c r="AM2241" s="133"/>
      <c r="AN2241" s="133"/>
      <c r="AO2241" s="133"/>
      <c r="AP2241" s="133"/>
      <c r="AQ2241" s="133"/>
      <c r="AR2241" s="133"/>
      <c r="AS2241" s="133"/>
      <c r="AT2241" s="133"/>
      <c r="AU2241" s="133"/>
      <c r="AV2241" s="133"/>
      <c r="AW2241" s="133"/>
      <c r="AX2241" s="133"/>
      <c r="AY2241" s="133"/>
      <c r="AZ2241" s="133"/>
      <c r="BA2241" s="133"/>
      <c r="BB2241" s="133"/>
      <c r="BC2241" s="133"/>
      <c r="BD2241" s="133"/>
      <c r="BE2241" s="133"/>
      <c r="BF2241" s="133"/>
      <c r="BG2241" s="133"/>
      <c r="BH2241" s="133"/>
    </row>
    <row r="2242" spans="1:60" outlineLevel="1" x14ac:dyDescent="0.2">
      <c r="A2242" s="142"/>
      <c r="B2242" s="143"/>
      <c r="C2242" s="290" t="s">
        <v>2194</v>
      </c>
      <c r="D2242" s="291"/>
      <c r="E2242" s="291"/>
      <c r="F2242" s="291"/>
      <c r="G2242" s="291"/>
      <c r="H2242" s="144"/>
      <c r="I2242" s="144"/>
      <c r="J2242" s="144"/>
      <c r="K2242" s="144"/>
      <c r="L2242" s="144"/>
      <c r="M2242" s="144"/>
      <c r="N2242" s="144"/>
      <c r="O2242" s="144"/>
      <c r="P2242" s="144"/>
      <c r="Q2242" s="144"/>
      <c r="R2242" s="144"/>
      <c r="S2242" s="144"/>
      <c r="T2242" s="144"/>
      <c r="U2242" s="144"/>
      <c r="V2242" s="144"/>
      <c r="W2242" s="144"/>
      <c r="X2242" s="133"/>
      <c r="Y2242" s="133"/>
      <c r="Z2242" s="133"/>
      <c r="AA2242" s="133"/>
      <c r="AB2242" s="133"/>
      <c r="AC2242" s="133"/>
      <c r="AD2242" s="133"/>
      <c r="AE2242" s="133"/>
      <c r="AF2242" s="133"/>
      <c r="AG2242" s="133" t="s">
        <v>342</v>
      </c>
      <c r="AH2242" s="133"/>
      <c r="AI2242" s="133"/>
      <c r="AJ2242" s="133"/>
      <c r="AK2242" s="133"/>
      <c r="AL2242" s="133"/>
      <c r="AM2242" s="133"/>
      <c r="AN2242" s="133"/>
      <c r="AO2242" s="133"/>
      <c r="AP2242" s="133"/>
      <c r="AQ2242" s="133"/>
      <c r="AR2242" s="133"/>
      <c r="AS2242" s="133"/>
      <c r="AT2242" s="133"/>
      <c r="AU2242" s="133"/>
      <c r="AV2242" s="133"/>
      <c r="AW2242" s="133"/>
      <c r="AX2242" s="133"/>
      <c r="AY2242" s="133"/>
      <c r="AZ2242" s="133"/>
      <c r="BA2242" s="133"/>
      <c r="BB2242" s="133"/>
      <c r="BC2242" s="133"/>
      <c r="BD2242" s="133"/>
      <c r="BE2242" s="133"/>
      <c r="BF2242" s="133"/>
      <c r="BG2242" s="133"/>
      <c r="BH2242" s="133"/>
    </row>
    <row r="2243" spans="1:60" ht="22.5" outlineLevel="1" x14ac:dyDescent="0.2">
      <c r="A2243" s="154">
        <v>326</v>
      </c>
      <c r="B2243" s="155" t="s">
        <v>2197</v>
      </c>
      <c r="C2243" s="171" t="s">
        <v>2198</v>
      </c>
      <c r="D2243" s="156" t="s">
        <v>291</v>
      </c>
      <c r="E2243" s="157">
        <v>154</v>
      </c>
      <c r="F2243" s="158">
        <v>540</v>
      </c>
      <c r="G2243" s="159">
        <f>ROUND(E2243*F2243,2)</f>
        <v>83160</v>
      </c>
      <c r="H2243" s="158">
        <v>540</v>
      </c>
      <c r="I2243" s="159">
        <f>ROUND(E2243*H2243,2)</f>
        <v>83160</v>
      </c>
      <c r="J2243" s="158">
        <v>0</v>
      </c>
      <c r="K2243" s="159">
        <f>ROUND(E2243*J2243,2)</f>
        <v>0</v>
      </c>
      <c r="L2243" s="159">
        <v>21</v>
      </c>
      <c r="M2243" s="159">
        <f>G2243*(1+L2243/100)</f>
        <v>100623.59999999999</v>
      </c>
      <c r="N2243" s="159">
        <v>1.5000000000000001E-2</v>
      </c>
      <c r="O2243" s="159">
        <f>ROUND(E2243*N2243,2)</f>
        <v>2.31</v>
      </c>
      <c r="P2243" s="159">
        <v>0</v>
      </c>
      <c r="Q2243" s="159">
        <f>ROUND(E2243*P2243,2)</f>
        <v>0</v>
      </c>
      <c r="R2243" s="159"/>
      <c r="S2243" s="159" t="s">
        <v>250</v>
      </c>
      <c r="T2243" s="160" t="s">
        <v>234</v>
      </c>
      <c r="U2243" s="144">
        <v>0</v>
      </c>
      <c r="V2243" s="144">
        <f>ROUND(E2243*U2243,2)</f>
        <v>0</v>
      </c>
      <c r="W2243" s="144"/>
      <c r="X2243" s="133"/>
      <c r="Y2243" s="133"/>
      <c r="Z2243" s="133"/>
      <c r="AA2243" s="133"/>
      <c r="AB2243" s="133"/>
      <c r="AC2243" s="133"/>
      <c r="AD2243" s="133"/>
      <c r="AE2243" s="133"/>
      <c r="AF2243" s="133"/>
      <c r="AG2243" s="133" t="s">
        <v>251</v>
      </c>
      <c r="AH2243" s="133"/>
      <c r="AI2243" s="133"/>
      <c r="AJ2243" s="133"/>
      <c r="AK2243" s="133"/>
      <c r="AL2243" s="133"/>
      <c r="AM2243" s="133"/>
      <c r="AN2243" s="133"/>
      <c r="AO2243" s="133"/>
      <c r="AP2243" s="133"/>
      <c r="AQ2243" s="133"/>
      <c r="AR2243" s="133"/>
      <c r="AS2243" s="133"/>
      <c r="AT2243" s="133"/>
      <c r="AU2243" s="133"/>
      <c r="AV2243" s="133"/>
      <c r="AW2243" s="133"/>
      <c r="AX2243" s="133"/>
      <c r="AY2243" s="133"/>
      <c r="AZ2243" s="133"/>
      <c r="BA2243" s="133"/>
      <c r="BB2243" s="133"/>
      <c r="BC2243" s="133"/>
      <c r="BD2243" s="133"/>
      <c r="BE2243" s="133"/>
      <c r="BF2243" s="133"/>
      <c r="BG2243" s="133"/>
      <c r="BH2243" s="133"/>
    </row>
    <row r="2244" spans="1:60" outlineLevel="1" x14ac:dyDescent="0.2">
      <c r="A2244" s="142"/>
      <c r="B2244" s="143"/>
      <c r="C2244" s="290" t="s">
        <v>2194</v>
      </c>
      <c r="D2244" s="291"/>
      <c r="E2244" s="291"/>
      <c r="F2244" s="291"/>
      <c r="G2244" s="291"/>
      <c r="H2244" s="144"/>
      <c r="I2244" s="144"/>
      <c r="J2244" s="144"/>
      <c r="K2244" s="144"/>
      <c r="L2244" s="144"/>
      <c r="M2244" s="144"/>
      <c r="N2244" s="144"/>
      <c r="O2244" s="144"/>
      <c r="P2244" s="144"/>
      <c r="Q2244" s="144"/>
      <c r="R2244" s="144"/>
      <c r="S2244" s="144"/>
      <c r="T2244" s="144"/>
      <c r="U2244" s="144"/>
      <c r="V2244" s="144"/>
      <c r="W2244" s="144"/>
      <c r="X2244" s="133"/>
      <c r="Y2244" s="133"/>
      <c r="Z2244" s="133"/>
      <c r="AA2244" s="133"/>
      <c r="AB2244" s="133"/>
      <c r="AC2244" s="133"/>
      <c r="AD2244" s="133"/>
      <c r="AE2244" s="133"/>
      <c r="AF2244" s="133"/>
      <c r="AG2244" s="133" t="s">
        <v>342</v>
      </c>
      <c r="AH2244" s="133"/>
      <c r="AI2244" s="133"/>
      <c r="AJ2244" s="133"/>
      <c r="AK2244" s="133"/>
      <c r="AL2244" s="133"/>
      <c r="AM2244" s="133"/>
      <c r="AN2244" s="133"/>
      <c r="AO2244" s="133"/>
      <c r="AP2244" s="133"/>
      <c r="AQ2244" s="133"/>
      <c r="AR2244" s="133"/>
      <c r="AS2244" s="133"/>
      <c r="AT2244" s="133"/>
      <c r="AU2244" s="133"/>
      <c r="AV2244" s="133"/>
      <c r="AW2244" s="133"/>
      <c r="AX2244" s="133"/>
      <c r="AY2244" s="133"/>
      <c r="AZ2244" s="133"/>
      <c r="BA2244" s="133"/>
      <c r="BB2244" s="133"/>
      <c r="BC2244" s="133"/>
      <c r="BD2244" s="133"/>
      <c r="BE2244" s="133"/>
      <c r="BF2244" s="133"/>
      <c r="BG2244" s="133"/>
      <c r="BH2244" s="133"/>
    </row>
    <row r="2245" spans="1:60" ht="22.5" outlineLevel="1" x14ac:dyDescent="0.2">
      <c r="A2245" s="154">
        <v>327</v>
      </c>
      <c r="B2245" s="155" t="s">
        <v>2199</v>
      </c>
      <c r="C2245" s="171" t="s">
        <v>2200</v>
      </c>
      <c r="D2245" s="156" t="s">
        <v>291</v>
      </c>
      <c r="E2245" s="157">
        <v>14</v>
      </c>
      <c r="F2245" s="158">
        <v>620</v>
      </c>
      <c r="G2245" s="159">
        <f>ROUND(E2245*F2245,2)</f>
        <v>8680</v>
      </c>
      <c r="H2245" s="158">
        <v>620</v>
      </c>
      <c r="I2245" s="159">
        <f>ROUND(E2245*H2245,2)</f>
        <v>8680</v>
      </c>
      <c r="J2245" s="158">
        <v>0</v>
      </c>
      <c r="K2245" s="159">
        <f>ROUND(E2245*J2245,2)</f>
        <v>0</v>
      </c>
      <c r="L2245" s="159">
        <v>21</v>
      </c>
      <c r="M2245" s="159">
        <f>G2245*(1+L2245/100)</f>
        <v>10502.8</v>
      </c>
      <c r="N2245" s="159">
        <v>1.6E-2</v>
      </c>
      <c r="O2245" s="159">
        <f>ROUND(E2245*N2245,2)</f>
        <v>0.22</v>
      </c>
      <c r="P2245" s="159">
        <v>0</v>
      </c>
      <c r="Q2245" s="159">
        <f>ROUND(E2245*P2245,2)</f>
        <v>0</v>
      </c>
      <c r="R2245" s="159"/>
      <c r="S2245" s="159" t="s">
        <v>250</v>
      </c>
      <c r="T2245" s="160" t="s">
        <v>234</v>
      </c>
      <c r="U2245" s="144">
        <v>0</v>
      </c>
      <c r="V2245" s="144">
        <f>ROUND(E2245*U2245,2)</f>
        <v>0</v>
      </c>
      <c r="W2245" s="144"/>
      <c r="X2245" s="133"/>
      <c r="Y2245" s="133"/>
      <c r="Z2245" s="133"/>
      <c r="AA2245" s="133"/>
      <c r="AB2245" s="133"/>
      <c r="AC2245" s="133"/>
      <c r="AD2245" s="133"/>
      <c r="AE2245" s="133"/>
      <c r="AF2245" s="133"/>
      <c r="AG2245" s="133" t="s">
        <v>251</v>
      </c>
      <c r="AH2245" s="133"/>
      <c r="AI2245" s="133"/>
      <c r="AJ2245" s="133"/>
      <c r="AK2245" s="133"/>
      <c r="AL2245" s="133"/>
      <c r="AM2245" s="133"/>
      <c r="AN2245" s="133"/>
      <c r="AO2245" s="133"/>
      <c r="AP2245" s="133"/>
      <c r="AQ2245" s="133"/>
      <c r="AR2245" s="133"/>
      <c r="AS2245" s="133"/>
      <c r="AT2245" s="133"/>
      <c r="AU2245" s="133"/>
      <c r="AV2245" s="133"/>
      <c r="AW2245" s="133"/>
      <c r="AX2245" s="133"/>
      <c r="AY2245" s="133"/>
      <c r="AZ2245" s="133"/>
      <c r="BA2245" s="133"/>
      <c r="BB2245" s="133"/>
      <c r="BC2245" s="133"/>
      <c r="BD2245" s="133"/>
      <c r="BE2245" s="133"/>
      <c r="BF2245" s="133"/>
      <c r="BG2245" s="133"/>
      <c r="BH2245" s="133"/>
    </row>
    <row r="2246" spans="1:60" outlineLevel="1" x14ac:dyDescent="0.2">
      <c r="A2246" s="142"/>
      <c r="B2246" s="143"/>
      <c r="C2246" s="290" t="s">
        <v>2194</v>
      </c>
      <c r="D2246" s="291"/>
      <c r="E2246" s="291"/>
      <c r="F2246" s="291"/>
      <c r="G2246" s="291"/>
      <c r="H2246" s="144"/>
      <c r="I2246" s="144"/>
      <c r="J2246" s="144"/>
      <c r="K2246" s="144"/>
      <c r="L2246" s="144"/>
      <c r="M2246" s="144"/>
      <c r="N2246" s="144"/>
      <c r="O2246" s="144"/>
      <c r="P2246" s="144"/>
      <c r="Q2246" s="144"/>
      <c r="R2246" s="144"/>
      <c r="S2246" s="144"/>
      <c r="T2246" s="144"/>
      <c r="U2246" s="144"/>
      <c r="V2246" s="144"/>
      <c r="W2246" s="144"/>
      <c r="X2246" s="133"/>
      <c r="Y2246" s="133"/>
      <c r="Z2246" s="133"/>
      <c r="AA2246" s="133"/>
      <c r="AB2246" s="133"/>
      <c r="AC2246" s="133"/>
      <c r="AD2246" s="133"/>
      <c r="AE2246" s="133"/>
      <c r="AF2246" s="133"/>
      <c r="AG2246" s="133" t="s">
        <v>342</v>
      </c>
      <c r="AH2246" s="133"/>
      <c r="AI2246" s="133"/>
      <c r="AJ2246" s="133"/>
      <c r="AK2246" s="133"/>
      <c r="AL2246" s="133"/>
      <c r="AM2246" s="133"/>
      <c r="AN2246" s="133"/>
      <c r="AO2246" s="133"/>
      <c r="AP2246" s="133"/>
      <c r="AQ2246" s="133"/>
      <c r="AR2246" s="133"/>
      <c r="AS2246" s="133"/>
      <c r="AT2246" s="133"/>
      <c r="AU2246" s="133"/>
      <c r="AV2246" s="133"/>
      <c r="AW2246" s="133"/>
      <c r="AX2246" s="133"/>
      <c r="AY2246" s="133"/>
      <c r="AZ2246" s="133"/>
      <c r="BA2246" s="133"/>
      <c r="BB2246" s="133"/>
      <c r="BC2246" s="133"/>
      <c r="BD2246" s="133"/>
      <c r="BE2246" s="133"/>
      <c r="BF2246" s="133"/>
      <c r="BG2246" s="133"/>
      <c r="BH2246" s="133"/>
    </row>
    <row r="2247" spans="1:60" ht="22.5" outlineLevel="1" x14ac:dyDescent="0.2">
      <c r="A2247" s="161">
        <v>328</v>
      </c>
      <c r="B2247" s="162" t="s">
        <v>2201</v>
      </c>
      <c r="C2247" s="170" t="s">
        <v>2202</v>
      </c>
      <c r="D2247" s="163" t="s">
        <v>291</v>
      </c>
      <c r="E2247" s="164">
        <v>17.200000000000003</v>
      </c>
      <c r="F2247" s="165">
        <v>950</v>
      </c>
      <c r="G2247" s="166">
        <f>ROUND(E2247*F2247,2)</f>
        <v>16340</v>
      </c>
      <c r="H2247" s="165">
        <v>470</v>
      </c>
      <c r="I2247" s="166">
        <f>ROUND(E2247*H2247,2)</f>
        <v>8084</v>
      </c>
      <c r="J2247" s="165">
        <v>480</v>
      </c>
      <c r="K2247" s="166">
        <f>ROUND(E2247*J2247,2)</f>
        <v>8256</v>
      </c>
      <c r="L2247" s="166">
        <v>21</v>
      </c>
      <c r="M2247" s="166">
        <f>G2247*(1+L2247/100)</f>
        <v>19771.399999999998</v>
      </c>
      <c r="N2247" s="166">
        <v>0.01</v>
      </c>
      <c r="O2247" s="166">
        <f>ROUND(E2247*N2247,2)</f>
        <v>0.17</v>
      </c>
      <c r="P2247" s="166">
        <v>0</v>
      </c>
      <c r="Q2247" s="166">
        <f>ROUND(E2247*P2247,2)</f>
        <v>0</v>
      </c>
      <c r="R2247" s="166"/>
      <c r="S2247" s="166" t="s">
        <v>250</v>
      </c>
      <c r="T2247" s="167" t="s">
        <v>234</v>
      </c>
      <c r="U2247" s="144">
        <v>0.54</v>
      </c>
      <c r="V2247" s="144">
        <f>ROUND(E2247*U2247,2)</f>
        <v>9.2899999999999991</v>
      </c>
      <c r="W2247" s="144"/>
      <c r="X2247" s="133"/>
      <c r="Y2247" s="133"/>
      <c r="Z2247" s="133"/>
      <c r="AA2247" s="133"/>
      <c r="AB2247" s="133"/>
      <c r="AC2247" s="133"/>
      <c r="AD2247" s="133"/>
      <c r="AE2247" s="133"/>
      <c r="AF2247" s="133"/>
      <c r="AG2247" s="133" t="s">
        <v>251</v>
      </c>
      <c r="AH2247" s="133"/>
      <c r="AI2247" s="133"/>
      <c r="AJ2247" s="133"/>
      <c r="AK2247" s="133"/>
      <c r="AL2247" s="133"/>
      <c r="AM2247" s="133"/>
      <c r="AN2247" s="133"/>
      <c r="AO2247" s="133"/>
      <c r="AP2247" s="133"/>
      <c r="AQ2247" s="133"/>
      <c r="AR2247" s="133"/>
      <c r="AS2247" s="133"/>
      <c r="AT2247" s="133"/>
      <c r="AU2247" s="133"/>
      <c r="AV2247" s="133"/>
      <c r="AW2247" s="133"/>
      <c r="AX2247" s="133"/>
      <c r="AY2247" s="133"/>
      <c r="AZ2247" s="133"/>
      <c r="BA2247" s="133"/>
      <c r="BB2247" s="133"/>
      <c r="BC2247" s="133"/>
      <c r="BD2247" s="133"/>
      <c r="BE2247" s="133"/>
      <c r="BF2247" s="133"/>
      <c r="BG2247" s="133"/>
      <c r="BH2247" s="133"/>
    </row>
    <row r="2248" spans="1:60" outlineLevel="1" x14ac:dyDescent="0.2">
      <c r="A2248" s="154">
        <v>329</v>
      </c>
      <c r="B2248" s="155" t="s">
        <v>2203</v>
      </c>
      <c r="C2248" s="171" t="s">
        <v>2204</v>
      </c>
      <c r="D2248" s="156" t="s">
        <v>393</v>
      </c>
      <c r="E2248" s="157">
        <v>3.1639500000000003</v>
      </c>
      <c r="F2248" s="158">
        <v>1805</v>
      </c>
      <c r="G2248" s="159">
        <f>ROUND(E2248*F2248,2)</f>
        <v>5710.93</v>
      </c>
      <c r="H2248" s="158">
        <v>0</v>
      </c>
      <c r="I2248" s="159">
        <f>ROUND(E2248*H2248,2)</f>
        <v>0</v>
      </c>
      <c r="J2248" s="158">
        <v>1805</v>
      </c>
      <c r="K2248" s="159">
        <f>ROUND(E2248*J2248,2)</f>
        <v>5710.93</v>
      </c>
      <c r="L2248" s="159">
        <v>21</v>
      </c>
      <c r="M2248" s="159">
        <f>G2248*(1+L2248/100)</f>
        <v>6910.2253000000001</v>
      </c>
      <c r="N2248" s="159">
        <v>0</v>
      </c>
      <c r="O2248" s="159">
        <f>ROUND(E2248*N2248,2)</f>
        <v>0</v>
      </c>
      <c r="P2248" s="159">
        <v>0</v>
      </c>
      <c r="Q2248" s="159">
        <f>ROUND(E2248*P2248,2)</f>
        <v>0</v>
      </c>
      <c r="R2248" s="159" t="s">
        <v>2205</v>
      </c>
      <c r="S2248" s="159" t="s">
        <v>233</v>
      </c>
      <c r="T2248" s="160" t="s">
        <v>233</v>
      </c>
      <c r="U2248" s="144">
        <v>4.9470000000000001</v>
      </c>
      <c r="V2248" s="144">
        <f>ROUND(E2248*U2248,2)</f>
        <v>15.65</v>
      </c>
      <c r="W2248" s="144"/>
      <c r="X2248" s="133"/>
      <c r="Y2248" s="133"/>
      <c r="Z2248" s="133"/>
      <c r="AA2248" s="133"/>
      <c r="AB2248" s="133"/>
      <c r="AC2248" s="133"/>
      <c r="AD2248" s="133"/>
      <c r="AE2248" s="133"/>
      <c r="AF2248" s="133"/>
      <c r="AG2248" s="133" t="s">
        <v>1777</v>
      </c>
      <c r="AH2248" s="133"/>
      <c r="AI2248" s="133"/>
      <c r="AJ2248" s="133"/>
      <c r="AK2248" s="133"/>
      <c r="AL2248" s="133"/>
      <c r="AM2248" s="133"/>
      <c r="AN2248" s="133"/>
      <c r="AO2248" s="133"/>
      <c r="AP2248" s="133"/>
      <c r="AQ2248" s="133"/>
      <c r="AR2248" s="133"/>
      <c r="AS2248" s="133"/>
      <c r="AT2248" s="133"/>
      <c r="AU2248" s="133"/>
      <c r="AV2248" s="133"/>
      <c r="AW2248" s="133"/>
      <c r="AX2248" s="133"/>
      <c r="AY2248" s="133"/>
      <c r="AZ2248" s="133"/>
      <c r="BA2248" s="133"/>
      <c r="BB2248" s="133"/>
      <c r="BC2248" s="133"/>
      <c r="BD2248" s="133"/>
      <c r="BE2248" s="133"/>
      <c r="BF2248" s="133"/>
      <c r="BG2248" s="133"/>
      <c r="BH2248" s="133"/>
    </row>
    <row r="2249" spans="1:60" outlineLevel="1" x14ac:dyDescent="0.2">
      <c r="A2249" s="142"/>
      <c r="B2249" s="143"/>
      <c r="C2249" s="292" t="s">
        <v>2022</v>
      </c>
      <c r="D2249" s="293"/>
      <c r="E2249" s="293"/>
      <c r="F2249" s="293"/>
      <c r="G2249" s="293"/>
      <c r="H2249" s="144"/>
      <c r="I2249" s="144"/>
      <c r="J2249" s="144"/>
      <c r="K2249" s="144"/>
      <c r="L2249" s="144"/>
      <c r="M2249" s="144"/>
      <c r="N2249" s="144"/>
      <c r="O2249" s="144"/>
      <c r="P2249" s="144"/>
      <c r="Q2249" s="144"/>
      <c r="R2249" s="144"/>
      <c r="S2249" s="144"/>
      <c r="T2249" s="144"/>
      <c r="U2249" s="144"/>
      <c r="V2249" s="144"/>
      <c r="W2249" s="144"/>
      <c r="X2249" s="133"/>
      <c r="Y2249" s="133"/>
      <c r="Z2249" s="133"/>
      <c r="AA2249" s="133"/>
      <c r="AB2249" s="133"/>
      <c r="AC2249" s="133"/>
      <c r="AD2249" s="133"/>
      <c r="AE2249" s="133"/>
      <c r="AF2249" s="133"/>
      <c r="AG2249" s="133" t="s">
        <v>293</v>
      </c>
      <c r="AH2249" s="133"/>
      <c r="AI2249" s="133"/>
      <c r="AJ2249" s="133"/>
      <c r="AK2249" s="133"/>
      <c r="AL2249" s="133"/>
      <c r="AM2249" s="133"/>
      <c r="AN2249" s="133"/>
      <c r="AO2249" s="133"/>
      <c r="AP2249" s="133"/>
      <c r="AQ2249" s="133"/>
      <c r="AR2249" s="133"/>
      <c r="AS2249" s="133"/>
      <c r="AT2249" s="133"/>
      <c r="AU2249" s="133"/>
      <c r="AV2249" s="133"/>
      <c r="AW2249" s="133"/>
      <c r="AX2249" s="133"/>
      <c r="AY2249" s="133"/>
      <c r="AZ2249" s="133"/>
      <c r="BA2249" s="133"/>
      <c r="BB2249" s="133"/>
      <c r="BC2249" s="133"/>
      <c r="BD2249" s="133"/>
      <c r="BE2249" s="133"/>
      <c r="BF2249" s="133"/>
      <c r="BG2249" s="133"/>
      <c r="BH2249" s="133"/>
    </row>
    <row r="2250" spans="1:60" outlineLevel="1" x14ac:dyDescent="0.2">
      <c r="A2250" s="142"/>
      <c r="B2250" s="143"/>
      <c r="C2250" s="189" t="s">
        <v>1779</v>
      </c>
      <c r="D2250" s="175"/>
      <c r="E2250" s="176"/>
      <c r="F2250" s="144"/>
      <c r="G2250" s="144"/>
      <c r="H2250" s="144"/>
      <c r="I2250" s="144"/>
      <c r="J2250" s="144"/>
      <c r="K2250" s="144"/>
      <c r="L2250" s="144"/>
      <c r="M2250" s="144"/>
      <c r="N2250" s="144"/>
      <c r="O2250" s="144"/>
      <c r="P2250" s="144"/>
      <c r="Q2250" s="144"/>
      <c r="R2250" s="144"/>
      <c r="S2250" s="144"/>
      <c r="T2250" s="144"/>
      <c r="U2250" s="144"/>
      <c r="V2250" s="144"/>
      <c r="W2250" s="144"/>
      <c r="X2250" s="133"/>
      <c r="Y2250" s="133"/>
      <c r="Z2250" s="133"/>
      <c r="AA2250" s="133"/>
      <c r="AB2250" s="133"/>
      <c r="AC2250" s="133"/>
      <c r="AD2250" s="133"/>
      <c r="AE2250" s="133"/>
      <c r="AF2250" s="133"/>
      <c r="AG2250" s="133" t="s">
        <v>282</v>
      </c>
      <c r="AH2250" s="133">
        <v>0</v>
      </c>
      <c r="AI2250" s="133"/>
      <c r="AJ2250" s="133"/>
      <c r="AK2250" s="133"/>
      <c r="AL2250" s="133"/>
      <c r="AM2250" s="133"/>
      <c r="AN2250" s="133"/>
      <c r="AO2250" s="133"/>
      <c r="AP2250" s="133"/>
      <c r="AQ2250" s="133"/>
      <c r="AR2250" s="133"/>
      <c r="AS2250" s="133"/>
      <c r="AT2250" s="133"/>
      <c r="AU2250" s="133"/>
      <c r="AV2250" s="133"/>
      <c r="AW2250" s="133"/>
      <c r="AX2250" s="133"/>
      <c r="AY2250" s="133"/>
      <c r="AZ2250" s="133"/>
      <c r="BA2250" s="133"/>
      <c r="BB2250" s="133"/>
      <c r="BC2250" s="133"/>
      <c r="BD2250" s="133"/>
      <c r="BE2250" s="133"/>
      <c r="BF2250" s="133"/>
      <c r="BG2250" s="133"/>
      <c r="BH2250" s="133"/>
    </row>
    <row r="2251" spans="1:60" outlineLevel="1" x14ac:dyDescent="0.2">
      <c r="A2251" s="142"/>
      <c r="B2251" s="143"/>
      <c r="C2251" s="189" t="s">
        <v>2206</v>
      </c>
      <c r="D2251" s="175"/>
      <c r="E2251" s="176"/>
      <c r="F2251" s="144"/>
      <c r="G2251" s="144"/>
      <c r="H2251" s="144"/>
      <c r="I2251" s="144"/>
      <c r="J2251" s="144"/>
      <c r="K2251" s="144"/>
      <c r="L2251" s="144"/>
      <c r="M2251" s="144"/>
      <c r="N2251" s="144"/>
      <c r="O2251" s="144"/>
      <c r="P2251" s="144"/>
      <c r="Q2251" s="144"/>
      <c r="R2251" s="144"/>
      <c r="S2251" s="144"/>
      <c r="T2251" s="144"/>
      <c r="U2251" s="144"/>
      <c r="V2251" s="144"/>
      <c r="W2251" s="144"/>
      <c r="X2251" s="133"/>
      <c r="Y2251" s="133"/>
      <c r="Z2251" s="133"/>
      <c r="AA2251" s="133"/>
      <c r="AB2251" s="133"/>
      <c r="AC2251" s="133"/>
      <c r="AD2251" s="133"/>
      <c r="AE2251" s="133"/>
      <c r="AF2251" s="133"/>
      <c r="AG2251" s="133" t="s">
        <v>282</v>
      </c>
      <c r="AH2251" s="133">
        <v>0</v>
      </c>
      <c r="AI2251" s="133"/>
      <c r="AJ2251" s="133"/>
      <c r="AK2251" s="133"/>
      <c r="AL2251" s="133"/>
      <c r="AM2251" s="133"/>
      <c r="AN2251" s="133"/>
      <c r="AO2251" s="133"/>
      <c r="AP2251" s="133"/>
      <c r="AQ2251" s="133"/>
      <c r="AR2251" s="133"/>
      <c r="AS2251" s="133"/>
      <c r="AT2251" s="133"/>
      <c r="AU2251" s="133"/>
      <c r="AV2251" s="133"/>
      <c r="AW2251" s="133"/>
      <c r="AX2251" s="133"/>
      <c r="AY2251" s="133"/>
      <c r="AZ2251" s="133"/>
      <c r="BA2251" s="133"/>
      <c r="BB2251" s="133"/>
      <c r="BC2251" s="133"/>
      <c r="BD2251" s="133"/>
      <c r="BE2251" s="133"/>
      <c r="BF2251" s="133"/>
      <c r="BG2251" s="133"/>
      <c r="BH2251" s="133"/>
    </row>
    <row r="2252" spans="1:60" outlineLevel="1" x14ac:dyDescent="0.2">
      <c r="A2252" s="142"/>
      <c r="B2252" s="143"/>
      <c r="C2252" s="189" t="s">
        <v>2207</v>
      </c>
      <c r="D2252" s="175"/>
      <c r="E2252" s="176">
        <v>3.1639500000000003</v>
      </c>
      <c r="F2252" s="144"/>
      <c r="G2252" s="144"/>
      <c r="H2252" s="144"/>
      <c r="I2252" s="144"/>
      <c r="J2252" s="144"/>
      <c r="K2252" s="144"/>
      <c r="L2252" s="144"/>
      <c r="M2252" s="144"/>
      <c r="N2252" s="144"/>
      <c r="O2252" s="144"/>
      <c r="P2252" s="144"/>
      <c r="Q2252" s="144"/>
      <c r="R2252" s="144"/>
      <c r="S2252" s="144"/>
      <c r="T2252" s="144"/>
      <c r="U2252" s="144"/>
      <c r="V2252" s="144"/>
      <c r="W2252" s="144"/>
      <c r="X2252" s="133"/>
      <c r="Y2252" s="133"/>
      <c r="Z2252" s="133"/>
      <c r="AA2252" s="133"/>
      <c r="AB2252" s="133"/>
      <c r="AC2252" s="133"/>
      <c r="AD2252" s="133"/>
      <c r="AE2252" s="133"/>
      <c r="AF2252" s="133"/>
      <c r="AG2252" s="133" t="s">
        <v>282</v>
      </c>
      <c r="AH2252" s="133">
        <v>0</v>
      </c>
      <c r="AI2252" s="133"/>
      <c r="AJ2252" s="133"/>
      <c r="AK2252" s="133"/>
      <c r="AL2252" s="133"/>
      <c r="AM2252" s="133"/>
      <c r="AN2252" s="133"/>
      <c r="AO2252" s="133"/>
      <c r="AP2252" s="133"/>
      <c r="AQ2252" s="133"/>
      <c r="AR2252" s="133"/>
      <c r="AS2252" s="133"/>
      <c r="AT2252" s="133"/>
      <c r="AU2252" s="133"/>
      <c r="AV2252" s="133"/>
      <c r="AW2252" s="133"/>
      <c r="AX2252" s="133"/>
      <c r="AY2252" s="133"/>
      <c r="AZ2252" s="133"/>
      <c r="BA2252" s="133"/>
      <c r="BB2252" s="133"/>
      <c r="BC2252" s="133"/>
      <c r="BD2252" s="133"/>
      <c r="BE2252" s="133"/>
      <c r="BF2252" s="133"/>
      <c r="BG2252" s="133"/>
      <c r="BH2252" s="133"/>
    </row>
    <row r="2253" spans="1:60" x14ac:dyDescent="0.2">
      <c r="A2253" s="148" t="s">
        <v>228</v>
      </c>
      <c r="B2253" s="149" t="s">
        <v>161</v>
      </c>
      <c r="C2253" s="169" t="s">
        <v>162</v>
      </c>
      <c r="D2253" s="150"/>
      <c r="E2253" s="151"/>
      <c r="F2253" s="152"/>
      <c r="G2253" s="152">
        <f>SUMIF(AG2254:AG2337,"&lt;&gt;NOR",G2254:G2337)</f>
        <v>1064902.3799999999</v>
      </c>
      <c r="H2253" s="152"/>
      <c r="I2253" s="152">
        <f>SUM(I2254:I2337)</f>
        <v>9773</v>
      </c>
      <c r="J2253" s="152"/>
      <c r="K2253" s="152">
        <f>SUM(K2254:K2337)</f>
        <v>1055129.3799999999</v>
      </c>
      <c r="L2253" s="152"/>
      <c r="M2253" s="152">
        <f>SUM(M2254:M2337)</f>
        <v>1288531.8798</v>
      </c>
      <c r="N2253" s="152"/>
      <c r="O2253" s="152">
        <f>SUM(O2254:O2337)</f>
        <v>4.3699999999999983</v>
      </c>
      <c r="P2253" s="152"/>
      <c r="Q2253" s="152">
        <f>SUM(Q2254:Q2337)</f>
        <v>0</v>
      </c>
      <c r="R2253" s="152"/>
      <c r="S2253" s="152"/>
      <c r="T2253" s="153"/>
      <c r="U2253" s="147"/>
      <c r="V2253" s="147">
        <f>SUM(V2254:V2337)</f>
        <v>12.01</v>
      </c>
      <c r="W2253" s="147"/>
      <c r="AG2253" t="s">
        <v>229</v>
      </c>
    </row>
    <row r="2254" spans="1:60" outlineLevel="1" x14ac:dyDescent="0.2">
      <c r="A2254" s="154">
        <v>330</v>
      </c>
      <c r="B2254" s="155" t="s">
        <v>1584</v>
      </c>
      <c r="C2254" s="171" t="s">
        <v>2208</v>
      </c>
      <c r="D2254" s="156" t="s">
        <v>924</v>
      </c>
      <c r="E2254" s="157">
        <v>1</v>
      </c>
      <c r="F2254" s="158">
        <v>7700</v>
      </c>
      <c r="G2254" s="159">
        <f>ROUND(E2254*F2254,2)</f>
        <v>7700</v>
      </c>
      <c r="H2254" s="158">
        <v>0</v>
      </c>
      <c r="I2254" s="159">
        <f>ROUND(E2254*H2254,2)</f>
        <v>0</v>
      </c>
      <c r="J2254" s="158">
        <v>7700</v>
      </c>
      <c r="K2254" s="159">
        <f>ROUND(E2254*J2254,2)</f>
        <v>7700</v>
      </c>
      <c r="L2254" s="159">
        <v>21</v>
      </c>
      <c r="M2254" s="159">
        <f>G2254*(1+L2254/100)</f>
        <v>9317</v>
      </c>
      <c r="N2254" s="159">
        <v>3.0000000000000002E-2</v>
      </c>
      <c r="O2254" s="159">
        <f>ROUND(E2254*N2254,2)</f>
        <v>0.03</v>
      </c>
      <c r="P2254" s="159">
        <v>0</v>
      </c>
      <c r="Q2254" s="159">
        <f>ROUND(E2254*P2254,2)</f>
        <v>0</v>
      </c>
      <c r="R2254" s="159"/>
      <c r="S2254" s="159" t="s">
        <v>250</v>
      </c>
      <c r="T2254" s="160" t="s">
        <v>234</v>
      </c>
      <c r="U2254" s="144">
        <v>0</v>
      </c>
      <c r="V2254" s="144">
        <f>ROUND(E2254*U2254,2)</f>
        <v>0</v>
      </c>
      <c r="W2254" s="144"/>
      <c r="X2254" s="133"/>
      <c r="Y2254" s="133"/>
      <c r="Z2254" s="133"/>
      <c r="AA2254" s="133"/>
      <c r="AB2254" s="133"/>
      <c r="AC2254" s="133"/>
      <c r="AD2254" s="133"/>
      <c r="AE2254" s="133"/>
      <c r="AF2254" s="133"/>
      <c r="AG2254" s="133" t="s">
        <v>251</v>
      </c>
      <c r="AH2254" s="133"/>
      <c r="AI2254" s="133"/>
      <c r="AJ2254" s="133"/>
      <c r="AK2254" s="133"/>
      <c r="AL2254" s="133"/>
      <c r="AM2254" s="133"/>
      <c r="AN2254" s="133"/>
      <c r="AO2254" s="133"/>
      <c r="AP2254" s="133"/>
      <c r="AQ2254" s="133"/>
      <c r="AR2254" s="133"/>
      <c r="AS2254" s="133"/>
      <c r="AT2254" s="133"/>
      <c r="AU2254" s="133"/>
      <c r="AV2254" s="133"/>
      <c r="AW2254" s="133"/>
      <c r="AX2254" s="133"/>
      <c r="AY2254" s="133"/>
      <c r="AZ2254" s="133"/>
      <c r="BA2254" s="133"/>
      <c r="BB2254" s="133"/>
      <c r="BC2254" s="133"/>
      <c r="BD2254" s="133"/>
      <c r="BE2254" s="133"/>
      <c r="BF2254" s="133"/>
      <c r="BG2254" s="133"/>
      <c r="BH2254" s="133"/>
    </row>
    <row r="2255" spans="1:60" ht="22.5" outlineLevel="1" x14ac:dyDescent="0.2">
      <c r="A2255" s="142"/>
      <c r="B2255" s="143"/>
      <c r="C2255" s="189" t="s">
        <v>2209</v>
      </c>
      <c r="D2255" s="175"/>
      <c r="E2255" s="176"/>
      <c r="F2255" s="144"/>
      <c r="G2255" s="144"/>
      <c r="H2255" s="144"/>
      <c r="I2255" s="144"/>
      <c r="J2255" s="144"/>
      <c r="K2255" s="144"/>
      <c r="L2255" s="144"/>
      <c r="M2255" s="144"/>
      <c r="N2255" s="144"/>
      <c r="O2255" s="144"/>
      <c r="P2255" s="144"/>
      <c r="Q2255" s="144"/>
      <c r="R2255" s="144"/>
      <c r="S2255" s="144"/>
      <c r="T2255" s="144"/>
      <c r="U2255" s="144"/>
      <c r="V2255" s="144"/>
      <c r="W2255" s="144"/>
      <c r="X2255" s="133"/>
      <c r="Y2255" s="133"/>
      <c r="Z2255" s="133"/>
      <c r="AA2255" s="133"/>
      <c r="AB2255" s="133"/>
      <c r="AC2255" s="133"/>
      <c r="AD2255" s="133"/>
      <c r="AE2255" s="133"/>
      <c r="AF2255" s="133"/>
      <c r="AG2255" s="133" t="s">
        <v>282</v>
      </c>
      <c r="AH2255" s="133">
        <v>0</v>
      </c>
      <c r="AI2255" s="133"/>
      <c r="AJ2255" s="133"/>
      <c r="AK2255" s="133"/>
      <c r="AL2255" s="133"/>
      <c r="AM2255" s="133"/>
      <c r="AN2255" s="133"/>
      <c r="AO2255" s="133"/>
      <c r="AP2255" s="133"/>
      <c r="AQ2255" s="133"/>
      <c r="AR2255" s="133"/>
      <c r="AS2255" s="133"/>
      <c r="AT2255" s="133"/>
      <c r="AU2255" s="133"/>
      <c r="AV2255" s="133"/>
      <c r="AW2255" s="133"/>
      <c r="AX2255" s="133"/>
      <c r="AY2255" s="133"/>
      <c r="AZ2255" s="133"/>
      <c r="BA2255" s="133"/>
      <c r="BB2255" s="133"/>
      <c r="BC2255" s="133"/>
      <c r="BD2255" s="133"/>
      <c r="BE2255" s="133"/>
      <c r="BF2255" s="133"/>
      <c r="BG2255" s="133"/>
      <c r="BH2255" s="133"/>
    </row>
    <row r="2256" spans="1:60" outlineLevel="1" x14ac:dyDescent="0.2">
      <c r="A2256" s="142"/>
      <c r="B2256" s="143"/>
      <c r="C2256" s="189" t="s">
        <v>101</v>
      </c>
      <c r="D2256" s="175"/>
      <c r="E2256" s="176">
        <v>1</v>
      </c>
      <c r="F2256" s="144"/>
      <c r="G2256" s="144"/>
      <c r="H2256" s="144"/>
      <c r="I2256" s="144"/>
      <c r="J2256" s="144"/>
      <c r="K2256" s="144"/>
      <c r="L2256" s="144"/>
      <c r="M2256" s="144"/>
      <c r="N2256" s="144"/>
      <c r="O2256" s="144"/>
      <c r="P2256" s="144"/>
      <c r="Q2256" s="144"/>
      <c r="R2256" s="144"/>
      <c r="S2256" s="144"/>
      <c r="T2256" s="144"/>
      <c r="U2256" s="144"/>
      <c r="V2256" s="144"/>
      <c r="W2256" s="144"/>
      <c r="X2256" s="133"/>
      <c r="Y2256" s="133"/>
      <c r="Z2256" s="133"/>
      <c r="AA2256" s="133"/>
      <c r="AB2256" s="133"/>
      <c r="AC2256" s="133"/>
      <c r="AD2256" s="133"/>
      <c r="AE2256" s="133"/>
      <c r="AF2256" s="133"/>
      <c r="AG2256" s="133" t="s">
        <v>282</v>
      </c>
      <c r="AH2256" s="133">
        <v>0</v>
      </c>
      <c r="AI2256" s="133"/>
      <c r="AJ2256" s="133"/>
      <c r="AK2256" s="133"/>
      <c r="AL2256" s="133"/>
      <c r="AM2256" s="133"/>
      <c r="AN2256" s="133"/>
      <c r="AO2256" s="133"/>
      <c r="AP2256" s="133"/>
      <c r="AQ2256" s="133"/>
      <c r="AR2256" s="133"/>
      <c r="AS2256" s="133"/>
      <c r="AT2256" s="133"/>
      <c r="AU2256" s="133"/>
      <c r="AV2256" s="133"/>
      <c r="AW2256" s="133"/>
      <c r="AX2256" s="133"/>
      <c r="AY2256" s="133"/>
      <c r="AZ2256" s="133"/>
      <c r="BA2256" s="133"/>
      <c r="BB2256" s="133"/>
      <c r="BC2256" s="133"/>
      <c r="BD2256" s="133"/>
      <c r="BE2256" s="133"/>
      <c r="BF2256" s="133"/>
      <c r="BG2256" s="133"/>
      <c r="BH2256" s="133"/>
    </row>
    <row r="2257" spans="1:60" outlineLevel="1" x14ac:dyDescent="0.2">
      <c r="A2257" s="161">
        <v>331</v>
      </c>
      <c r="B2257" s="162" t="s">
        <v>1587</v>
      </c>
      <c r="C2257" s="170" t="s">
        <v>2210</v>
      </c>
      <c r="D2257" s="163" t="s">
        <v>924</v>
      </c>
      <c r="E2257" s="164">
        <v>1</v>
      </c>
      <c r="F2257" s="165">
        <v>9900</v>
      </c>
      <c r="G2257" s="166">
        <f>ROUND(E2257*F2257,2)</f>
        <v>9900</v>
      </c>
      <c r="H2257" s="165">
        <v>0</v>
      </c>
      <c r="I2257" s="166">
        <f>ROUND(E2257*H2257,2)</f>
        <v>0</v>
      </c>
      <c r="J2257" s="165">
        <v>9900</v>
      </c>
      <c r="K2257" s="166">
        <f>ROUND(E2257*J2257,2)</f>
        <v>9900</v>
      </c>
      <c r="L2257" s="166">
        <v>21</v>
      </c>
      <c r="M2257" s="166">
        <f>G2257*(1+L2257/100)</f>
        <v>11979</v>
      </c>
      <c r="N2257" s="166">
        <v>3.0000000000000002E-2</v>
      </c>
      <c r="O2257" s="166">
        <f>ROUND(E2257*N2257,2)</f>
        <v>0.03</v>
      </c>
      <c r="P2257" s="166">
        <v>0</v>
      </c>
      <c r="Q2257" s="166">
        <f>ROUND(E2257*P2257,2)</f>
        <v>0</v>
      </c>
      <c r="R2257" s="166"/>
      <c r="S2257" s="166" t="s">
        <v>250</v>
      </c>
      <c r="T2257" s="167" t="s">
        <v>234</v>
      </c>
      <c r="U2257" s="144">
        <v>0</v>
      </c>
      <c r="V2257" s="144">
        <f>ROUND(E2257*U2257,2)</f>
        <v>0</v>
      </c>
      <c r="W2257" s="144"/>
      <c r="X2257" s="133"/>
      <c r="Y2257" s="133"/>
      <c r="Z2257" s="133"/>
      <c r="AA2257" s="133"/>
      <c r="AB2257" s="133"/>
      <c r="AC2257" s="133"/>
      <c r="AD2257" s="133"/>
      <c r="AE2257" s="133"/>
      <c r="AF2257" s="133"/>
      <c r="AG2257" s="133" t="s">
        <v>251</v>
      </c>
      <c r="AH2257" s="133"/>
      <c r="AI2257" s="133"/>
      <c r="AJ2257" s="133"/>
      <c r="AK2257" s="133"/>
      <c r="AL2257" s="133"/>
      <c r="AM2257" s="133"/>
      <c r="AN2257" s="133"/>
      <c r="AO2257" s="133"/>
      <c r="AP2257" s="133"/>
      <c r="AQ2257" s="133"/>
      <c r="AR2257" s="133"/>
      <c r="AS2257" s="133"/>
      <c r="AT2257" s="133"/>
      <c r="AU2257" s="133"/>
      <c r="AV2257" s="133"/>
      <c r="AW2257" s="133"/>
      <c r="AX2257" s="133"/>
      <c r="AY2257" s="133"/>
      <c r="AZ2257" s="133"/>
      <c r="BA2257" s="133"/>
      <c r="BB2257" s="133"/>
      <c r="BC2257" s="133"/>
      <c r="BD2257" s="133"/>
      <c r="BE2257" s="133"/>
      <c r="BF2257" s="133"/>
      <c r="BG2257" s="133"/>
      <c r="BH2257" s="133"/>
    </row>
    <row r="2258" spans="1:60" outlineLevel="1" x14ac:dyDescent="0.2">
      <c r="A2258" s="161">
        <v>332</v>
      </c>
      <c r="B2258" s="162" t="s">
        <v>1589</v>
      </c>
      <c r="C2258" s="170" t="s">
        <v>2211</v>
      </c>
      <c r="D2258" s="163" t="s">
        <v>924</v>
      </c>
      <c r="E2258" s="164">
        <v>1</v>
      </c>
      <c r="F2258" s="165">
        <v>7900</v>
      </c>
      <c r="G2258" s="166">
        <f>ROUND(E2258*F2258,2)</f>
        <v>7900</v>
      </c>
      <c r="H2258" s="165">
        <v>0</v>
      </c>
      <c r="I2258" s="166">
        <f>ROUND(E2258*H2258,2)</f>
        <v>0</v>
      </c>
      <c r="J2258" s="165">
        <v>7900</v>
      </c>
      <c r="K2258" s="166">
        <f>ROUND(E2258*J2258,2)</f>
        <v>7900</v>
      </c>
      <c r="L2258" s="166">
        <v>21</v>
      </c>
      <c r="M2258" s="166">
        <f>G2258*(1+L2258/100)</f>
        <v>9559</v>
      </c>
      <c r="N2258" s="166">
        <v>3.0000000000000002E-2</v>
      </c>
      <c r="O2258" s="166">
        <f>ROUND(E2258*N2258,2)</f>
        <v>0.03</v>
      </c>
      <c r="P2258" s="166">
        <v>0</v>
      </c>
      <c r="Q2258" s="166">
        <f>ROUND(E2258*P2258,2)</f>
        <v>0</v>
      </c>
      <c r="R2258" s="166"/>
      <c r="S2258" s="166" t="s">
        <v>250</v>
      </c>
      <c r="T2258" s="167" t="s">
        <v>234</v>
      </c>
      <c r="U2258" s="144">
        <v>0</v>
      </c>
      <c r="V2258" s="144">
        <f>ROUND(E2258*U2258,2)</f>
        <v>0</v>
      </c>
      <c r="W2258" s="144"/>
      <c r="X2258" s="133"/>
      <c r="Y2258" s="133"/>
      <c r="Z2258" s="133"/>
      <c r="AA2258" s="133"/>
      <c r="AB2258" s="133"/>
      <c r="AC2258" s="133"/>
      <c r="AD2258" s="133"/>
      <c r="AE2258" s="133"/>
      <c r="AF2258" s="133"/>
      <c r="AG2258" s="133" t="s">
        <v>251</v>
      </c>
      <c r="AH2258" s="133"/>
      <c r="AI2258" s="133"/>
      <c r="AJ2258" s="133"/>
      <c r="AK2258" s="133"/>
      <c r="AL2258" s="133"/>
      <c r="AM2258" s="133"/>
      <c r="AN2258" s="133"/>
      <c r="AO2258" s="133"/>
      <c r="AP2258" s="133"/>
      <c r="AQ2258" s="133"/>
      <c r="AR2258" s="133"/>
      <c r="AS2258" s="133"/>
      <c r="AT2258" s="133"/>
      <c r="AU2258" s="133"/>
      <c r="AV2258" s="133"/>
      <c r="AW2258" s="133"/>
      <c r="AX2258" s="133"/>
      <c r="AY2258" s="133"/>
      <c r="AZ2258" s="133"/>
      <c r="BA2258" s="133"/>
      <c r="BB2258" s="133"/>
      <c r="BC2258" s="133"/>
      <c r="BD2258" s="133"/>
      <c r="BE2258" s="133"/>
      <c r="BF2258" s="133"/>
      <c r="BG2258" s="133"/>
      <c r="BH2258" s="133"/>
    </row>
    <row r="2259" spans="1:60" ht="22.5" outlineLevel="1" x14ac:dyDescent="0.2">
      <c r="A2259" s="161">
        <v>333</v>
      </c>
      <c r="B2259" s="162" t="s">
        <v>1590</v>
      </c>
      <c r="C2259" s="170" t="s">
        <v>2212</v>
      </c>
      <c r="D2259" s="163" t="s">
        <v>924</v>
      </c>
      <c r="E2259" s="164">
        <v>1</v>
      </c>
      <c r="F2259" s="165">
        <v>33100</v>
      </c>
      <c r="G2259" s="166">
        <f>ROUND(E2259*F2259,2)</f>
        <v>33100</v>
      </c>
      <c r="H2259" s="165">
        <v>0</v>
      </c>
      <c r="I2259" s="166">
        <f>ROUND(E2259*H2259,2)</f>
        <v>0</v>
      </c>
      <c r="J2259" s="165">
        <v>33100</v>
      </c>
      <c r="K2259" s="166">
        <f>ROUND(E2259*J2259,2)</f>
        <v>33100</v>
      </c>
      <c r="L2259" s="166">
        <v>21</v>
      </c>
      <c r="M2259" s="166">
        <f>G2259*(1+L2259/100)</f>
        <v>40051</v>
      </c>
      <c r="N2259" s="166">
        <v>6.0000000000000005E-2</v>
      </c>
      <c r="O2259" s="166">
        <f>ROUND(E2259*N2259,2)</f>
        <v>0.06</v>
      </c>
      <c r="P2259" s="166">
        <v>0</v>
      </c>
      <c r="Q2259" s="166">
        <f>ROUND(E2259*P2259,2)</f>
        <v>0</v>
      </c>
      <c r="R2259" s="166"/>
      <c r="S2259" s="166" t="s">
        <v>250</v>
      </c>
      <c r="T2259" s="167" t="s">
        <v>234</v>
      </c>
      <c r="U2259" s="144">
        <v>0</v>
      </c>
      <c r="V2259" s="144">
        <f>ROUND(E2259*U2259,2)</f>
        <v>0</v>
      </c>
      <c r="W2259" s="144"/>
      <c r="X2259" s="133"/>
      <c r="Y2259" s="133"/>
      <c r="Z2259" s="133"/>
      <c r="AA2259" s="133"/>
      <c r="AB2259" s="133"/>
      <c r="AC2259" s="133"/>
      <c r="AD2259" s="133"/>
      <c r="AE2259" s="133"/>
      <c r="AF2259" s="133"/>
      <c r="AG2259" s="133" t="s">
        <v>251</v>
      </c>
      <c r="AH2259" s="133"/>
      <c r="AI2259" s="133"/>
      <c r="AJ2259" s="133"/>
      <c r="AK2259" s="133"/>
      <c r="AL2259" s="133"/>
      <c r="AM2259" s="133"/>
      <c r="AN2259" s="133"/>
      <c r="AO2259" s="133"/>
      <c r="AP2259" s="133"/>
      <c r="AQ2259" s="133"/>
      <c r="AR2259" s="133"/>
      <c r="AS2259" s="133"/>
      <c r="AT2259" s="133"/>
      <c r="AU2259" s="133"/>
      <c r="AV2259" s="133"/>
      <c r="AW2259" s="133"/>
      <c r="AX2259" s="133"/>
      <c r="AY2259" s="133"/>
      <c r="AZ2259" s="133"/>
      <c r="BA2259" s="133"/>
      <c r="BB2259" s="133"/>
      <c r="BC2259" s="133"/>
      <c r="BD2259" s="133"/>
      <c r="BE2259" s="133"/>
      <c r="BF2259" s="133"/>
      <c r="BG2259" s="133"/>
      <c r="BH2259" s="133"/>
    </row>
    <row r="2260" spans="1:60" outlineLevel="1" x14ac:dyDescent="0.2">
      <c r="A2260" s="154">
        <v>334</v>
      </c>
      <c r="B2260" s="155" t="s">
        <v>1592</v>
      </c>
      <c r="C2260" s="171" t="s">
        <v>2213</v>
      </c>
      <c r="D2260" s="156" t="s">
        <v>924</v>
      </c>
      <c r="E2260" s="157">
        <v>2</v>
      </c>
      <c r="F2260" s="158">
        <v>7900</v>
      </c>
      <c r="G2260" s="159">
        <f>ROUND(E2260*F2260,2)</f>
        <v>15800</v>
      </c>
      <c r="H2260" s="158">
        <v>0</v>
      </c>
      <c r="I2260" s="159">
        <f>ROUND(E2260*H2260,2)</f>
        <v>0</v>
      </c>
      <c r="J2260" s="158">
        <v>7900</v>
      </c>
      <c r="K2260" s="159">
        <f>ROUND(E2260*J2260,2)</f>
        <v>15800</v>
      </c>
      <c r="L2260" s="159">
        <v>21</v>
      </c>
      <c r="M2260" s="159">
        <f>G2260*(1+L2260/100)</f>
        <v>19118</v>
      </c>
      <c r="N2260" s="159">
        <v>3.0000000000000002E-2</v>
      </c>
      <c r="O2260" s="159">
        <f>ROUND(E2260*N2260,2)</f>
        <v>0.06</v>
      </c>
      <c r="P2260" s="159">
        <v>0</v>
      </c>
      <c r="Q2260" s="159">
        <f>ROUND(E2260*P2260,2)</f>
        <v>0</v>
      </c>
      <c r="R2260" s="159"/>
      <c r="S2260" s="159" t="s">
        <v>250</v>
      </c>
      <c r="T2260" s="160" t="s">
        <v>234</v>
      </c>
      <c r="U2260" s="144">
        <v>0</v>
      </c>
      <c r="V2260" s="144">
        <f>ROUND(E2260*U2260,2)</f>
        <v>0</v>
      </c>
      <c r="W2260" s="144"/>
      <c r="X2260" s="133"/>
      <c r="Y2260" s="133"/>
      <c r="Z2260" s="133"/>
      <c r="AA2260" s="133"/>
      <c r="AB2260" s="133"/>
      <c r="AC2260" s="133"/>
      <c r="AD2260" s="133"/>
      <c r="AE2260" s="133"/>
      <c r="AF2260" s="133"/>
      <c r="AG2260" s="133" t="s">
        <v>251</v>
      </c>
      <c r="AH2260" s="133"/>
      <c r="AI2260" s="133"/>
      <c r="AJ2260" s="133"/>
      <c r="AK2260" s="133"/>
      <c r="AL2260" s="133"/>
      <c r="AM2260" s="133"/>
      <c r="AN2260" s="133"/>
      <c r="AO2260" s="133"/>
      <c r="AP2260" s="133"/>
      <c r="AQ2260" s="133"/>
      <c r="AR2260" s="133"/>
      <c r="AS2260" s="133"/>
      <c r="AT2260" s="133"/>
      <c r="AU2260" s="133"/>
      <c r="AV2260" s="133"/>
      <c r="AW2260" s="133"/>
      <c r="AX2260" s="133"/>
      <c r="AY2260" s="133"/>
      <c r="AZ2260" s="133"/>
      <c r="BA2260" s="133"/>
      <c r="BB2260" s="133"/>
      <c r="BC2260" s="133"/>
      <c r="BD2260" s="133"/>
      <c r="BE2260" s="133"/>
      <c r="BF2260" s="133"/>
      <c r="BG2260" s="133"/>
      <c r="BH2260" s="133"/>
    </row>
    <row r="2261" spans="1:60" outlineLevel="1" x14ac:dyDescent="0.2">
      <c r="A2261" s="142"/>
      <c r="B2261" s="143"/>
      <c r="C2261" s="189" t="s">
        <v>1552</v>
      </c>
      <c r="D2261" s="175"/>
      <c r="E2261" s="176">
        <v>2</v>
      </c>
      <c r="F2261" s="144"/>
      <c r="G2261" s="144"/>
      <c r="H2261" s="144"/>
      <c r="I2261" s="144"/>
      <c r="J2261" s="144"/>
      <c r="K2261" s="144"/>
      <c r="L2261" s="144"/>
      <c r="M2261" s="144"/>
      <c r="N2261" s="144"/>
      <c r="O2261" s="144"/>
      <c r="P2261" s="144"/>
      <c r="Q2261" s="144"/>
      <c r="R2261" s="144"/>
      <c r="S2261" s="144"/>
      <c r="T2261" s="144"/>
      <c r="U2261" s="144"/>
      <c r="V2261" s="144"/>
      <c r="W2261" s="144"/>
      <c r="X2261" s="133"/>
      <c r="Y2261" s="133"/>
      <c r="Z2261" s="133"/>
      <c r="AA2261" s="133"/>
      <c r="AB2261" s="133"/>
      <c r="AC2261" s="133"/>
      <c r="AD2261" s="133"/>
      <c r="AE2261" s="133"/>
      <c r="AF2261" s="133"/>
      <c r="AG2261" s="133" t="s">
        <v>282</v>
      </c>
      <c r="AH2261" s="133">
        <v>0</v>
      </c>
      <c r="AI2261" s="133"/>
      <c r="AJ2261" s="133"/>
      <c r="AK2261" s="133"/>
      <c r="AL2261" s="133"/>
      <c r="AM2261" s="133"/>
      <c r="AN2261" s="133"/>
      <c r="AO2261" s="133"/>
      <c r="AP2261" s="133"/>
      <c r="AQ2261" s="133"/>
      <c r="AR2261" s="133"/>
      <c r="AS2261" s="133"/>
      <c r="AT2261" s="133"/>
      <c r="AU2261" s="133"/>
      <c r="AV2261" s="133"/>
      <c r="AW2261" s="133"/>
      <c r="AX2261" s="133"/>
      <c r="AY2261" s="133"/>
      <c r="AZ2261" s="133"/>
      <c r="BA2261" s="133"/>
      <c r="BB2261" s="133"/>
      <c r="BC2261" s="133"/>
      <c r="BD2261" s="133"/>
      <c r="BE2261" s="133"/>
      <c r="BF2261" s="133"/>
      <c r="BG2261" s="133"/>
      <c r="BH2261" s="133"/>
    </row>
    <row r="2262" spans="1:60" outlineLevel="1" x14ac:dyDescent="0.2">
      <c r="A2262" s="161">
        <v>335</v>
      </c>
      <c r="B2262" s="162" t="s">
        <v>1594</v>
      </c>
      <c r="C2262" s="170" t="s">
        <v>2214</v>
      </c>
      <c r="D2262" s="163" t="s">
        <v>924</v>
      </c>
      <c r="E2262" s="164">
        <v>1</v>
      </c>
      <c r="F2262" s="165">
        <v>14600</v>
      </c>
      <c r="G2262" s="166">
        <f t="shared" ref="G2262:G2268" si="28">ROUND(E2262*F2262,2)</f>
        <v>14600</v>
      </c>
      <c r="H2262" s="165">
        <v>0</v>
      </c>
      <c r="I2262" s="166">
        <f t="shared" ref="I2262:I2268" si="29">ROUND(E2262*H2262,2)</f>
        <v>0</v>
      </c>
      <c r="J2262" s="165">
        <v>14600</v>
      </c>
      <c r="K2262" s="166">
        <f t="shared" ref="K2262:K2268" si="30">ROUND(E2262*J2262,2)</f>
        <v>14600</v>
      </c>
      <c r="L2262" s="166">
        <v>21</v>
      </c>
      <c r="M2262" s="166">
        <f t="shared" ref="M2262:M2268" si="31">G2262*(1+L2262/100)</f>
        <v>17666</v>
      </c>
      <c r="N2262" s="166">
        <v>6.0000000000000005E-2</v>
      </c>
      <c r="O2262" s="166">
        <f t="shared" ref="O2262:O2268" si="32">ROUND(E2262*N2262,2)</f>
        <v>0.06</v>
      </c>
      <c r="P2262" s="166">
        <v>0</v>
      </c>
      <c r="Q2262" s="166">
        <f t="shared" ref="Q2262:Q2268" si="33">ROUND(E2262*P2262,2)</f>
        <v>0</v>
      </c>
      <c r="R2262" s="166"/>
      <c r="S2262" s="166" t="s">
        <v>250</v>
      </c>
      <c r="T2262" s="167" t="s">
        <v>234</v>
      </c>
      <c r="U2262" s="144">
        <v>0</v>
      </c>
      <c r="V2262" s="144">
        <f t="shared" ref="V2262:V2268" si="34">ROUND(E2262*U2262,2)</f>
        <v>0</v>
      </c>
      <c r="W2262" s="144"/>
      <c r="X2262" s="133"/>
      <c r="Y2262" s="133"/>
      <c r="Z2262" s="133"/>
      <c r="AA2262" s="133"/>
      <c r="AB2262" s="133"/>
      <c r="AC2262" s="133"/>
      <c r="AD2262" s="133"/>
      <c r="AE2262" s="133"/>
      <c r="AF2262" s="133"/>
      <c r="AG2262" s="133" t="s">
        <v>251</v>
      </c>
      <c r="AH2262" s="133"/>
      <c r="AI2262" s="133"/>
      <c r="AJ2262" s="133"/>
      <c r="AK2262" s="133"/>
      <c r="AL2262" s="133"/>
      <c r="AM2262" s="133"/>
      <c r="AN2262" s="133"/>
      <c r="AO2262" s="133"/>
      <c r="AP2262" s="133"/>
      <c r="AQ2262" s="133"/>
      <c r="AR2262" s="133"/>
      <c r="AS2262" s="133"/>
      <c r="AT2262" s="133"/>
      <c r="AU2262" s="133"/>
      <c r="AV2262" s="133"/>
      <c r="AW2262" s="133"/>
      <c r="AX2262" s="133"/>
      <c r="AY2262" s="133"/>
      <c r="AZ2262" s="133"/>
      <c r="BA2262" s="133"/>
      <c r="BB2262" s="133"/>
      <c r="BC2262" s="133"/>
      <c r="BD2262" s="133"/>
      <c r="BE2262" s="133"/>
      <c r="BF2262" s="133"/>
      <c r="BG2262" s="133"/>
      <c r="BH2262" s="133"/>
    </row>
    <row r="2263" spans="1:60" outlineLevel="1" x14ac:dyDescent="0.2">
      <c r="A2263" s="161">
        <v>336</v>
      </c>
      <c r="B2263" s="162" t="s">
        <v>1596</v>
      </c>
      <c r="C2263" s="170" t="s">
        <v>2215</v>
      </c>
      <c r="D2263" s="163" t="s">
        <v>924</v>
      </c>
      <c r="E2263" s="164">
        <v>1</v>
      </c>
      <c r="F2263" s="165">
        <v>7600</v>
      </c>
      <c r="G2263" s="166">
        <f t="shared" si="28"/>
        <v>7600</v>
      </c>
      <c r="H2263" s="165">
        <v>0</v>
      </c>
      <c r="I2263" s="166">
        <f t="shared" si="29"/>
        <v>0</v>
      </c>
      <c r="J2263" s="165">
        <v>7600</v>
      </c>
      <c r="K2263" s="166">
        <f t="shared" si="30"/>
        <v>7600</v>
      </c>
      <c r="L2263" s="166">
        <v>21</v>
      </c>
      <c r="M2263" s="166">
        <f t="shared" si="31"/>
        <v>9196</v>
      </c>
      <c r="N2263" s="166">
        <v>3.0000000000000002E-2</v>
      </c>
      <c r="O2263" s="166">
        <f t="shared" si="32"/>
        <v>0.03</v>
      </c>
      <c r="P2263" s="166">
        <v>0</v>
      </c>
      <c r="Q2263" s="166">
        <f t="shared" si="33"/>
        <v>0</v>
      </c>
      <c r="R2263" s="166"/>
      <c r="S2263" s="166" t="s">
        <v>250</v>
      </c>
      <c r="T2263" s="167" t="s">
        <v>234</v>
      </c>
      <c r="U2263" s="144">
        <v>0</v>
      </c>
      <c r="V2263" s="144">
        <f t="shared" si="34"/>
        <v>0</v>
      </c>
      <c r="W2263" s="144"/>
      <c r="X2263" s="133"/>
      <c r="Y2263" s="133"/>
      <c r="Z2263" s="133"/>
      <c r="AA2263" s="133"/>
      <c r="AB2263" s="133"/>
      <c r="AC2263" s="133"/>
      <c r="AD2263" s="133"/>
      <c r="AE2263" s="133"/>
      <c r="AF2263" s="133"/>
      <c r="AG2263" s="133" t="s">
        <v>251</v>
      </c>
      <c r="AH2263" s="133"/>
      <c r="AI2263" s="133"/>
      <c r="AJ2263" s="133"/>
      <c r="AK2263" s="133"/>
      <c r="AL2263" s="133"/>
      <c r="AM2263" s="133"/>
      <c r="AN2263" s="133"/>
      <c r="AO2263" s="133"/>
      <c r="AP2263" s="133"/>
      <c r="AQ2263" s="133"/>
      <c r="AR2263" s="133"/>
      <c r="AS2263" s="133"/>
      <c r="AT2263" s="133"/>
      <c r="AU2263" s="133"/>
      <c r="AV2263" s="133"/>
      <c r="AW2263" s="133"/>
      <c r="AX2263" s="133"/>
      <c r="AY2263" s="133"/>
      <c r="AZ2263" s="133"/>
      <c r="BA2263" s="133"/>
      <c r="BB2263" s="133"/>
      <c r="BC2263" s="133"/>
      <c r="BD2263" s="133"/>
      <c r="BE2263" s="133"/>
      <c r="BF2263" s="133"/>
      <c r="BG2263" s="133"/>
      <c r="BH2263" s="133"/>
    </row>
    <row r="2264" spans="1:60" outlineLevel="1" x14ac:dyDescent="0.2">
      <c r="A2264" s="161">
        <v>337</v>
      </c>
      <c r="B2264" s="162" t="s">
        <v>1598</v>
      </c>
      <c r="C2264" s="170" t="s">
        <v>2216</v>
      </c>
      <c r="D2264" s="163" t="s">
        <v>924</v>
      </c>
      <c r="E2264" s="164">
        <v>6</v>
      </c>
      <c r="F2264" s="165">
        <v>6900</v>
      </c>
      <c r="G2264" s="166">
        <f t="shared" si="28"/>
        <v>41400</v>
      </c>
      <c r="H2264" s="165">
        <v>0</v>
      </c>
      <c r="I2264" s="166">
        <f t="shared" si="29"/>
        <v>0</v>
      </c>
      <c r="J2264" s="165">
        <v>6900</v>
      </c>
      <c r="K2264" s="166">
        <f t="shared" si="30"/>
        <v>41400</v>
      </c>
      <c r="L2264" s="166">
        <v>21</v>
      </c>
      <c r="M2264" s="166">
        <f t="shared" si="31"/>
        <v>50094</v>
      </c>
      <c r="N2264" s="166">
        <v>3.0000000000000002E-2</v>
      </c>
      <c r="O2264" s="166">
        <f t="shared" si="32"/>
        <v>0.18</v>
      </c>
      <c r="P2264" s="166">
        <v>0</v>
      </c>
      <c r="Q2264" s="166">
        <f t="shared" si="33"/>
        <v>0</v>
      </c>
      <c r="R2264" s="166"/>
      <c r="S2264" s="166" t="s">
        <v>250</v>
      </c>
      <c r="T2264" s="167" t="s">
        <v>234</v>
      </c>
      <c r="U2264" s="144">
        <v>0</v>
      </c>
      <c r="V2264" s="144">
        <f t="shared" si="34"/>
        <v>0</v>
      </c>
      <c r="W2264" s="144"/>
      <c r="X2264" s="133"/>
      <c r="Y2264" s="133"/>
      <c r="Z2264" s="133"/>
      <c r="AA2264" s="133"/>
      <c r="AB2264" s="133"/>
      <c r="AC2264" s="133"/>
      <c r="AD2264" s="133"/>
      <c r="AE2264" s="133"/>
      <c r="AF2264" s="133"/>
      <c r="AG2264" s="133" t="s">
        <v>251</v>
      </c>
      <c r="AH2264" s="133"/>
      <c r="AI2264" s="133"/>
      <c r="AJ2264" s="133"/>
      <c r="AK2264" s="133"/>
      <c r="AL2264" s="133"/>
      <c r="AM2264" s="133"/>
      <c r="AN2264" s="133"/>
      <c r="AO2264" s="133"/>
      <c r="AP2264" s="133"/>
      <c r="AQ2264" s="133"/>
      <c r="AR2264" s="133"/>
      <c r="AS2264" s="133"/>
      <c r="AT2264" s="133"/>
      <c r="AU2264" s="133"/>
      <c r="AV2264" s="133"/>
      <c r="AW2264" s="133"/>
      <c r="AX2264" s="133"/>
      <c r="AY2264" s="133"/>
      <c r="AZ2264" s="133"/>
      <c r="BA2264" s="133"/>
      <c r="BB2264" s="133"/>
      <c r="BC2264" s="133"/>
      <c r="BD2264" s="133"/>
      <c r="BE2264" s="133"/>
      <c r="BF2264" s="133"/>
      <c r="BG2264" s="133"/>
      <c r="BH2264" s="133"/>
    </row>
    <row r="2265" spans="1:60" outlineLevel="1" x14ac:dyDescent="0.2">
      <c r="A2265" s="161">
        <v>338</v>
      </c>
      <c r="B2265" s="162" t="s">
        <v>1599</v>
      </c>
      <c r="C2265" s="170" t="s">
        <v>2217</v>
      </c>
      <c r="D2265" s="163" t="s">
        <v>924</v>
      </c>
      <c r="E2265" s="164">
        <v>1</v>
      </c>
      <c r="F2265" s="165">
        <v>19400</v>
      </c>
      <c r="G2265" s="166">
        <f t="shared" si="28"/>
        <v>19400</v>
      </c>
      <c r="H2265" s="165">
        <v>0</v>
      </c>
      <c r="I2265" s="166">
        <f t="shared" si="29"/>
        <v>0</v>
      </c>
      <c r="J2265" s="165">
        <v>19400</v>
      </c>
      <c r="K2265" s="166">
        <f t="shared" si="30"/>
        <v>19400</v>
      </c>
      <c r="L2265" s="166">
        <v>21</v>
      </c>
      <c r="M2265" s="166">
        <f t="shared" si="31"/>
        <v>23474</v>
      </c>
      <c r="N2265" s="166">
        <v>6.0000000000000005E-2</v>
      </c>
      <c r="O2265" s="166">
        <f t="shared" si="32"/>
        <v>0.06</v>
      </c>
      <c r="P2265" s="166">
        <v>0</v>
      </c>
      <c r="Q2265" s="166">
        <f t="shared" si="33"/>
        <v>0</v>
      </c>
      <c r="R2265" s="166"/>
      <c r="S2265" s="166" t="s">
        <v>250</v>
      </c>
      <c r="T2265" s="167" t="s">
        <v>234</v>
      </c>
      <c r="U2265" s="144">
        <v>0</v>
      </c>
      <c r="V2265" s="144">
        <f t="shared" si="34"/>
        <v>0</v>
      </c>
      <c r="W2265" s="144"/>
      <c r="X2265" s="133"/>
      <c r="Y2265" s="133"/>
      <c r="Z2265" s="133"/>
      <c r="AA2265" s="133"/>
      <c r="AB2265" s="133"/>
      <c r="AC2265" s="133"/>
      <c r="AD2265" s="133"/>
      <c r="AE2265" s="133"/>
      <c r="AF2265" s="133"/>
      <c r="AG2265" s="133" t="s">
        <v>251</v>
      </c>
      <c r="AH2265" s="133"/>
      <c r="AI2265" s="133"/>
      <c r="AJ2265" s="133"/>
      <c r="AK2265" s="133"/>
      <c r="AL2265" s="133"/>
      <c r="AM2265" s="133"/>
      <c r="AN2265" s="133"/>
      <c r="AO2265" s="133"/>
      <c r="AP2265" s="133"/>
      <c r="AQ2265" s="133"/>
      <c r="AR2265" s="133"/>
      <c r="AS2265" s="133"/>
      <c r="AT2265" s="133"/>
      <c r="AU2265" s="133"/>
      <c r="AV2265" s="133"/>
      <c r="AW2265" s="133"/>
      <c r="AX2265" s="133"/>
      <c r="AY2265" s="133"/>
      <c r="AZ2265" s="133"/>
      <c r="BA2265" s="133"/>
      <c r="BB2265" s="133"/>
      <c r="BC2265" s="133"/>
      <c r="BD2265" s="133"/>
      <c r="BE2265" s="133"/>
      <c r="BF2265" s="133"/>
      <c r="BG2265" s="133"/>
      <c r="BH2265" s="133"/>
    </row>
    <row r="2266" spans="1:60" outlineLevel="1" x14ac:dyDescent="0.2">
      <c r="A2266" s="161">
        <v>339</v>
      </c>
      <c r="B2266" s="162" t="s">
        <v>1601</v>
      </c>
      <c r="C2266" s="170" t="s">
        <v>2218</v>
      </c>
      <c r="D2266" s="163" t="s">
        <v>924</v>
      </c>
      <c r="E2266" s="164">
        <v>1</v>
      </c>
      <c r="F2266" s="165">
        <v>5900</v>
      </c>
      <c r="G2266" s="166">
        <f t="shared" si="28"/>
        <v>5900</v>
      </c>
      <c r="H2266" s="165">
        <v>0</v>
      </c>
      <c r="I2266" s="166">
        <f t="shared" si="29"/>
        <v>0</v>
      </c>
      <c r="J2266" s="165">
        <v>5900</v>
      </c>
      <c r="K2266" s="166">
        <f t="shared" si="30"/>
        <v>5900</v>
      </c>
      <c r="L2266" s="166">
        <v>21</v>
      </c>
      <c r="M2266" s="166">
        <f t="shared" si="31"/>
        <v>7139</v>
      </c>
      <c r="N2266" s="166">
        <v>3.0000000000000002E-2</v>
      </c>
      <c r="O2266" s="166">
        <f t="shared" si="32"/>
        <v>0.03</v>
      </c>
      <c r="P2266" s="166">
        <v>0</v>
      </c>
      <c r="Q2266" s="166">
        <f t="shared" si="33"/>
        <v>0</v>
      </c>
      <c r="R2266" s="166"/>
      <c r="S2266" s="166" t="s">
        <v>250</v>
      </c>
      <c r="T2266" s="167" t="s">
        <v>234</v>
      </c>
      <c r="U2266" s="144">
        <v>0</v>
      </c>
      <c r="V2266" s="144">
        <f t="shared" si="34"/>
        <v>0</v>
      </c>
      <c r="W2266" s="144"/>
      <c r="X2266" s="133"/>
      <c r="Y2266" s="133"/>
      <c r="Z2266" s="133"/>
      <c r="AA2266" s="133"/>
      <c r="AB2266" s="133"/>
      <c r="AC2266" s="133"/>
      <c r="AD2266" s="133"/>
      <c r="AE2266" s="133"/>
      <c r="AF2266" s="133"/>
      <c r="AG2266" s="133" t="s">
        <v>251</v>
      </c>
      <c r="AH2266" s="133"/>
      <c r="AI2266" s="133"/>
      <c r="AJ2266" s="133"/>
      <c r="AK2266" s="133"/>
      <c r="AL2266" s="133"/>
      <c r="AM2266" s="133"/>
      <c r="AN2266" s="133"/>
      <c r="AO2266" s="133"/>
      <c r="AP2266" s="133"/>
      <c r="AQ2266" s="133"/>
      <c r="AR2266" s="133"/>
      <c r="AS2266" s="133"/>
      <c r="AT2266" s="133"/>
      <c r="AU2266" s="133"/>
      <c r="AV2266" s="133"/>
      <c r="AW2266" s="133"/>
      <c r="AX2266" s="133"/>
      <c r="AY2266" s="133"/>
      <c r="AZ2266" s="133"/>
      <c r="BA2266" s="133"/>
      <c r="BB2266" s="133"/>
      <c r="BC2266" s="133"/>
      <c r="BD2266" s="133"/>
      <c r="BE2266" s="133"/>
      <c r="BF2266" s="133"/>
      <c r="BG2266" s="133"/>
      <c r="BH2266" s="133"/>
    </row>
    <row r="2267" spans="1:60" outlineLevel="1" x14ac:dyDescent="0.2">
      <c r="A2267" s="161">
        <v>340</v>
      </c>
      <c r="B2267" s="162" t="s">
        <v>1602</v>
      </c>
      <c r="C2267" s="170" t="s">
        <v>2219</v>
      </c>
      <c r="D2267" s="163" t="s">
        <v>924</v>
      </c>
      <c r="E2267" s="164">
        <v>1</v>
      </c>
      <c r="F2267" s="165">
        <v>7800</v>
      </c>
      <c r="G2267" s="166">
        <f t="shared" si="28"/>
        <v>7800</v>
      </c>
      <c r="H2267" s="165">
        <v>0</v>
      </c>
      <c r="I2267" s="166">
        <f t="shared" si="29"/>
        <v>0</v>
      </c>
      <c r="J2267" s="165">
        <v>7800</v>
      </c>
      <c r="K2267" s="166">
        <f t="shared" si="30"/>
        <v>7800</v>
      </c>
      <c r="L2267" s="166">
        <v>21</v>
      </c>
      <c r="M2267" s="166">
        <f t="shared" si="31"/>
        <v>9438</v>
      </c>
      <c r="N2267" s="166">
        <v>3.0000000000000002E-2</v>
      </c>
      <c r="O2267" s="166">
        <f t="shared" si="32"/>
        <v>0.03</v>
      </c>
      <c r="P2267" s="166">
        <v>0</v>
      </c>
      <c r="Q2267" s="166">
        <f t="shared" si="33"/>
        <v>0</v>
      </c>
      <c r="R2267" s="166"/>
      <c r="S2267" s="166" t="s">
        <v>250</v>
      </c>
      <c r="T2267" s="167" t="s">
        <v>234</v>
      </c>
      <c r="U2267" s="144">
        <v>0</v>
      </c>
      <c r="V2267" s="144">
        <f t="shared" si="34"/>
        <v>0</v>
      </c>
      <c r="W2267" s="144"/>
      <c r="X2267" s="133"/>
      <c r="Y2267" s="133"/>
      <c r="Z2267" s="133"/>
      <c r="AA2267" s="133"/>
      <c r="AB2267" s="133"/>
      <c r="AC2267" s="133"/>
      <c r="AD2267" s="133"/>
      <c r="AE2267" s="133"/>
      <c r="AF2267" s="133"/>
      <c r="AG2267" s="133" t="s">
        <v>251</v>
      </c>
      <c r="AH2267" s="133"/>
      <c r="AI2267" s="133"/>
      <c r="AJ2267" s="133"/>
      <c r="AK2267" s="133"/>
      <c r="AL2267" s="133"/>
      <c r="AM2267" s="133"/>
      <c r="AN2267" s="133"/>
      <c r="AO2267" s="133"/>
      <c r="AP2267" s="133"/>
      <c r="AQ2267" s="133"/>
      <c r="AR2267" s="133"/>
      <c r="AS2267" s="133"/>
      <c r="AT2267" s="133"/>
      <c r="AU2267" s="133"/>
      <c r="AV2267" s="133"/>
      <c r="AW2267" s="133"/>
      <c r="AX2267" s="133"/>
      <c r="AY2267" s="133"/>
      <c r="AZ2267" s="133"/>
      <c r="BA2267" s="133"/>
      <c r="BB2267" s="133"/>
      <c r="BC2267" s="133"/>
      <c r="BD2267" s="133"/>
      <c r="BE2267" s="133"/>
      <c r="BF2267" s="133"/>
      <c r="BG2267" s="133"/>
      <c r="BH2267" s="133"/>
    </row>
    <row r="2268" spans="1:60" outlineLevel="1" x14ac:dyDescent="0.2">
      <c r="A2268" s="154">
        <v>341</v>
      </c>
      <c r="B2268" s="155" t="s">
        <v>1604</v>
      </c>
      <c r="C2268" s="171" t="s">
        <v>2220</v>
      </c>
      <c r="D2268" s="156" t="s">
        <v>924</v>
      </c>
      <c r="E2268" s="157">
        <v>4</v>
      </c>
      <c r="F2268" s="158">
        <v>8300</v>
      </c>
      <c r="G2268" s="159">
        <f t="shared" si="28"/>
        <v>33200</v>
      </c>
      <c r="H2268" s="158">
        <v>0</v>
      </c>
      <c r="I2268" s="159">
        <f t="shared" si="29"/>
        <v>0</v>
      </c>
      <c r="J2268" s="158">
        <v>8300</v>
      </c>
      <c r="K2268" s="159">
        <f t="shared" si="30"/>
        <v>33200</v>
      </c>
      <c r="L2268" s="159">
        <v>21</v>
      </c>
      <c r="M2268" s="159">
        <f t="shared" si="31"/>
        <v>40172</v>
      </c>
      <c r="N2268" s="159">
        <v>3.0000000000000002E-2</v>
      </c>
      <c r="O2268" s="159">
        <f t="shared" si="32"/>
        <v>0.12</v>
      </c>
      <c r="P2268" s="159">
        <v>0</v>
      </c>
      <c r="Q2268" s="159">
        <f t="shared" si="33"/>
        <v>0</v>
      </c>
      <c r="R2268" s="159"/>
      <c r="S2268" s="159" t="s">
        <v>250</v>
      </c>
      <c r="T2268" s="160" t="s">
        <v>234</v>
      </c>
      <c r="U2268" s="144">
        <v>0</v>
      </c>
      <c r="V2268" s="144">
        <f t="shared" si="34"/>
        <v>0</v>
      </c>
      <c r="W2268" s="144"/>
      <c r="X2268" s="133"/>
      <c r="Y2268" s="133"/>
      <c r="Z2268" s="133"/>
      <c r="AA2268" s="133"/>
      <c r="AB2268" s="133"/>
      <c r="AC2268" s="133"/>
      <c r="AD2268" s="133"/>
      <c r="AE2268" s="133"/>
      <c r="AF2268" s="133"/>
      <c r="AG2268" s="133" t="s">
        <v>251</v>
      </c>
      <c r="AH2268" s="133"/>
      <c r="AI2268" s="133"/>
      <c r="AJ2268" s="133"/>
      <c r="AK2268" s="133"/>
      <c r="AL2268" s="133"/>
      <c r="AM2268" s="133"/>
      <c r="AN2268" s="133"/>
      <c r="AO2268" s="133"/>
      <c r="AP2268" s="133"/>
      <c r="AQ2268" s="133"/>
      <c r="AR2268" s="133"/>
      <c r="AS2268" s="133"/>
      <c r="AT2268" s="133"/>
      <c r="AU2268" s="133"/>
      <c r="AV2268" s="133"/>
      <c r="AW2268" s="133"/>
      <c r="AX2268" s="133"/>
      <c r="AY2268" s="133"/>
      <c r="AZ2268" s="133"/>
      <c r="BA2268" s="133"/>
      <c r="BB2268" s="133"/>
      <c r="BC2268" s="133"/>
      <c r="BD2268" s="133"/>
      <c r="BE2268" s="133"/>
      <c r="BF2268" s="133"/>
      <c r="BG2268" s="133"/>
      <c r="BH2268" s="133"/>
    </row>
    <row r="2269" spans="1:60" outlineLevel="1" x14ac:dyDescent="0.2">
      <c r="A2269" s="142"/>
      <c r="B2269" s="143"/>
      <c r="C2269" s="189" t="s">
        <v>1606</v>
      </c>
      <c r="D2269" s="175"/>
      <c r="E2269" s="176">
        <v>4</v>
      </c>
      <c r="F2269" s="144"/>
      <c r="G2269" s="144"/>
      <c r="H2269" s="144"/>
      <c r="I2269" s="144"/>
      <c r="J2269" s="144"/>
      <c r="K2269" s="144"/>
      <c r="L2269" s="144"/>
      <c r="M2269" s="144"/>
      <c r="N2269" s="144"/>
      <c r="O2269" s="144"/>
      <c r="P2269" s="144"/>
      <c r="Q2269" s="144"/>
      <c r="R2269" s="144"/>
      <c r="S2269" s="144"/>
      <c r="T2269" s="144"/>
      <c r="U2269" s="144"/>
      <c r="V2269" s="144"/>
      <c r="W2269" s="144"/>
      <c r="X2269" s="133"/>
      <c r="Y2269" s="133"/>
      <c r="Z2269" s="133"/>
      <c r="AA2269" s="133"/>
      <c r="AB2269" s="133"/>
      <c r="AC2269" s="133"/>
      <c r="AD2269" s="133"/>
      <c r="AE2269" s="133"/>
      <c r="AF2269" s="133"/>
      <c r="AG2269" s="133" t="s">
        <v>282</v>
      </c>
      <c r="AH2269" s="133">
        <v>0</v>
      </c>
      <c r="AI2269" s="133"/>
      <c r="AJ2269" s="133"/>
      <c r="AK2269" s="133"/>
      <c r="AL2269" s="133"/>
      <c r="AM2269" s="133"/>
      <c r="AN2269" s="133"/>
      <c r="AO2269" s="133"/>
      <c r="AP2269" s="133"/>
      <c r="AQ2269" s="133"/>
      <c r="AR2269" s="133"/>
      <c r="AS2269" s="133"/>
      <c r="AT2269" s="133"/>
      <c r="AU2269" s="133"/>
      <c r="AV2269" s="133"/>
      <c r="AW2269" s="133"/>
      <c r="AX2269" s="133"/>
      <c r="AY2269" s="133"/>
      <c r="AZ2269" s="133"/>
      <c r="BA2269" s="133"/>
      <c r="BB2269" s="133"/>
      <c r="BC2269" s="133"/>
      <c r="BD2269" s="133"/>
      <c r="BE2269" s="133"/>
      <c r="BF2269" s="133"/>
      <c r="BG2269" s="133"/>
      <c r="BH2269" s="133"/>
    </row>
    <row r="2270" spans="1:60" outlineLevel="1" x14ac:dyDescent="0.2">
      <c r="A2270" s="154">
        <v>342</v>
      </c>
      <c r="B2270" s="155" t="s">
        <v>1607</v>
      </c>
      <c r="C2270" s="171" t="s">
        <v>2221</v>
      </c>
      <c r="D2270" s="156" t="s">
        <v>924</v>
      </c>
      <c r="E2270" s="157">
        <v>3</v>
      </c>
      <c r="F2270" s="158">
        <v>4700</v>
      </c>
      <c r="G2270" s="159">
        <f>ROUND(E2270*F2270,2)</f>
        <v>14100</v>
      </c>
      <c r="H2270" s="158">
        <v>0</v>
      </c>
      <c r="I2270" s="159">
        <f>ROUND(E2270*H2270,2)</f>
        <v>0</v>
      </c>
      <c r="J2270" s="158">
        <v>4700</v>
      </c>
      <c r="K2270" s="159">
        <f>ROUND(E2270*J2270,2)</f>
        <v>14100</v>
      </c>
      <c r="L2270" s="159">
        <v>21</v>
      </c>
      <c r="M2270" s="159">
        <f>G2270*(1+L2270/100)</f>
        <v>17061</v>
      </c>
      <c r="N2270" s="159">
        <v>3.0000000000000002E-2</v>
      </c>
      <c r="O2270" s="159">
        <f>ROUND(E2270*N2270,2)</f>
        <v>0.09</v>
      </c>
      <c r="P2270" s="159">
        <v>0</v>
      </c>
      <c r="Q2270" s="159">
        <f>ROUND(E2270*P2270,2)</f>
        <v>0</v>
      </c>
      <c r="R2270" s="159"/>
      <c r="S2270" s="159" t="s">
        <v>250</v>
      </c>
      <c r="T2270" s="160" t="s">
        <v>234</v>
      </c>
      <c r="U2270" s="144">
        <v>0</v>
      </c>
      <c r="V2270" s="144">
        <f>ROUND(E2270*U2270,2)</f>
        <v>0</v>
      </c>
      <c r="W2270" s="144"/>
      <c r="X2270" s="133"/>
      <c r="Y2270" s="133"/>
      <c r="Z2270" s="133"/>
      <c r="AA2270" s="133"/>
      <c r="AB2270" s="133"/>
      <c r="AC2270" s="133"/>
      <c r="AD2270" s="133"/>
      <c r="AE2270" s="133"/>
      <c r="AF2270" s="133"/>
      <c r="AG2270" s="133" t="s">
        <v>251</v>
      </c>
      <c r="AH2270" s="133"/>
      <c r="AI2270" s="133"/>
      <c r="AJ2270" s="133"/>
      <c r="AK2270" s="133"/>
      <c r="AL2270" s="133"/>
      <c r="AM2270" s="133"/>
      <c r="AN2270" s="133"/>
      <c r="AO2270" s="133"/>
      <c r="AP2270" s="133"/>
      <c r="AQ2270" s="133"/>
      <c r="AR2270" s="133"/>
      <c r="AS2270" s="133"/>
      <c r="AT2270" s="133"/>
      <c r="AU2270" s="133"/>
      <c r="AV2270" s="133"/>
      <c r="AW2270" s="133"/>
      <c r="AX2270" s="133"/>
      <c r="AY2270" s="133"/>
      <c r="AZ2270" s="133"/>
      <c r="BA2270" s="133"/>
      <c r="BB2270" s="133"/>
      <c r="BC2270" s="133"/>
      <c r="BD2270" s="133"/>
      <c r="BE2270" s="133"/>
      <c r="BF2270" s="133"/>
      <c r="BG2270" s="133"/>
      <c r="BH2270" s="133"/>
    </row>
    <row r="2271" spans="1:60" outlineLevel="1" x14ac:dyDescent="0.2">
      <c r="A2271" s="142"/>
      <c r="B2271" s="143"/>
      <c r="C2271" s="189" t="s">
        <v>1608</v>
      </c>
      <c r="D2271" s="175"/>
      <c r="E2271" s="176">
        <v>3</v>
      </c>
      <c r="F2271" s="144"/>
      <c r="G2271" s="144"/>
      <c r="H2271" s="144"/>
      <c r="I2271" s="144"/>
      <c r="J2271" s="144"/>
      <c r="K2271" s="144"/>
      <c r="L2271" s="144"/>
      <c r="M2271" s="144"/>
      <c r="N2271" s="144"/>
      <c r="O2271" s="144"/>
      <c r="P2271" s="144"/>
      <c r="Q2271" s="144"/>
      <c r="R2271" s="144"/>
      <c r="S2271" s="144"/>
      <c r="T2271" s="144"/>
      <c r="U2271" s="144"/>
      <c r="V2271" s="144"/>
      <c r="W2271" s="144"/>
      <c r="X2271" s="133"/>
      <c r="Y2271" s="133"/>
      <c r="Z2271" s="133"/>
      <c r="AA2271" s="133"/>
      <c r="AB2271" s="133"/>
      <c r="AC2271" s="133"/>
      <c r="AD2271" s="133"/>
      <c r="AE2271" s="133"/>
      <c r="AF2271" s="133"/>
      <c r="AG2271" s="133" t="s">
        <v>282</v>
      </c>
      <c r="AH2271" s="133">
        <v>0</v>
      </c>
      <c r="AI2271" s="133"/>
      <c r="AJ2271" s="133"/>
      <c r="AK2271" s="133"/>
      <c r="AL2271" s="133"/>
      <c r="AM2271" s="133"/>
      <c r="AN2271" s="133"/>
      <c r="AO2271" s="133"/>
      <c r="AP2271" s="133"/>
      <c r="AQ2271" s="133"/>
      <c r="AR2271" s="133"/>
      <c r="AS2271" s="133"/>
      <c r="AT2271" s="133"/>
      <c r="AU2271" s="133"/>
      <c r="AV2271" s="133"/>
      <c r="AW2271" s="133"/>
      <c r="AX2271" s="133"/>
      <c r="AY2271" s="133"/>
      <c r="AZ2271" s="133"/>
      <c r="BA2271" s="133"/>
      <c r="BB2271" s="133"/>
      <c r="BC2271" s="133"/>
      <c r="BD2271" s="133"/>
      <c r="BE2271" s="133"/>
      <c r="BF2271" s="133"/>
      <c r="BG2271" s="133"/>
      <c r="BH2271" s="133"/>
    </row>
    <row r="2272" spans="1:60" outlineLevel="1" x14ac:dyDescent="0.2">
      <c r="A2272" s="154">
        <v>343</v>
      </c>
      <c r="B2272" s="155" t="s">
        <v>1609</v>
      </c>
      <c r="C2272" s="171" t="s">
        <v>2222</v>
      </c>
      <c r="D2272" s="156" t="s">
        <v>924</v>
      </c>
      <c r="E2272" s="157">
        <v>3</v>
      </c>
      <c r="F2272" s="158">
        <v>8800</v>
      </c>
      <c r="G2272" s="159">
        <f>ROUND(E2272*F2272,2)</f>
        <v>26400</v>
      </c>
      <c r="H2272" s="158">
        <v>0</v>
      </c>
      <c r="I2272" s="159">
        <f>ROUND(E2272*H2272,2)</f>
        <v>0</v>
      </c>
      <c r="J2272" s="158">
        <v>8800</v>
      </c>
      <c r="K2272" s="159">
        <f>ROUND(E2272*J2272,2)</f>
        <v>26400</v>
      </c>
      <c r="L2272" s="159">
        <v>21</v>
      </c>
      <c r="M2272" s="159">
        <f>G2272*(1+L2272/100)</f>
        <v>31944</v>
      </c>
      <c r="N2272" s="159">
        <v>3.0000000000000002E-2</v>
      </c>
      <c r="O2272" s="159">
        <f>ROUND(E2272*N2272,2)</f>
        <v>0.09</v>
      </c>
      <c r="P2272" s="159">
        <v>0</v>
      </c>
      <c r="Q2272" s="159">
        <f>ROUND(E2272*P2272,2)</f>
        <v>0</v>
      </c>
      <c r="R2272" s="159"/>
      <c r="S2272" s="159" t="s">
        <v>250</v>
      </c>
      <c r="T2272" s="160" t="s">
        <v>234</v>
      </c>
      <c r="U2272" s="144">
        <v>0</v>
      </c>
      <c r="V2272" s="144">
        <f>ROUND(E2272*U2272,2)</f>
        <v>0</v>
      </c>
      <c r="W2272" s="144"/>
      <c r="X2272" s="133"/>
      <c r="Y2272" s="133"/>
      <c r="Z2272" s="133"/>
      <c r="AA2272" s="133"/>
      <c r="AB2272" s="133"/>
      <c r="AC2272" s="133"/>
      <c r="AD2272" s="133"/>
      <c r="AE2272" s="133"/>
      <c r="AF2272" s="133"/>
      <c r="AG2272" s="133" t="s">
        <v>251</v>
      </c>
      <c r="AH2272" s="133"/>
      <c r="AI2272" s="133"/>
      <c r="AJ2272" s="133"/>
      <c r="AK2272" s="133"/>
      <c r="AL2272" s="133"/>
      <c r="AM2272" s="133"/>
      <c r="AN2272" s="133"/>
      <c r="AO2272" s="133"/>
      <c r="AP2272" s="133"/>
      <c r="AQ2272" s="133"/>
      <c r="AR2272" s="133"/>
      <c r="AS2272" s="133"/>
      <c r="AT2272" s="133"/>
      <c r="AU2272" s="133"/>
      <c r="AV2272" s="133"/>
      <c r="AW2272" s="133"/>
      <c r="AX2272" s="133"/>
      <c r="AY2272" s="133"/>
      <c r="AZ2272" s="133"/>
      <c r="BA2272" s="133"/>
      <c r="BB2272" s="133"/>
      <c r="BC2272" s="133"/>
      <c r="BD2272" s="133"/>
      <c r="BE2272" s="133"/>
      <c r="BF2272" s="133"/>
      <c r="BG2272" s="133"/>
      <c r="BH2272" s="133"/>
    </row>
    <row r="2273" spans="1:60" outlineLevel="1" x14ac:dyDescent="0.2">
      <c r="A2273" s="142"/>
      <c r="B2273" s="143"/>
      <c r="C2273" s="189" t="s">
        <v>1608</v>
      </c>
      <c r="D2273" s="175"/>
      <c r="E2273" s="176">
        <v>3</v>
      </c>
      <c r="F2273" s="144"/>
      <c r="G2273" s="144"/>
      <c r="H2273" s="144"/>
      <c r="I2273" s="144"/>
      <c r="J2273" s="144"/>
      <c r="K2273" s="144"/>
      <c r="L2273" s="144"/>
      <c r="M2273" s="144"/>
      <c r="N2273" s="144"/>
      <c r="O2273" s="144"/>
      <c r="P2273" s="144"/>
      <c r="Q2273" s="144"/>
      <c r="R2273" s="144"/>
      <c r="S2273" s="144"/>
      <c r="T2273" s="144"/>
      <c r="U2273" s="144"/>
      <c r="V2273" s="144"/>
      <c r="W2273" s="144"/>
      <c r="X2273" s="133"/>
      <c r="Y2273" s="133"/>
      <c r="Z2273" s="133"/>
      <c r="AA2273" s="133"/>
      <c r="AB2273" s="133"/>
      <c r="AC2273" s="133"/>
      <c r="AD2273" s="133"/>
      <c r="AE2273" s="133"/>
      <c r="AF2273" s="133"/>
      <c r="AG2273" s="133" t="s">
        <v>282</v>
      </c>
      <c r="AH2273" s="133">
        <v>0</v>
      </c>
      <c r="AI2273" s="133"/>
      <c r="AJ2273" s="133"/>
      <c r="AK2273" s="133"/>
      <c r="AL2273" s="133"/>
      <c r="AM2273" s="133"/>
      <c r="AN2273" s="133"/>
      <c r="AO2273" s="133"/>
      <c r="AP2273" s="133"/>
      <c r="AQ2273" s="133"/>
      <c r="AR2273" s="133"/>
      <c r="AS2273" s="133"/>
      <c r="AT2273" s="133"/>
      <c r="AU2273" s="133"/>
      <c r="AV2273" s="133"/>
      <c r="AW2273" s="133"/>
      <c r="AX2273" s="133"/>
      <c r="AY2273" s="133"/>
      <c r="AZ2273" s="133"/>
      <c r="BA2273" s="133"/>
      <c r="BB2273" s="133"/>
      <c r="BC2273" s="133"/>
      <c r="BD2273" s="133"/>
      <c r="BE2273" s="133"/>
      <c r="BF2273" s="133"/>
      <c r="BG2273" s="133"/>
      <c r="BH2273" s="133"/>
    </row>
    <row r="2274" spans="1:60" outlineLevel="1" x14ac:dyDescent="0.2">
      <c r="A2274" s="161">
        <v>344</v>
      </c>
      <c r="B2274" s="162" t="s">
        <v>1610</v>
      </c>
      <c r="C2274" s="170" t="s">
        <v>2223</v>
      </c>
      <c r="D2274" s="163" t="s">
        <v>924</v>
      </c>
      <c r="E2274" s="164">
        <v>1</v>
      </c>
      <c r="F2274" s="165">
        <v>7800</v>
      </c>
      <c r="G2274" s="166">
        <f>ROUND(E2274*F2274,2)</f>
        <v>7800</v>
      </c>
      <c r="H2274" s="165">
        <v>0</v>
      </c>
      <c r="I2274" s="166">
        <f>ROUND(E2274*H2274,2)</f>
        <v>0</v>
      </c>
      <c r="J2274" s="165">
        <v>7800</v>
      </c>
      <c r="K2274" s="166">
        <f>ROUND(E2274*J2274,2)</f>
        <v>7800</v>
      </c>
      <c r="L2274" s="166">
        <v>21</v>
      </c>
      <c r="M2274" s="166">
        <f>G2274*(1+L2274/100)</f>
        <v>9438</v>
      </c>
      <c r="N2274" s="166">
        <v>3.0000000000000002E-2</v>
      </c>
      <c r="O2274" s="166">
        <f>ROUND(E2274*N2274,2)</f>
        <v>0.03</v>
      </c>
      <c r="P2274" s="166">
        <v>0</v>
      </c>
      <c r="Q2274" s="166">
        <f>ROUND(E2274*P2274,2)</f>
        <v>0</v>
      </c>
      <c r="R2274" s="166"/>
      <c r="S2274" s="166" t="s">
        <v>250</v>
      </c>
      <c r="T2274" s="167" t="s">
        <v>234</v>
      </c>
      <c r="U2274" s="144">
        <v>0</v>
      </c>
      <c r="V2274" s="144">
        <f>ROUND(E2274*U2274,2)</f>
        <v>0</v>
      </c>
      <c r="W2274" s="144"/>
      <c r="X2274" s="133"/>
      <c r="Y2274" s="133"/>
      <c r="Z2274" s="133"/>
      <c r="AA2274" s="133"/>
      <c r="AB2274" s="133"/>
      <c r="AC2274" s="133"/>
      <c r="AD2274" s="133"/>
      <c r="AE2274" s="133"/>
      <c r="AF2274" s="133"/>
      <c r="AG2274" s="133" t="s">
        <v>251</v>
      </c>
      <c r="AH2274" s="133"/>
      <c r="AI2274" s="133"/>
      <c r="AJ2274" s="133"/>
      <c r="AK2274" s="133"/>
      <c r="AL2274" s="133"/>
      <c r="AM2274" s="133"/>
      <c r="AN2274" s="133"/>
      <c r="AO2274" s="133"/>
      <c r="AP2274" s="133"/>
      <c r="AQ2274" s="133"/>
      <c r="AR2274" s="133"/>
      <c r="AS2274" s="133"/>
      <c r="AT2274" s="133"/>
      <c r="AU2274" s="133"/>
      <c r="AV2274" s="133"/>
      <c r="AW2274" s="133"/>
      <c r="AX2274" s="133"/>
      <c r="AY2274" s="133"/>
      <c r="AZ2274" s="133"/>
      <c r="BA2274" s="133"/>
      <c r="BB2274" s="133"/>
      <c r="BC2274" s="133"/>
      <c r="BD2274" s="133"/>
      <c r="BE2274" s="133"/>
      <c r="BF2274" s="133"/>
      <c r="BG2274" s="133"/>
      <c r="BH2274" s="133"/>
    </row>
    <row r="2275" spans="1:60" outlineLevel="1" x14ac:dyDescent="0.2">
      <c r="A2275" s="161">
        <v>345</v>
      </c>
      <c r="B2275" s="162" t="s">
        <v>1611</v>
      </c>
      <c r="C2275" s="170" t="s">
        <v>2224</v>
      </c>
      <c r="D2275" s="163" t="s">
        <v>924</v>
      </c>
      <c r="E2275" s="164">
        <v>1</v>
      </c>
      <c r="F2275" s="165">
        <v>8800</v>
      </c>
      <c r="G2275" s="166">
        <f>ROUND(E2275*F2275,2)</f>
        <v>8800</v>
      </c>
      <c r="H2275" s="165">
        <v>0</v>
      </c>
      <c r="I2275" s="166">
        <f>ROUND(E2275*H2275,2)</f>
        <v>0</v>
      </c>
      <c r="J2275" s="165">
        <v>8800</v>
      </c>
      <c r="K2275" s="166">
        <f>ROUND(E2275*J2275,2)</f>
        <v>8800</v>
      </c>
      <c r="L2275" s="166">
        <v>21</v>
      </c>
      <c r="M2275" s="166">
        <f>G2275*(1+L2275/100)</f>
        <v>10648</v>
      </c>
      <c r="N2275" s="166">
        <v>3.0000000000000002E-2</v>
      </c>
      <c r="O2275" s="166">
        <f>ROUND(E2275*N2275,2)</f>
        <v>0.03</v>
      </c>
      <c r="P2275" s="166">
        <v>0</v>
      </c>
      <c r="Q2275" s="166">
        <f>ROUND(E2275*P2275,2)</f>
        <v>0</v>
      </c>
      <c r="R2275" s="166"/>
      <c r="S2275" s="166" t="s">
        <v>250</v>
      </c>
      <c r="T2275" s="167" t="s">
        <v>234</v>
      </c>
      <c r="U2275" s="144">
        <v>0</v>
      </c>
      <c r="V2275" s="144">
        <f>ROUND(E2275*U2275,2)</f>
        <v>0</v>
      </c>
      <c r="W2275" s="144"/>
      <c r="X2275" s="133"/>
      <c r="Y2275" s="133"/>
      <c r="Z2275" s="133"/>
      <c r="AA2275" s="133"/>
      <c r="AB2275" s="133"/>
      <c r="AC2275" s="133"/>
      <c r="AD2275" s="133"/>
      <c r="AE2275" s="133"/>
      <c r="AF2275" s="133"/>
      <c r="AG2275" s="133" t="s">
        <v>251</v>
      </c>
      <c r="AH2275" s="133"/>
      <c r="AI2275" s="133"/>
      <c r="AJ2275" s="133"/>
      <c r="AK2275" s="133"/>
      <c r="AL2275" s="133"/>
      <c r="AM2275" s="133"/>
      <c r="AN2275" s="133"/>
      <c r="AO2275" s="133"/>
      <c r="AP2275" s="133"/>
      <c r="AQ2275" s="133"/>
      <c r="AR2275" s="133"/>
      <c r="AS2275" s="133"/>
      <c r="AT2275" s="133"/>
      <c r="AU2275" s="133"/>
      <c r="AV2275" s="133"/>
      <c r="AW2275" s="133"/>
      <c r="AX2275" s="133"/>
      <c r="AY2275" s="133"/>
      <c r="AZ2275" s="133"/>
      <c r="BA2275" s="133"/>
      <c r="BB2275" s="133"/>
      <c r="BC2275" s="133"/>
      <c r="BD2275" s="133"/>
      <c r="BE2275" s="133"/>
      <c r="BF2275" s="133"/>
      <c r="BG2275" s="133"/>
      <c r="BH2275" s="133"/>
    </row>
    <row r="2276" spans="1:60" outlineLevel="1" x14ac:dyDescent="0.2">
      <c r="A2276" s="161">
        <v>346</v>
      </c>
      <c r="B2276" s="162" t="s">
        <v>1612</v>
      </c>
      <c r="C2276" s="170" t="s">
        <v>2225</v>
      </c>
      <c r="D2276" s="163" t="s">
        <v>924</v>
      </c>
      <c r="E2276" s="164">
        <v>1</v>
      </c>
      <c r="F2276" s="165">
        <v>9800</v>
      </c>
      <c r="G2276" s="166">
        <f>ROUND(E2276*F2276,2)</f>
        <v>9800</v>
      </c>
      <c r="H2276" s="165">
        <v>0</v>
      </c>
      <c r="I2276" s="166">
        <f>ROUND(E2276*H2276,2)</f>
        <v>0</v>
      </c>
      <c r="J2276" s="165">
        <v>9800</v>
      </c>
      <c r="K2276" s="166">
        <f>ROUND(E2276*J2276,2)</f>
        <v>9800</v>
      </c>
      <c r="L2276" s="166">
        <v>21</v>
      </c>
      <c r="M2276" s="166">
        <f>G2276*(1+L2276/100)</f>
        <v>11858</v>
      </c>
      <c r="N2276" s="166">
        <v>3.0000000000000002E-2</v>
      </c>
      <c r="O2276" s="166">
        <f>ROUND(E2276*N2276,2)</f>
        <v>0.03</v>
      </c>
      <c r="P2276" s="166">
        <v>0</v>
      </c>
      <c r="Q2276" s="166">
        <f>ROUND(E2276*P2276,2)</f>
        <v>0</v>
      </c>
      <c r="R2276" s="166"/>
      <c r="S2276" s="166" t="s">
        <v>250</v>
      </c>
      <c r="T2276" s="167" t="s">
        <v>234</v>
      </c>
      <c r="U2276" s="144">
        <v>0</v>
      </c>
      <c r="V2276" s="144">
        <f>ROUND(E2276*U2276,2)</f>
        <v>0</v>
      </c>
      <c r="W2276" s="144"/>
      <c r="X2276" s="133"/>
      <c r="Y2276" s="133"/>
      <c r="Z2276" s="133"/>
      <c r="AA2276" s="133"/>
      <c r="AB2276" s="133"/>
      <c r="AC2276" s="133"/>
      <c r="AD2276" s="133"/>
      <c r="AE2276" s="133"/>
      <c r="AF2276" s="133"/>
      <c r="AG2276" s="133" t="s">
        <v>251</v>
      </c>
      <c r="AH2276" s="133"/>
      <c r="AI2276" s="133"/>
      <c r="AJ2276" s="133"/>
      <c r="AK2276" s="133"/>
      <c r="AL2276" s="133"/>
      <c r="AM2276" s="133"/>
      <c r="AN2276" s="133"/>
      <c r="AO2276" s="133"/>
      <c r="AP2276" s="133"/>
      <c r="AQ2276" s="133"/>
      <c r="AR2276" s="133"/>
      <c r="AS2276" s="133"/>
      <c r="AT2276" s="133"/>
      <c r="AU2276" s="133"/>
      <c r="AV2276" s="133"/>
      <c r="AW2276" s="133"/>
      <c r="AX2276" s="133"/>
      <c r="AY2276" s="133"/>
      <c r="AZ2276" s="133"/>
      <c r="BA2276" s="133"/>
      <c r="BB2276" s="133"/>
      <c r="BC2276" s="133"/>
      <c r="BD2276" s="133"/>
      <c r="BE2276" s="133"/>
      <c r="BF2276" s="133"/>
      <c r="BG2276" s="133"/>
      <c r="BH2276" s="133"/>
    </row>
    <row r="2277" spans="1:60" ht="22.5" outlineLevel="1" x14ac:dyDescent="0.2">
      <c r="A2277" s="161">
        <v>347</v>
      </c>
      <c r="B2277" s="162" t="s">
        <v>1613</v>
      </c>
      <c r="C2277" s="170" t="s">
        <v>2226</v>
      </c>
      <c r="D2277" s="163" t="s">
        <v>924</v>
      </c>
      <c r="E2277" s="164">
        <v>1</v>
      </c>
      <c r="F2277" s="165">
        <v>33900</v>
      </c>
      <c r="G2277" s="166">
        <f>ROUND(E2277*F2277,2)</f>
        <v>33900</v>
      </c>
      <c r="H2277" s="165">
        <v>0</v>
      </c>
      <c r="I2277" s="166">
        <f>ROUND(E2277*H2277,2)</f>
        <v>0</v>
      </c>
      <c r="J2277" s="165">
        <v>33900</v>
      </c>
      <c r="K2277" s="166">
        <f>ROUND(E2277*J2277,2)</f>
        <v>33900</v>
      </c>
      <c r="L2277" s="166">
        <v>21</v>
      </c>
      <c r="M2277" s="166">
        <f>G2277*(1+L2277/100)</f>
        <v>41019</v>
      </c>
      <c r="N2277" s="166">
        <v>6.0000000000000005E-2</v>
      </c>
      <c r="O2277" s="166">
        <f>ROUND(E2277*N2277,2)</f>
        <v>0.06</v>
      </c>
      <c r="P2277" s="166">
        <v>0</v>
      </c>
      <c r="Q2277" s="166">
        <f>ROUND(E2277*P2277,2)</f>
        <v>0</v>
      </c>
      <c r="R2277" s="166"/>
      <c r="S2277" s="166" t="s">
        <v>250</v>
      </c>
      <c r="T2277" s="167" t="s">
        <v>234</v>
      </c>
      <c r="U2277" s="144">
        <v>0</v>
      </c>
      <c r="V2277" s="144">
        <f>ROUND(E2277*U2277,2)</f>
        <v>0</v>
      </c>
      <c r="W2277" s="144"/>
      <c r="X2277" s="133"/>
      <c r="Y2277" s="133"/>
      <c r="Z2277" s="133"/>
      <c r="AA2277" s="133"/>
      <c r="AB2277" s="133"/>
      <c r="AC2277" s="133"/>
      <c r="AD2277" s="133"/>
      <c r="AE2277" s="133"/>
      <c r="AF2277" s="133"/>
      <c r="AG2277" s="133" t="s">
        <v>251</v>
      </c>
      <c r="AH2277" s="133"/>
      <c r="AI2277" s="133"/>
      <c r="AJ2277" s="133"/>
      <c r="AK2277" s="133"/>
      <c r="AL2277" s="133"/>
      <c r="AM2277" s="133"/>
      <c r="AN2277" s="133"/>
      <c r="AO2277" s="133"/>
      <c r="AP2277" s="133"/>
      <c r="AQ2277" s="133"/>
      <c r="AR2277" s="133"/>
      <c r="AS2277" s="133"/>
      <c r="AT2277" s="133"/>
      <c r="AU2277" s="133"/>
      <c r="AV2277" s="133"/>
      <c r="AW2277" s="133"/>
      <c r="AX2277" s="133"/>
      <c r="AY2277" s="133"/>
      <c r="AZ2277" s="133"/>
      <c r="BA2277" s="133"/>
      <c r="BB2277" s="133"/>
      <c r="BC2277" s="133"/>
      <c r="BD2277" s="133"/>
      <c r="BE2277" s="133"/>
      <c r="BF2277" s="133"/>
      <c r="BG2277" s="133"/>
      <c r="BH2277" s="133"/>
    </row>
    <row r="2278" spans="1:60" outlineLevel="1" x14ac:dyDescent="0.2">
      <c r="A2278" s="154">
        <v>348</v>
      </c>
      <c r="B2278" s="155" t="s">
        <v>1614</v>
      </c>
      <c r="C2278" s="171" t="s">
        <v>2227</v>
      </c>
      <c r="D2278" s="156" t="s">
        <v>924</v>
      </c>
      <c r="E2278" s="157">
        <v>2</v>
      </c>
      <c r="F2278" s="158">
        <v>7700</v>
      </c>
      <c r="G2278" s="159">
        <f>ROUND(E2278*F2278,2)</f>
        <v>15400</v>
      </c>
      <c r="H2278" s="158">
        <v>0</v>
      </c>
      <c r="I2278" s="159">
        <f>ROUND(E2278*H2278,2)</f>
        <v>0</v>
      </c>
      <c r="J2278" s="158">
        <v>7700</v>
      </c>
      <c r="K2278" s="159">
        <f>ROUND(E2278*J2278,2)</f>
        <v>15400</v>
      </c>
      <c r="L2278" s="159">
        <v>21</v>
      </c>
      <c r="M2278" s="159">
        <f>G2278*(1+L2278/100)</f>
        <v>18634</v>
      </c>
      <c r="N2278" s="159">
        <v>3.0000000000000002E-2</v>
      </c>
      <c r="O2278" s="159">
        <f>ROUND(E2278*N2278,2)</f>
        <v>0.06</v>
      </c>
      <c r="P2278" s="159">
        <v>0</v>
      </c>
      <c r="Q2278" s="159">
        <f>ROUND(E2278*P2278,2)</f>
        <v>0</v>
      </c>
      <c r="R2278" s="159"/>
      <c r="S2278" s="159" t="s">
        <v>250</v>
      </c>
      <c r="T2278" s="160" t="s">
        <v>234</v>
      </c>
      <c r="U2278" s="144">
        <v>0</v>
      </c>
      <c r="V2278" s="144">
        <f>ROUND(E2278*U2278,2)</f>
        <v>0</v>
      </c>
      <c r="W2278" s="144"/>
      <c r="X2278" s="133"/>
      <c r="Y2278" s="133"/>
      <c r="Z2278" s="133"/>
      <c r="AA2278" s="133"/>
      <c r="AB2278" s="133"/>
      <c r="AC2278" s="133"/>
      <c r="AD2278" s="133"/>
      <c r="AE2278" s="133"/>
      <c r="AF2278" s="133"/>
      <c r="AG2278" s="133" t="s">
        <v>251</v>
      </c>
      <c r="AH2278" s="133"/>
      <c r="AI2278" s="133"/>
      <c r="AJ2278" s="133"/>
      <c r="AK2278" s="133"/>
      <c r="AL2278" s="133"/>
      <c r="AM2278" s="133"/>
      <c r="AN2278" s="133"/>
      <c r="AO2278" s="133"/>
      <c r="AP2278" s="133"/>
      <c r="AQ2278" s="133"/>
      <c r="AR2278" s="133"/>
      <c r="AS2278" s="133"/>
      <c r="AT2278" s="133"/>
      <c r="AU2278" s="133"/>
      <c r="AV2278" s="133"/>
      <c r="AW2278" s="133"/>
      <c r="AX2278" s="133"/>
      <c r="AY2278" s="133"/>
      <c r="AZ2278" s="133"/>
      <c r="BA2278" s="133"/>
      <c r="BB2278" s="133"/>
      <c r="BC2278" s="133"/>
      <c r="BD2278" s="133"/>
      <c r="BE2278" s="133"/>
      <c r="BF2278" s="133"/>
      <c r="BG2278" s="133"/>
      <c r="BH2278" s="133"/>
    </row>
    <row r="2279" spans="1:60" outlineLevel="1" x14ac:dyDescent="0.2">
      <c r="A2279" s="142"/>
      <c r="B2279" s="143"/>
      <c r="C2279" s="189" t="s">
        <v>1552</v>
      </c>
      <c r="D2279" s="175"/>
      <c r="E2279" s="176">
        <v>2</v>
      </c>
      <c r="F2279" s="144"/>
      <c r="G2279" s="144"/>
      <c r="H2279" s="144"/>
      <c r="I2279" s="144"/>
      <c r="J2279" s="144"/>
      <c r="K2279" s="144"/>
      <c r="L2279" s="144"/>
      <c r="M2279" s="144"/>
      <c r="N2279" s="144"/>
      <c r="O2279" s="144"/>
      <c r="P2279" s="144"/>
      <c r="Q2279" s="144"/>
      <c r="R2279" s="144"/>
      <c r="S2279" s="144"/>
      <c r="T2279" s="144"/>
      <c r="U2279" s="144"/>
      <c r="V2279" s="144"/>
      <c r="W2279" s="144"/>
      <c r="X2279" s="133"/>
      <c r="Y2279" s="133"/>
      <c r="Z2279" s="133"/>
      <c r="AA2279" s="133"/>
      <c r="AB2279" s="133"/>
      <c r="AC2279" s="133"/>
      <c r="AD2279" s="133"/>
      <c r="AE2279" s="133"/>
      <c r="AF2279" s="133"/>
      <c r="AG2279" s="133" t="s">
        <v>282</v>
      </c>
      <c r="AH2279" s="133">
        <v>0</v>
      </c>
      <c r="AI2279" s="133"/>
      <c r="AJ2279" s="133"/>
      <c r="AK2279" s="133"/>
      <c r="AL2279" s="133"/>
      <c r="AM2279" s="133"/>
      <c r="AN2279" s="133"/>
      <c r="AO2279" s="133"/>
      <c r="AP2279" s="133"/>
      <c r="AQ2279" s="133"/>
      <c r="AR2279" s="133"/>
      <c r="AS2279" s="133"/>
      <c r="AT2279" s="133"/>
      <c r="AU2279" s="133"/>
      <c r="AV2279" s="133"/>
      <c r="AW2279" s="133"/>
      <c r="AX2279" s="133"/>
      <c r="AY2279" s="133"/>
      <c r="AZ2279" s="133"/>
      <c r="BA2279" s="133"/>
      <c r="BB2279" s="133"/>
      <c r="BC2279" s="133"/>
      <c r="BD2279" s="133"/>
      <c r="BE2279" s="133"/>
      <c r="BF2279" s="133"/>
      <c r="BG2279" s="133"/>
      <c r="BH2279" s="133"/>
    </row>
    <row r="2280" spans="1:60" outlineLevel="1" x14ac:dyDescent="0.2">
      <c r="A2280" s="161">
        <v>349</v>
      </c>
      <c r="B2280" s="162" t="s">
        <v>1615</v>
      </c>
      <c r="C2280" s="170" t="s">
        <v>2228</v>
      </c>
      <c r="D2280" s="163" t="s">
        <v>924</v>
      </c>
      <c r="E2280" s="164">
        <v>2</v>
      </c>
      <c r="F2280" s="165">
        <v>6900</v>
      </c>
      <c r="G2280" s="166">
        <f>ROUND(E2280*F2280,2)</f>
        <v>13800</v>
      </c>
      <c r="H2280" s="165">
        <v>0</v>
      </c>
      <c r="I2280" s="166">
        <f>ROUND(E2280*H2280,2)</f>
        <v>0</v>
      </c>
      <c r="J2280" s="165">
        <v>6900</v>
      </c>
      <c r="K2280" s="166">
        <f>ROUND(E2280*J2280,2)</f>
        <v>13800</v>
      </c>
      <c r="L2280" s="166">
        <v>21</v>
      </c>
      <c r="M2280" s="166">
        <f>G2280*(1+L2280/100)</f>
        <v>16698</v>
      </c>
      <c r="N2280" s="166">
        <v>3.0000000000000002E-2</v>
      </c>
      <c r="O2280" s="166">
        <f>ROUND(E2280*N2280,2)</f>
        <v>0.06</v>
      </c>
      <c r="P2280" s="166">
        <v>0</v>
      </c>
      <c r="Q2280" s="166">
        <f>ROUND(E2280*P2280,2)</f>
        <v>0</v>
      </c>
      <c r="R2280" s="166"/>
      <c r="S2280" s="166" t="s">
        <v>250</v>
      </c>
      <c r="T2280" s="167" t="s">
        <v>234</v>
      </c>
      <c r="U2280" s="144">
        <v>0</v>
      </c>
      <c r="V2280" s="144">
        <f>ROUND(E2280*U2280,2)</f>
        <v>0</v>
      </c>
      <c r="W2280" s="144"/>
      <c r="X2280" s="133"/>
      <c r="Y2280" s="133"/>
      <c r="Z2280" s="133"/>
      <c r="AA2280" s="133"/>
      <c r="AB2280" s="133"/>
      <c r="AC2280" s="133"/>
      <c r="AD2280" s="133"/>
      <c r="AE2280" s="133"/>
      <c r="AF2280" s="133"/>
      <c r="AG2280" s="133" t="s">
        <v>251</v>
      </c>
      <c r="AH2280" s="133"/>
      <c r="AI2280" s="133"/>
      <c r="AJ2280" s="133"/>
      <c r="AK2280" s="133"/>
      <c r="AL2280" s="133"/>
      <c r="AM2280" s="133"/>
      <c r="AN2280" s="133"/>
      <c r="AO2280" s="133"/>
      <c r="AP2280" s="133"/>
      <c r="AQ2280" s="133"/>
      <c r="AR2280" s="133"/>
      <c r="AS2280" s="133"/>
      <c r="AT2280" s="133"/>
      <c r="AU2280" s="133"/>
      <c r="AV2280" s="133"/>
      <c r="AW2280" s="133"/>
      <c r="AX2280" s="133"/>
      <c r="AY2280" s="133"/>
      <c r="AZ2280" s="133"/>
      <c r="BA2280" s="133"/>
      <c r="BB2280" s="133"/>
      <c r="BC2280" s="133"/>
      <c r="BD2280" s="133"/>
      <c r="BE2280" s="133"/>
      <c r="BF2280" s="133"/>
      <c r="BG2280" s="133"/>
      <c r="BH2280" s="133"/>
    </row>
    <row r="2281" spans="1:60" outlineLevel="1" x14ac:dyDescent="0.2">
      <c r="A2281" s="161">
        <v>350</v>
      </c>
      <c r="B2281" s="162" t="s">
        <v>1616</v>
      </c>
      <c r="C2281" s="170" t="s">
        <v>2229</v>
      </c>
      <c r="D2281" s="163" t="s">
        <v>924</v>
      </c>
      <c r="E2281" s="164">
        <v>1</v>
      </c>
      <c r="F2281" s="165">
        <v>4900</v>
      </c>
      <c r="G2281" s="166">
        <f>ROUND(E2281*F2281,2)</f>
        <v>4900</v>
      </c>
      <c r="H2281" s="165">
        <v>0</v>
      </c>
      <c r="I2281" s="166">
        <f>ROUND(E2281*H2281,2)</f>
        <v>0</v>
      </c>
      <c r="J2281" s="165">
        <v>4900</v>
      </c>
      <c r="K2281" s="166">
        <f>ROUND(E2281*J2281,2)</f>
        <v>4900</v>
      </c>
      <c r="L2281" s="166">
        <v>21</v>
      </c>
      <c r="M2281" s="166">
        <f>G2281*(1+L2281/100)</f>
        <v>5929</v>
      </c>
      <c r="N2281" s="166">
        <v>3.0000000000000002E-2</v>
      </c>
      <c r="O2281" s="166">
        <f>ROUND(E2281*N2281,2)</f>
        <v>0.03</v>
      </c>
      <c r="P2281" s="166">
        <v>0</v>
      </c>
      <c r="Q2281" s="166">
        <f>ROUND(E2281*P2281,2)</f>
        <v>0</v>
      </c>
      <c r="R2281" s="166"/>
      <c r="S2281" s="166" t="s">
        <v>250</v>
      </c>
      <c r="T2281" s="167" t="s">
        <v>234</v>
      </c>
      <c r="U2281" s="144">
        <v>0</v>
      </c>
      <c r="V2281" s="144">
        <f>ROUND(E2281*U2281,2)</f>
        <v>0</v>
      </c>
      <c r="W2281" s="144"/>
      <c r="X2281" s="133"/>
      <c r="Y2281" s="133"/>
      <c r="Z2281" s="133"/>
      <c r="AA2281" s="133"/>
      <c r="AB2281" s="133"/>
      <c r="AC2281" s="133"/>
      <c r="AD2281" s="133"/>
      <c r="AE2281" s="133"/>
      <c r="AF2281" s="133"/>
      <c r="AG2281" s="133" t="s">
        <v>251</v>
      </c>
      <c r="AH2281" s="133"/>
      <c r="AI2281" s="133"/>
      <c r="AJ2281" s="133"/>
      <c r="AK2281" s="133"/>
      <c r="AL2281" s="133"/>
      <c r="AM2281" s="133"/>
      <c r="AN2281" s="133"/>
      <c r="AO2281" s="133"/>
      <c r="AP2281" s="133"/>
      <c r="AQ2281" s="133"/>
      <c r="AR2281" s="133"/>
      <c r="AS2281" s="133"/>
      <c r="AT2281" s="133"/>
      <c r="AU2281" s="133"/>
      <c r="AV2281" s="133"/>
      <c r="AW2281" s="133"/>
      <c r="AX2281" s="133"/>
      <c r="AY2281" s="133"/>
      <c r="AZ2281" s="133"/>
      <c r="BA2281" s="133"/>
      <c r="BB2281" s="133"/>
      <c r="BC2281" s="133"/>
      <c r="BD2281" s="133"/>
      <c r="BE2281" s="133"/>
      <c r="BF2281" s="133"/>
      <c r="BG2281" s="133"/>
      <c r="BH2281" s="133"/>
    </row>
    <row r="2282" spans="1:60" outlineLevel="1" x14ac:dyDescent="0.2">
      <c r="A2282" s="161">
        <v>351</v>
      </c>
      <c r="B2282" s="162" t="s">
        <v>1618</v>
      </c>
      <c r="C2282" s="170" t="s">
        <v>2217</v>
      </c>
      <c r="D2282" s="163" t="s">
        <v>924</v>
      </c>
      <c r="E2282" s="164">
        <v>1</v>
      </c>
      <c r="F2282" s="165">
        <v>19400</v>
      </c>
      <c r="G2282" s="166">
        <f>ROUND(E2282*F2282,2)</f>
        <v>19400</v>
      </c>
      <c r="H2282" s="165">
        <v>0</v>
      </c>
      <c r="I2282" s="166">
        <f>ROUND(E2282*H2282,2)</f>
        <v>0</v>
      </c>
      <c r="J2282" s="165">
        <v>19400</v>
      </c>
      <c r="K2282" s="166">
        <f>ROUND(E2282*J2282,2)</f>
        <v>19400</v>
      </c>
      <c r="L2282" s="166">
        <v>21</v>
      </c>
      <c r="M2282" s="166">
        <f>G2282*(1+L2282/100)</f>
        <v>23474</v>
      </c>
      <c r="N2282" s="166">
        <v>6.0000000000000005E-2</v>
      </c>
      <c r="O2282" s="166">
        <f>ROUND(E2282*N2282,2)</f>
        <v>0.06</v>
      </c>
      <c r="P2282" s="166">
        <v>0</v>
      </c>
      <c r="Q2282" s="166">
        <f>ROUND(E2282*P2282,2)</f>
        <v>0</v>
      </c>
      <c r="R2282" s="166"/>
      <c r="S2282" s="166" t="s">
        <v>250</v>
      </c>
      <c r="T2282" s="167" t="s">
        <v>234</v>
      </c>
      <c r="U2282" s="144">
        <v>0</v>
      </c>
      <c r="V2282" s="144">
        <f>ROUND(E2282*U2282,2)</f>
        <v>0</v>
      </c>
      <c r="W2282" s="144"/>
      <c r="X2282" s="133"/>
      <c r="Y2282" s="133"/>
      <c r="Z2282" s="133"/>
      <c r="AA2282" s="133"/>
      <c r="AB2282" s="133"/>
      <c r="AC2282" s="133"/>
      <c r="AD2282" s="133"/>
      <c r="AE2282" s="133"/>
      <c r="AF2282" s="133"/>
      <c r="AG2282" s="133" t="s">
        <v>251</v>
      </c>
      <c r="AH2282" s="133"/>
      <c r="AI2282" s="133"/>
      <c r="AJ2282" s="133"/>
      <c r="AK2282" s="133"/>
      <c r="AL2282" s="133"/>
      <c r="AM2282" s="133"/>
      <c r="AN2282" s="133"/>
      <c r="AO2282" s="133"/>
      <c r="AP2282" s="133"/>
      <c r="AQ2282" s="133"/>
      <c r="AR2282" s="133"/>
      <c r="AS2282" s="133"/>
      <c r="AT2282" s="133"/>
      <c r="AU2282" s="133"/>
      <c r="AV2282" s="133"/>
      <c r="AW2282" s="133"/>
      <c r="AX2282" s="133"/>
      <c r="AY2282" s="133"/>
      <c r="AZ2282" s="133"/>
      <c r="BA2282" s="133"/>
      <c r="BB2282" s="133"/>
      <c r="BC2282" s="133"/>
      <c r="BD2282" s="133"/>
      <c r="BE2282" s="133"/>
      <c r="BF2282" s="133"/>
      <c r="BG2282" s="133"/>
      <c r="BH2282" s="133"/>
    </row>
    <row r="2283" spans="1:60" outlineLevel="1" x14ac:dyDescent="0.2">
      <c r="A2283" s="154">
        <v>352</v>
      </c>
      <c r="B2283" s="155" t="s">
        <v>1620</v>
      </c>
      <c r="C2283" s="171" t="s">
        <v>2216</v>
      </c>
      <c r="D2283" s="156" t="s">
        <v>924</v>
      </c>
      <c r="E2283" s="157">
        <v>3</v>
      </c>
      <c r="F2283" s="158">
        <v>8900</v>
      </c>
      <c r="G2283" s="159">
        <f>ROUND(E2283*F2283,2)</f>
        <v>26700</v>
      </c>
      <c r="H2283" s="158">
        <v>0</v>
      </c>
      <c r="I2283" s="159">
        <f>ROUND(E2283*H2283,2)</f>
        <v>0</v>
      </c>
      <c r="J2283" s="158">
        <v>8900</v>
      </c>
      <c r="K2283" s="159">
        <f>ROUND(E2283*J2283,2)</f>
        <v>26700</v>
      </c>
      <c r="L2283" s="159">
        <v>21</v>
      </c>
      <c r="M2283" s="159">
        <f>G2283*(1+L2283/100)</f>
        <v>32307</v>
      </c>
      <c r="N2283" s="159">
        <v>3.0000000000000002E-2</v>
      </c>
      <c r="O2283" s="159">
        <f>ROUND(E2283*N2283,2)</f>
        <v>0.09</v>
      </c>
      <c r="P2283" s="159">
        <v>0</v>
      </c>
      <c r="Q2283" s="159">
        <f>ROUND(E2283*P2283,2)</f>
        <v>0</v>
      </c>
      <c r="R2283" s="159"/>
      <c r="S2283" s="159" t="s">
        <v>250</v>
      </c>
      <c r="T2283" s="160" t="s">
        <v>234</v>
      </c>
      <c r="U2283" s="144">
        <v>0</v>
      </c>
      <c r="V2283" s="144">
        <f>ROUND(E2283*U2283,2)</f>
        <v>0</v>
      </c>
      <c r="W2283" s="144"/>
      <c r="X2283" s="133"/>
      <c r="Y2283" s="133"/>
      <c r="Z2283" s="133"/>
      <c r="AA2283" s="133"/>
      <c r="AB2283" s="133"/>
      <c r="AC2283" s="133"/>
      <c r="AD2283" s="133"/>
      <c r="AE2283" s="133"/>
      <c r="AF2283" s="133"/>
      <c r="AG2283" s="133" t="s">
        <v>251</v>
      </c>
      <c r="AH2283" s="133"/>
      <c r="AI2283" s="133"/>
      <c r="AJ2283" s="133"/>
      <c r="AK2283" s="133"/>
      <c r="AL2283" s="133"/>
      <c r="AM2283" s="133"/>
      <c r="AN2283" s="133"/>
      <c r="AO2283" s="133"/>
      <c r="AP2283" s="133"/>
      <c r="AQ2283" s="133"/>
      <c r="AR2283" s="133"/>
      <c r="AS2283" s="133"/>
      <c r="AT2283" s="133"/>
      <c r="AU2283" s="133"/>
      <c r="AV2283" s="133"/>
      <c r="AW2283" s="133"/>
      <c r="AX2283" s="133"/>
      <c r="AY2283" s="133"/>
      <c r="AZ2283" s="133"/>
      <c r="BA2283" s="133"/>
      <c r="BB2283" s="133"/>
      <c r="BC2283" s="133"/>
      <c r="BD2283" s="133"/>
      <c r="BE2283" s="133"/>
      <c r="BF2283" s="133"/>
      <c r="BG2283" s="133"/>
      <c r="BH2283" s="133"/>
    </row>
    <row r="2284" spans="1:60" outlineLevel="1" x14ac:dyDescent="0.2">
      <c r="A2284" s="142"/>
      <c r="B2284" s="143"/>
      <c r="C2284" s="189" t="s">
        <v>1608</v>
      </c>
      <c r="D2284" s="175"/>
      <c r="E2284" s="176">
        <v>3</v>
      </c>
      <c r="F2284" s="144"/>
      <c r="G2284" s="144"/>
      <c r="H2284" s="144"/>
      <c r="I2284" s="144"/>
      <c r="J2284" s="144"/>
      <c r="K2284" s="144"/>
      <c r="L2284" s="144"/>
      <c r="M2284" s="144"/>
      <c r="N2284" s="144"/>
      <c r="O2284" s="144"/>
      <c r="P2284" s="144"/>
      <c r="Q2284" s="144"/>
      <c r="R2284" s="144"/>
      <c r="S2284" s="144"/>
      <c r="T2284" s="144"/>
      <c r="U2284" s="144"/>
      <c r="V2284" s="144"/>
      <c r="W2284" s="144"/>
      <c r="X2284" s="133"/>
      <c r="Y2284" s="133"/>
      <c r="Z2284" s="133"/>
      <c r="AA2284" s="133"/>
      <c r="AB2284" s="133"/>
      <c r="AC2284" s="133"/>
      <c r="AD2284" s="133"/>
      <c r="AE2284" s="133"/>
      <c r="AF2284" s="133"/>
      <c r="AG2284" s="133" t="s">
        <v>282</v>
      </c>
      <c r="AH2284" s="133">
        <v>0</v>
      </c>
      <c r="AI2284" s="133"/>
      <c r="AJ2284" s="133"/>
      <c r="AK2284" s="133"/>
      <c r="AL2284" s="133"/>
      <c r="AM2284" s="133"/>
      <c r="AN2284" s="133"/>
      <c r="AO2284" s="133"/>
      <c r="AP2284" s="133"/>
      <c r="AQ2284" s="133"/>
      <c r="AR2284" s="133"/>
      <c r="AS2284" s="133"/>
      <c r="AT2284" s="133"/>
      <c r="AU2284" s="133"/>
      <c r="AV2284" s="133"/>
      <c r="AW2284" s="133"/>
      <c r="AX2284" s="133"/>
      <c r="AY2284" s="133"/>
      <c r="AZ2284" s="133"/>
      <c r="BA2284" s="133"/>
      <c r="BB2284" s="133"/>
      <c r="BC2284" s="133"/>
      <c r="BD2284" s="133"/>
      <c r="BE2284" s="133"/>
      <c r="BF2284" s="133"/>
      <c r="BG2284" s="133"/>
      <c r="BH2284" s="133"/>
    </row>
    <row r="2285" spans="1:60" ht="22.5" outlineLevel="1" x14ac:dyDescent="0.2">
      <c r="A2285" s="161">
        <v>353</v>
      </c>
      <c r="B2285" s="162" t="s">
        <v>1621</v>
      </c>
      <c r="C2285" s="170" t="s">
        <v>2230</v>
      </c>
      <c r="D2285" s="163" t="s">
        <v>924</v>
      </c>
      <c r="E2285" s="164">
        <v>2</v>
      </c>
      <c r="F2285" s="165">
        <v>13900</v>
      </c>
      <c r="G2285" s="166">
        <f>ROUND(E2285*F2285,2)</f>
        <v>27800</v>
      </c>
      <c r="H2285" s="165">
        <v>0</v>
      </c>
      <c r="I2285" s="166">
        <f>ROUND(E2285*H2285,2)</f>
        <v>0</v>
      </c>
      <c r="J2285" s="165">
        <v>13900</v>
      </c>
      <c r="K2285" s="166">
        <f>ROUND(E2285*J2285,2)</f>
        <v>27800</v>
      </c>
      <c r="L2285" s="166">
        <v>21</v>
      </c>
      <c r="M2285" s="166">
        <f>G2285*(1+L2285/100)</f>
        <v>33638</v>
      </c>
      <c r="N2285" s="166">
        <v>3.0000000000000002E-2</v>
      </c>
      <c r="O2285" s="166">
        <f>ROUND(E2285*N2285,2)</f>
        <v>0.06</v>
      </c>
      <c r="P2285" s="166">
        <v>0</v>
      </c>
      <c r="Q2285" s="166">
        <f>ROUND(E2285*P2285,2)</f>
        <v>0</v>
      </c>
      <c r="R2285" s="166"/>
      <c r="S2285" s="166" t="s">
        <v>250</v>
      </c>
      <c r="T2285" s="167" t="s">
        <v>234</v>
      </c>
      <c r="U2285" s="144">
        <v>0</v>
      </c>
      <c r="V2285" s="144">
        <f>ROUND(E2285*U2285,2)</f>
        <v>0</v>
      </c>
      <c r="W2285" s="144"/>
      <c r="X2285" s="133"/>
      <c r="Y2285" s="133"/>
      <c r="Z2285" s="133"/>
      <c r="AA2285" s="133"/>
      <c r="AB2285" s="133"/>
      <c r="AC2285" s="133"/>
      <c r="AD2285" s="133"/>
      <c r="AE2285" s="133"/>
      <c r="AF2285" s="133"/>
      <c r="AG2285" s="133" t="s">
        <v>251</v>
      </c>
      <c r="AH2285" s="133"/>
      <c r="AI2285" s="133"/>
      <c r="AJ2285" s="133"/>
      <c r="AK2285" s="133"/>
      <c r="AL2285" s="133"/>
      <c r="AM2285" s="133"/>
      <c r="AN2285" s="133"/>
      <c r="AO2285" s="133"/>
      <c r="AP2285" s="133"/>
      <c r="AQ2285" s="133"/>
      <c r="AR2285" s="133"/>
      <c r="AS2285" s="133"/>
      <c r="AT2285" s="133"/>
      <c r="AU2285" s="133"/>
      <c r="AV2285" s="133"/>
      <c r="AW2285" s="133"/>
      <c r="AX2285" s="133"/>
      <c r="AY2285" s="133"/>
      <c r="AZ2285" s="133"/>
      <c r="BA2285" s="133"/>
      <c r="BB2285" s="133"/>
      <c r="BC2285" s="133"/>
      <c r="BD2285" s="133"/>
      <c r="BE2285" s="133"/>
      <c r="BF2285" s="133"/>
      <c r="BG2285" s="133"/>
      <c r="BH2285" s="133"/>
    </row>
    <row r="2286" spans="1:60" outlineLevel="1" x14ac:dyDescent="0.2">
      <c r="A2286" s="154">
        <v>354</v>
      </c>
      <c r="B2286" s="155" t="s">
        <v>1623</v>
      </c>
      <c r="C2286" s="171" t="s">
        <v>2231</v>
      </c>
      <c r="D2286" s="156" t="s">
        <v>924</v>
      </c>
      <c r="E2286" s="157">
        <v>2</v>
      </c>
      <c r="F2286" s="158">
        <v>5900</v>
      </c>
      <c r="G2286" s="159">
        <f>ROUND(E2286*F2286,2)</f>
        <v>11800</v>
      </c>
      <c r="H2286" s="158">
        <v>0</v>
      </c>
      <c r="I2286" s="159">
        <f>ROUND(E2286*H2286,2)</f>
        <v>0</v>
      </c>
      <c r="J2286" s="158">
        <v>5900</v>
      </c>
      <c r="K2286" s="159">
        <f>ROUND(E2286*J2286,2)</f>
        <v>11800</v>
      </c>
      <c r="L2286" s="159">
        <v>21</v>
      </c>
      <c r="M2286" s="159">
        <f>G2286*(1+L2286/100)</f>
        <v>14278</v>
      </c>
      <c r="N2286" s="159">
        <v>3.0000000000000002E-2</v>
      </c>
      <c r="O2286" s="159">
        <f>ROUND(E2286*N2286,2)</f>
        <v>0.06</v>
      </c>
      <c r="P2286" s="159">
        <v>0</v>
      </c>
      <c r="Q2286" s="159">
        <f>ROUND(E2286*P2286,2)</f>
        <v>0</v>
      </c>
      <c r="R2286" s="159"/>
      <c r="S2286" s="159" t="s">
        <v>250</v>
      </c>
      <c r="T2286" s="160" t="s">
        <v>234</v>
      </c>
      <c r="U2286" s="144">
        <v>0</v>
      </c>
      <c r="V2286" s="144">
        <f>ROUND(E2286*U2286,2)</f>
        <v>0</v>
      </c>
      <c r="W2286" s="144"/>
      <c r="X2286" s="133"/>
      <c r="Y2286" s="133"/>
      <c r="Z2286" s="133"/>
      <c r="AA2286" s="133"/>
      <c r="AB2286" s="133"/>
      <c r="AC2286" s="133"/>
      <c r="AD2286" s="133"/>
      <c r="AE2286" s="133"/>
      <c r="AF2286" s="133"/>
      <c r="AG2286" s="133" t="s">
        <v>251</v>
      </c>
      <c r="AH2286" s="133"/>
      <c r="AI2286" s="133"/>
      <c r="AJ2286" s="133"/>
      <c r="AK2286" s="133"/>
      <c r="AL2286" s="133"/>
      <c r="AM2286" s="133"/>
      <c r="AN2286" s="133"/>
      <c r="AO2286" s="133"/>
      <c r="AP2286" s="133"/>
      <c r="AQ2286" s="133"/>
      <c r="AR2286" s="133"/>
      <c r="AS2286" s="133"/>
      <c r="AT2286" s="133"/>
      <c r="AU2286" s="133"/>
      <c r="AV2286" s="133"/>
      <c r="AW2286" s="133"/>
      <c r="AX2286" s="133"/>
      <c r="AY2286" s="133"/>
      <c r="AZ2286" s="133"/>
      <c r="BA2286" s="133"/>
      <c r="BB2286" s="133"/>
      <c r="BC2286" s="133"/>
      <c r="BD2286" s="133"/>
      <c r="BE2286" s="133"/>
      <c r="BF2286" s="133"/>
      <c r="BG2286" s="133"/>
      <c r="BH2286" s="133"/>
    </row>
    <row r="2287" spans="1:60" outlineLevel="1" x14ac:dyDescent="0.2">
      <c r="A2287" s="142"/>
      <c r="B2287" s="143"/>
      <c r="C2287" s="189" t="s">
        <v>1552</v>
      </c>
      <c r="D2287" s="175"/>
      <c r="E2287" s="176">
        <v>2</v>
      </c>
      <c r="F2287" s="144"/>
      <c r="G2287" s="144"/>
      <c r="H2287" s="144"/>
      <c r="I2287" s="144"/>
      <c r="J2287" s="144"/>
      <c r="K2287" s="144"/>
      <c r="L2287" s="144"/>
      <c r="M2287" s="144"/>
      <c r="N2287" s="144"/>
      <c r="O2287" s="144"/>
      <c r="P2287" s="144"/>
      <c r="Q2287" s="144"/>
      <c r="R2287" s="144"/>
      <c r="S2287" s="144"/>
      <c r="T2287" s="144"/>
      <c r="U2287" s="144"/>
      <c r="V2287" s="144"/>
      <c r="W2287" s="144"/>
      <c r="X2287" s="133"/>
      <c r="Y2287" s="133"/>
      <c r="Z2287" s="133"/>
      <c r="AA2287" s="133"/>
      <c r="AB2287" s="133"/>
      <c r="AC2287" s="133"/>
      <c r="AD2287" s="133"/>
      <c r="AE2287" s="133"/>
      <c r="AF2287" s="133"/>
      <c r="AG2287" s="133" t="s">
        <v>282</v>
      </c>
      <c r="AH2287" s="133">
        <v>0</v>
      </c>
      <c r="AI2287" s="133"/>
      <c r="AJ2287" s="133"/>
      <c r="AK2287" s="133"/>
      <c r="AL2287" s="133"/>
      <c r="AM2287" s="133"/>
      <c r="AN2287" s="133"/>
      <c r="AO2287" s="133"/>
      <c r="AP2287" s="133"/>
      <c r="AQ2287" s="133"/>
      <c r="AR2287" s="133"/>
      <c r="AS2287" s="133"/>
      <c r="AT2287" s="133"/>
      <c r="AU2287" s="133"/>
      <c r="AV2287" s="133"/>
      <c r="AW2287" s="133"/>
      <c r="AX2287" s="133"/>
      <c r="AY2287" s="133"/>
      <c r="AZ2287" s="133"/>
      <c r="BA2287" s="133"/>
      <c r="BB2287" s="133"/>
      <c r="BC2287" s="133"/>
      <c r="BD2287" s="133"/>
      <c r="BE2287" s="133"/>
      <c r="BF2287" s="133"/>
      <c r="BG2287" s="133"/>
      <c r="BH2287" s="133"/>
    </row>
    <row r="2288" spans="1:60" outlineLevel="1" x14ac:dyDescent="0.2">
      <c r="A2288" s="161">
        <v>355</v>
      </c>
      <c r="B2288" s="162" t="s">
        <v>1624</v>
      </c>
      <c r="C2288" s="170" t="s">
        <v>2232</v>
      </c>
      <c r="D2288" s="163" t="s">
        <v>924</v>
      </c>
      <c r="E2288" s="164">
        <v>1</v>
      </c>
      <c r="F2288" s="165">
        <v>4800</v>
      </c>
      <c r="G2288" s="166">
        <f>ROUND(E2288*F2288,2)</f>
        <v>4800</v>
      </c>
      <c r="H2288" s="165">
        <v>0</v>
      </c>
      <c r="I2288" s="166">
        <f>ROUND(E2288*H2288,2)</f>
        <v>0</v>
      </c>
      <c r="J2288" s="165">
        <v>4800</v>
      </c>
      <c r="K2288" s="166">
        <f>ROUND(E2288*J2288,2)</f>
        <v>4800</v>
      </c>
      <c r="L2288" s="166">
        <v>21</v>
      </c>
      <c r="M2288" s="166">
        <f>G2288*(1+L2288/100)</f>
        <v>5808</v>
      </c>
      <c r="N2288" s="166">
        <v>3.0000000000000002E-2</v>
      </c>
      <c r="O2288" s="166">
        <f>ROUND(E2288*N2288,2)</f>
        <v>0.03</v>
      </c>
      <c r="P2288" s="166">
        <v>0</v>
      </c>
      <c r="Q2288" s="166">
        <f>ROUND(E2288*P2288,2)</f>
        <v>0</v>
      </c>
      <c r="R2288" s="166"/>
      <c r="S2288" s="166" t="s">
        <v>250</v>
      </c>
      <c r="T2288" s="167" t="s">
        <v>234</v>
      </c>
      <c r="U2288" s="144">
        <v>0</v>
      </c>
      <c r="V2288" s="144">
        <f>ROUND(E2288*U2288,2)</f>
        <v>0</v>
      </c>
      <c r="W2288" s="144"/>
      <c r="X2288" s="133"/>
      <c r="Y2288" s="133"/>
      <c r="Z2288" s="133"/>
      <c r="AA2288" s="133"/>
      <c r="AB2288" s="133"/>
      <c r="AC2288" s="133"/>
      <c r="AD2288" s="133"/>
      <c r="AE2288" s="133"/>
      <c r="AF2288" s="133"/>
      <c r="AG2288" s="133" t="s">
        <v>251</v>
      </c>
      <c r="AH2288" s="133"/>
      <c r="AI2288" s="133"/>
      <c r="AJ2288" s="133"/>
      <c r="AK2288" s="133"/>
      <c r="AL2288" s="133"/>
      <c r="AM2288" s="133"/>
      <c r="AN2288" s="133"/>
      <c r="AO2288" s="133"/>
      <c r="AP2288" s="133"/>
      <c r="AQ2288" s="133"/>
      <c r="AR2288" s="133"/>
      <c r="AS2288" s="133"/>
      <c r="AT2288" s="133"/>
      <c r="AU2288" s="133"/>
      <c r="AV2288" s="133"/>
      <c r="AW2288" s="133"/>
      <c r="AX2288" s="133"/>
      <c r="AY2288" s="133"/>
      <c r="AZ2288" s="133"/>
      <c r="BA2288" s="133"/>
      <c r="BB2288" s="133"/>
      <c r="BC2288" s="133"/>
      <c r="BD2288" s="133"/>
      <c r="BE2288" s="133"/>
      <c r="BF2288" s="133"/>
      <c r="BG2288" s="133"/>
      <c r="BH2288" s="133"/>
    </row>
    <row r="2289" spans="1:60" outlineLevel="1" x14ac:dyDescent="0.2">
      <c r="A2289" s="154">
        <v>356</v>
      </c>
      <c r="B2289" s="155" t="s">
        <v>1625</v>
      </c>
      <c r="C2289" s="171" t="s">
        <v>2233</v>
      </c>
      <c r="D2289" s="156" t="s">
        <v>924</v>
      </c>
      <c r="E2289" s="157">
        <v>4</v>
      </c>
      <c r="F2289" s="158">
        <v>6700</v>
      </c>
      <c r="G2289" s="159">
        <f>ROUND(E2289*F2289,2)</f>
        <v>26800</v>
      </c>
      <c r="H2289" s="158">
        <v>0</v>
      </c>
      <c r="I2289" s="159">
        <f>ROUND(E2289*H2289,2)</f>
        <v>0</v>
      </c>
      <c r="J2289" s="158">
        <v>6700</v>
      </c>
      <c r="K2289" s="159">
        <f>ROUND(E2289*J2289,2)</f>
        <v>26800</v>
      </c>
      <c r="L2289" s="159">
        <v>21</v>
      </c>
      <c r="M2289" s="159">
        <f>G2289*(1+L2289/100)</f>
        <v>32428</v>
      </c>
      <c r="N2289" s="159">
        <v>3.0000000000000002E-2</v>
      </c>
      <c r="O2289" s="159">
        <f>ROUND(E2289*N2289,2)</f>
        <v>0.12</v>
      </c>
      <c r="P2289" s="159">
        <v>0</v>
      </c>
      <c r="Q2289" s="159">
        <f>ROUND(E2289*P2289,2)</f>
        <v>0</v>
      </c>
      <c r="R2289" s="159"/>
      <c r="S2289" s="159" t="s">
        <v>250</v>
      </c>
      <c r="T2289" s="160" t="s">
        <v>234</v>
      </c>
      <c r="U2289" s="144">
        <v>0</v>
      </c>
      <c r="V2289" s="144">
        <f>ROUND(E2289*U2289,2)</f>
        <v>0</v>
      </c>
      <c r="W2289" s="144"/>
      <c r="X2289" s="133"/>
      <c r="Y2289" s="133"/>
      <c r="Z2289" s="133"/>
      <c r="AA2289" s="133"/>
      <c r="AB2289" s="133"/>
      <c r="AC2289" s="133"/>
      <c r="AD2289" s="133"/>
      <c r="AE2289" s="133"/>
      <c r="AF2289" s="133"/>
      <c r="AG2289" s="133" t="s">
        <v>251</v>
      </c>
      <c r="AH2289" s="133"/>
      <c r="AI2289" s="133"/>
      <c r="AJ2289" s="133"/>
      <c r="AK2289" s="133"/>
      <c r="AL2289" s="133"/>
      <c r="AM2289" s="133"/>
      <c r="AN2289" s="133"/>
      <c r="AO2289" s="133"/>
      <c r="AP2289" s="133"/>
      <c r="AQ2289" s="133"/>
      <c r="AR2289" s="133"/>
      <c r="AS2289" s="133"/>
      <c r="AT2289" s="133"/>
      <c r="AU2289" s="133"/>
      <c r="AV2289" s="133"/>
      <c r="AW2289" s="133"/>
      <c r="AX2289" s="133"/>
      <c r="AY2289" s="133"/>
      <c r="AZ2289" s="133"/>
      <c r="BA2289" s="133"/>
      <c r="BB2289" s="133"/>
      <c r="BC2289" s="133"/>
      <c r="BD2289" s="133"/>
      <c r="BE2289" s="133"/>
      <c r="BF2289" s="133"/>
      <c r="BG2289" s="133"/>
      <c r="BH2289" s="133"/>
    </row>
    <row r="2290" spans="1:60" outlineLevel="1" x14ac:dyDescent="0.2">
      <c r="A2290" s="142"/>
      <c r="B2290" s="143"/>
      <c r="C2290" s="189" t="s">
        <v>1606</v>
      </c>
      <c r="D2290" s="175"/>
      <c r="E2290" s="176">
        <v>4</v>
      </c>
      <c r="F2290" s="144"/>
      <c r="G2290" s="144"/>
      <c r="H2290" s="144"/>
      <c r="I2290" s="144"/>
      <c r="J2290" s="144"/>
      <c r="K2290" s="144"/>
      <c r="L2290" s="144"/>
      <c r="M2290" s="144"/>
      <c r="N2290" s="144"/>
      <c r="O2290" s="144"/>
      <c r="P2290" s="144"/>
      <c r="Q2290" s="144"/>
      <c r="R2290" s="144"/>
      <c r="S2290" s="144"/>
      <c r="T2290" s="144"/>
      <c r="U2290" s="144"/>
      <c r="V2290" s="144"/>
      <c r="W2290" s="144"/>
      <c r="X2290" s="133"/>
      <c r="Y2290" s="133"/>
      <c r="Z2290" s="133"/>
      <c r="AA2290" s="133"/>
      <c r="AB2290" s="133"/>
      <c r="AC2290" s="133"/>
      <c r="AD2290" s="133"/>
      <c r="AE2290" s="133"/>
      <c r="AF2290" s="133"/>
      <c r="AG2290" s="133" t="s">
        <v>282</v>
      </c>
      <c r="AH2290" s="133">
        <v>0</v>
      </c>
      <c r="AI2290" s="133"/>
      <c r="AJ2290" s="133"/>
      <c r="AK2290" s="133"/>
      <c r="AL2290" s="133"/>
      <c r="AM2290" s="133"/>
      <c r="AN2290" s="133"/>
      <c r="AO2290" s="133"/>
      <c r="AP2290" s="133"/>
      <c r="AQ2290" s="133"/>
      <c r="AR2290" s="133"/>
      <c r="AS2290" s="133"/>
      <c r="AT2290" s="133"/>
      <c r="AU2290" s="133"/>
      <c r="AV2290" s="133"/>
      <c r="AW2290" s="133"/>
      <c r="AX2290" s="133"/>
      <c r="AY2290" s="133"/>
      <c r="AZ2290" s="133"/>
      <c r="BA2290" s="133"/>
      <c r="BB2290" s="133"/>
      <c r="BC2290" s="133"/>
      <c r="BD2290" s="133"/>
      <c r="BE2290" s="133"/>
      <c r="BF2290" s="133"/>
      <c r="BG2290" s="133"/>
      <c r="BH2290" s="133"/>
    </row>
    <row r="2291" spans="1:60" outlineLevel="1" x14ac:dyDescent="0.2">
      <c r="A2291" s="154">
        <v>357</v>
      </c>
      <c r="B2291" s="155" t="s">
        <v>1626</v>
      </c>
      <c r="C2291" s="171" t="s">
        <v>2221</v>
      </c>
      <c r="D2291" s="156" t="s">
        <v>924</v>
      </c>
      <c r="E2291" s="157">
        <v>4</v>
      </c>
      <c r="F2291" s="158">
        <v>4700</v>
      </c>
      <c r="G2291" s="159">
        <f>ROUND(E2291*F2291,2)</f>
        <v>18800</v>
      </c>
      <c r="H2291" s="158">
        <v>0</v>
      </c>
      <c r="I2291" s="159">
        <f>ROUND(E2291*H2291,2)</f>
        <v>0</v>
      </c>
      <c r="J2291" s="158">
        <v>4700</v>
      </c>
      <c r="K2291" s="159">
        <f>ROUND(E2291*J2291,2)</f>
        <v>18800</v>
      </c>
      <c r="L2291" s="159">
        <v>21</v>
      </c>
      <c r="M2291" s="159">
        <f>G2291*(1+L2291/100)</f>
        <v>22748</v>
      </c>
      <c r="N2291" s="159">
        <v>3.0000000000000002E-2</v>
      </c>
      <c r="O2291" s="159">
        <f>ROUND(E2291*N2291,2)</f>
        <v>0.12</v>
      </c>
      <c r="P2291" s="159">
        <v>0</v>
      </c>
      <c r="Q2291" s="159">
        <f>ROUND(E2291*P2291,2)</f>
        <v>0</v>
      </c>
      <c r="R2291" s="159"/>
      <c r="S2291" s="159" t="s">
        <v>250</v>
      </c>
      <c r="T2291" s="160" t="s">
        <v>234</v>
      </c>
      <c r="U2291" s="144">
        <v>0</v>
      </c>
      <c r="V2291" s="144">
        <f>ROUND(E2291*U2291,2)</f>
        <v>0</v>
      </c>
      <c r="W2291" s="144"/>
      <c r="X2291" s="133"/>
      <c r="Y2291" s="133"/>
      <c r="Z2291" s="133"/>
      <c r="AA2291" s="133"/>
      <c r="AB2291" s="133"/>
      <c r="AC2291" s="133"/>
      <c r="AD2291" s="133"/>
      <c r="AE2291" s="133"/>
      <c r="AF2291" s="133"/>
      <c r="AG2291" s="133" t="s">
        <v>251</v>
      </c>
      <c r="AH2291" s="133"/>
      <c r="AI2291" s="133"/>
      <c r="AJ2291" s="133"/>
      <c r="AK2291" s="133"/>
      <c r="AL2291" s="133"/>
      <c r="AM2291" s="133"/>
      <c r="AN2291" s="133"/>
      <c r="AO2291" s="133"/>
      <c r="AP2291" s="133"/>
      <c r="AQ2291" s="133"/>
      <c r="AR2291" s="133"/>
      <c r="AS2291" s="133"/>
      <c r="AT2291" s="133"/>
      <c r="AU2291" s="133"/>
      <c r="AV2291" s="133"/>
      <c r="AW2291" s="133"/>
      <c r="AX2291" s="133"/>
      <c r="AY2291" s="133"/>
      <c r="AZ2291" s="133"/>
      <c r="BA2291" s="133"/>
      <c r="BB2291" s="133"/>
      <c r="BC2291" s="133"/>
      <c r="BD2291" s="133"/>
      <c r="BE2291" s="133"/>
      <c r="BF2291" s="133"/>
      <c r="BG2291" s="133"/>
      <c r="BH2291" s="133"/>
    </row>
    <row r="2292" spans="1:60" outlineLevel="1" x14ac:dyDescent="0.2">
      <c r="A2292" s="142"/>
      <c r="B2292" s="143"/>
      <c r="C2292" s="189" t="s">
        <v>1606</v>
      </c>
      <c r="D2292" s="175"/>
      <c r="E2292" s="176">
        <v>4</v>
      </c>
      <c r="F2292" s="144"/>
      <c r="G2292" s="144"/>
      <c r="H2292" s="144"/>
      <c r="I2292" s="144"/>
      <c r="J2292" s="144"/>
      <c r="K2292" s="144"/>
      <c r="L2292" s="144"/>
      <c r="M2292" s="144"/>
      <c r="N2292" s="144"/>
      <c r="O2292" s="144"/>
      <c r="P2292" s="144"/>
      <c r="Q2292" s="144"/>
      <c r="R2292" s="144"/>
      <c r="S2292" s="144"/>
      <c r="T2292" s="144"/>
      <c r="U2292" s="144"/>
      <c r="V2292" s="144"/>
      <c r="W2292" s="144"/>
      <c r="X2292" s="133"/>
      <c r="Y2292" s="133"/>
      <c r="Z2292" s="133"/>
      <c r="AA2292" s="133"/>
      <c r="AB2292" s="133"/>
      <c r="AC2292" s="133"/>
      <c r="AD2292" s="133"/>
      <c r="AE2292" s="133"/>
      <c r="AF2292" s="133"/>
      <c r="AG2292" s="133" t="s">
        <v>282</v>
      </c>
      <c r="AH2292" s="133">
        <v>0</v>
      </c>
      <c r="AI2292" s="133"/>
      <c r="AJ2292" s="133"/>
      <c r="AK2292" s="133"/>
      <c r="AL2292" s="133"/>
      <c r="AM2292" s="133"/>
      <c r="AN2292" s="133"/>
      <c r="AO2292" s="133"/>
      <c r="AP2292" s="133"/>
      <c r="AQ2292" s="133"/>
      <c r="AR2292" s="133"/>
      <c r="AS2292" s="133"/>
      <c r="AT2292" s="133"/>
      <c r="AU2292" s="133"/>
      <c r="AV2292" s="133"/>
      <c r="AW2292" s="133"/>
      <c r="AX2292" s="133"/>
      <c r="AY2292" s="133"/>
      <c r="AZ2292" s="133"/>
      <c r="BA2292" s="133"/>
      <c r="BB2292" s="133"/>
      <c r="BC2292" s="133"/>
      <c r="BD2292" s="133"/>
      <c r="BE2292" s="133"/>
      <c r="BF2292" s="133"/>
      <c r="BG2292" s="133"/>
      <c r="BH2292" s="133"/>
    </row>
    <row r="2293" spans="1:60" outlineLevel="1" x14ac:dyDescent="0.2">
      <c r="A2293" s="161">
        <v>358</v>
      </c>
      <c r="B2293" s="162" t="s">
        <v>1627</v>
      </c>
      <c r="C2293" s="170" t="s">
        <v>2232</v>
      </c>
      <c r="D2293" s="163" t="s">
        <v>924</v>
      </c>
      <c r="E2293" s="164">
        <v>1</v>
      </c>
      <c r="F2293" s="165">
        <v>4800</v>
      </c>
      <c r="G2293" s="166">
        <f>ROUND(E2293*F2293,2)</f>
        <v>4800</v>
      </c>
      <c r="H2293" s="165">
        <v>0</v>
      </c>
      <c r="I2293" s="166">
        <f>ROUND(E2293*H2293,2)</f>
        <v>0</v>
      </c>
      <c r="J2293" s="165">
        <v>4800</v>
      </c>
      <c r="K2293" s="166">
        <f>ROUND(E2293*J2293,2)</f>
        <v>4800</v>
      </c>
      <c r="L2293" s="166">
        <v>21</v>
      </c>
      <c r="M2293" s="166">
        <f>G2293*(1+L2293/100)</f>
        <v>5808</v>
      </c>
      <c r="N2293" s="166">
        <v>3.0000000000000002E-2</v>
      </c>
      <c r="O2293" s="166">
        <f>ROUND(E2293*N2293,2)</f>
        <v>0.03</v>
      </c>
      <c r="P2293" s="166">
        <v>0</v>
      </c>
      <c r="Q2293" s="166">
        <f>ROUND(E2293*P2293,2)</f>
        <v>0</v>
      </c>
      <c r="R2293" s="166"/>
      <c r="S2293" s="166" t="s">
        <v>250</v>
      </c>
      <c r="T2293" s="167" t="s">
        <v>234</v>
      </c>
      <c r="U2293" s="144">
        <v>0</v>
      </c>
      <c r="V2293" s="144">
        <f>ROUND(E2293*U2293,2)</f>
        <v>0</v>
      </c>
      <c r="W2293" s="144"/>
      <c r="X2293" s="133"/>
      <c r="Y2293" s="133"/>
      <c r="Z2293" s="133"/>
      <c r="AA2293" s="133"/>
      <c r="AB2293" s="133"/>
      <c r="AC2293" s="133"/>
      <c r="AD2293" s="133"/>
      <c r="AE2293" s="133"/>
      <c r="AF2293" s="133"/>
      <c r="AG2293" s="133" t="s">
        <v>251</v>
      </c>
      <c r="AH2293" s="133"/>
      <c r="AI2293" s="133"/>
      <c r="AJ2293" s="133"/>
      <c r="AK2293" s="133"/>
      <c r="AL2293" s="133"/>
      <c r="AM2293" s="133"/>
      <c r="AN2293" s="133"/>
      <c r="AO2293" s="133"/>
      <c r="AP2293" s="133"/>
      <c r="AQ2293" s="133"/>
      <c r="AR2293" s="133"/>
      <c r="AS2293" s="133"/>
      <c r="AT2293" s="133"/>
      <c r="AU2293" s="133"/>
      <c r="AV2293" s="133"/>
      <c r="AW2293" s="133"/>
      <c r="AX2293" s="133"/>
      <c r="AY2293" s="133"/>
      <c r="AZ2293" s="133"/>
      <c r="BA2293" s="133"/>
      <c r="BB2293" s="133"/>
      <c r="BC2293" s="133"/>
      <c r="BD2293" s="133"/>
      <c r="BE2293" s="133"/>
      <c r="BF2293" s="133"/>
      <c r="BG2293" s="133"/>
      <c r="BH2293" s="133"/>
    </row>
    <row r="2294" spans="1:60" outlineLevel="1" x14ac:dyDescent="0.2">
      <c r="A2294" s="154">
        <v>359</v>
      </c>
      <c r="B2294" s="155" t="s">
        <v>1628</v>
      </c>
      <c r="C2294" s="171" t="s">
        <v>2234</v>
      </c>
      <c r="D2294" s="156" t="s">
        <v>924</v>
      </c>
      <c r="E2294" s="157">
        <v>3</v>
      </c>
      <c r="F2294" s="158">
        <v>9800</v>
      </c>
      <c r="G2294" s="159">
        <f>ROUND(E2294*F2294,2)</f>
        <v>29400</v>
      </c>
      <c r="H2294" s="158">
        <v>0</v>
      </c>
      <c r="I2294" s="159">
        <f>ROUND(E2294*H2294,2)</f>
        <v>0</v>
      </c>
      <c r="J2294" s="158">
        <v>9800</v>
      </c>
      <c r="K2294" s="159">
        <f>ROUND(E2294*J2294,2)</f>
        <v>29400</v>
      </c>
      <c r="L2294" s="159">
        <v>21</v>
      </c>
      <c r="M2294" s="159">
        <f>G2294*(1+L2294/100)</f>
        <v>35574</v>
      </c>
      <c r="N2294" s="159">
        <v>3.0000000000000002E-2</v>
      </c>
      <c r="O2294" s="159">
        <f>ROUND(E2294*N2294,2)</f>
        <v>0.09</v>
      </c>
      <c r="P2294" s="159">
        <v>0</v>
      </c>
      <c r="Q2294" s="159">
        <f>ROUND(E2294*P2294,2)</f>
        <v>0</v>
      </c>
      <c r="R2294" s="159"/>
      <c r="S2294" s="159" t="s">
        <v>250</v>
      </c>
      <c r="T2294" s="160" t="s">
        <v>234</v>
      </c>
      <c r="U2294" s="144">
        <v>0</v>
      </c>
      <c r="V2294" s="144">
        <f>ROUND(E2294*U2294,2)</f>
        <v>0</v>
      </c>
      <c r="W2294" s="144"/>
      <c r="X2294" s="133"/>
      <c r="Y2294" s="133"/>
      <c r="Z2294" s="133"/>
      <c r="AA2294" s="133"/>
      <c r="AB2294" s="133"/>
      <c r="AC2294" s="133"/>
      <c r="AD2294" s="133"/>
      <c r="AE2294" s="133"/>
      <c r="AF2294" s="133"/>
      <c r="AG2294" s="133" t="s">
        <v>251</v>
      </c>
      <c r="AH2294" s="133"/>
      <c r="AI2294" s="133"/>
      <c r="AJ2294" s="133"/>
      <c r="AK2294" s="133"/>
      <c r="AL2294" s="133"/>
      <c r="AM2294" s="133"/>
      <c r="AN2294" s="133"/>
      <c r="AO2294" s="133"/>
      <c r="AP2294" s="133"/>
      <c r="AQ2294" s="133"/>
      <c r="AR2294" s="133"/>
      <c r="AS2294" s="133"/>
      <c r="AT2294" s="133"/>
      <c r="AU2294" s="133"/>
      <c r="AV2294" s="133"/>
      <c r="AW2294" s="133"/>
      <c r="AX2294" s="133"/>
      <c r="AY2294" s="133"/>
      <c r="AZ2294" s="133"/>
      <c r="BA2294" s="133"/>
      <c r="BB2294" s="133"/>
      <c r="BC2294" s="133"/>
      <c r="BD2294" s="133"/>
      <c r="BE2294" s="133"/>
      <c r="BF2294" s="133"/>
      <c r="BG2294" s="133"/>
      <c r="BH2294" s="133"/>
    </row>
    <row r="2295" spans="1:60" outlineLevel="1" x14ac:dyDescent="0.2">
      <c r="A2295" s="142"/>
      <c r="B2295" s="143"/>
      <c r="C2295" s="189" t="s">
        <v>1608</v>
      </c>
      <c r="D2295" s="175"/>
      <c r="E2295" s="176">
        <v>3</v>
      </c>
      <c r="F2295" s="144"/>
      <c r="G2295" s="144"/>
      <c r="H2295" s="144"/>
      <c r="I2295" s="144"/>
      <c r="J2295" s="144"/>
      <c r="K2295" s="144"/>
      <c r="L2295" s="144"/>
      <c r="M2295" s="144"/>
      <c r="N2295" s="144"/>
      <c r="O2295" s="144"/>
      <c r="P2295" s="144"/>
      <c r="Q2295" s="144"/>
      <c r="R2295" s="144"/>
      <c r="S2295" s="144"/>
      <c r="T2295" s="144"/>
      <c r="U2295" s="144"/>
      <c r="V2295" s="144"/>
      <c r="W2295" s="144"/>
      <c r="X2295" s="133"/>
      <c r="Y2295" s="133"/>
      <c r="Z2295" s="133"/>
      <c r="AA2295" s="133"/>
      <c r="AB2295" s="133"/>
      <c r="AC2295" s="133"/>
      <c r="AD2295" s="133"/>
      <c r="AE2295" s="133"/>
      <c r="AF2295" s="133"/>
      <c r="AG2295" s="133" t="s">
        <v>282</v>
      </c>
      <c r="AH2295" s="133">
        <v>0</v>
      </c>
      <c r="AI2295" s="133"/>
      <c r="AJ2295" s="133"/>
      <c r="AK2295" s="133"/>
      <c r="AL2295" s="133"/>
      <c r="AM2295" s="133"/>
      <c r="AN2295" s="133"/>
      <c r="AO2295" s="133"/>
      <c r="AP2295" s="133"/>
      <c r="AQ2295" s="133"/>
      <c r="AR2295" s="133"/>
      <c r="AS2295" s="133"/>
      <c r="AT2295" s="133"/>
      <c r="AU2295" s="133"/>
      <c r="AV2295" s="133"/>
      <c r="AW2295" s="133"/>
      <c r="AX2295" s="133"/>
      <c r="AY2295" s="133"/>
      <c r="AZ2295" s="133"/>
      <c r="BA2295" s="133"/>
      <c r="BB2295" s="133"/>
      <c r="BC2295" s="133"/>
      <c r="BD2295" s="133"/>
      <c r="BE2295" s="133"/>
      <c r="BF2295" s="133"/>
      <c r="BG2295" s="133"/>
      <c r="BH2295" s="133"/>
    </row>
    <row r="2296" spans="1:60" outlineLevel="1" x14ac:dyDescent="0.2">
      <c r="A2296" s="161">
        <v>360</v>
      </c>
      <c r="B2296" s="162" t="s">
        <v>1629</v>
      </c>
      <c r="C2296" s="170" t="s">
        <v>2235</v>
      </c>
      <c r="D2296" s="163" t="s">
        <v>924</v>
      </c>
      <c r="E2296" s="164">
        <v>1</v>
      </c>
      <c r="F2296" s="165">
        <v>7900</v>
      </c>
      <c r="G2296" s="166">
        <f>ROUND(E2296*F2296,2)</f>
        <v>7900</v>
      </c>
      <c r="H2296" s="165">
        <v>0</v>
      </c>
      <c r="I2296" s="166">
        <f>ROUND(E2296*H2296,2)</f>
        <v>0</v>
      </c>
      <c r="J2296" s="165">
        <v>7900</v>
      </c>
      <c r="K2296" s="166">
        <f>ROUND(E2296*J2296,2)</f>
        <v>7900</v>
      </c>
      <c r="L2296" s="166">
        <v>21</v>
      </c>
      <c r="M2296" s="166">
        <f>G2296*(1+L2296/100)</f>
        <v>9559</v>
      </c>
      <c r="N2296" s="166">
        <v>3.0000000000000002E-2</v>
      </c>
      <c r="O2296" s="166">
        <f>ROUND(E2296*N2296,2)</f>
        <v>0.03</v>
      </c>
      <c r="P2296" s="166">
        <v>0</v>
      </c>
      <c r="Q2296" s="166">
        <f>ROUND(E2296*P2296,2)</f>
        <v>0</v>
      </c>
      <c r="R2296" s="166"/>
      <c r="S2296" s="166" t="s">
        <v>250</v>
      </c>
      <c r="T2296" s="167" t="s">
        <v>234</v>
      </c>
      <c r="U2296" s="144">
        <v>0</v>
      </c>
      <c r="V2296" s="144">
        <f>ROUND(E2296*U2296,2)</f>
        <v>0</v>
      </c>
      <c r="W2296" s="144"/>
      <c r="X2296" s="133"/>
      <c r="Y2296" s="133"/>
      <c r="Z2296" s="133"/>
      <c r="AA2296" s="133"/>
      <c r="AB2296" s="133"/>
      <c r="AC2296" s="133"/>
      <c r="AD2296" s="133"/>
      <c r="AE2296" s="133"/>
      <c r="AF2296" s="133"/>
      <c r="AG2296" s="133" t="s">
        <v>251</v>
      </c>
      <c r="AH2296" s="133"/>
      <c r="AI2296" s="133"/>
      <c r="AJ2296" s="133"/>
      <c r="AK2296" s="133"/>
      <c r="AL2296" s="133"/>
      <c r="AM2296" s="133"/>
      <c r="AN2296" s="133"/>
      <c r="AO2296" s="133"/>
      <c r="AP2296" s="133"/>
      <c r="AQ2296" s="133"/>
      <c r="AR2296" s="133"/>
      <c r="AS2296" s="133"/>
      <c r="AT2296" s="133"/>
      <c r="AU2296" s="133"/>
      <c r="AV2296" s="133"/>
      <c r="AW2296" s="133"/>
      <c r="AX2296" s="133"/>
      <c r="AY2296" s="133"/>
      <c r="AZ2296" s="133"/>
      <c r="BA2296" s="133"/>
      <c r="BB2296" s="133"/>
      <c r="BC2296" s="133"/>
      <c r="BD2296" s="133"/>
      <c r="BE2296" s="133"/>
      <c r="BF2296" s="133"/>
      <c r="BG2296" s="133"/>
      <c r="BH2296" s="133"/>
    </row>
    <row r="2297" spans="1:60" ht="22.5" outlineLevel="1" x14ac:dyDescent="0.2">
      <c r="A2297" s="161">
        <v>361</v>
      </c>
      <c r="B2297" s="162" t="s">
        <v>1630</v>
      </c>
      <c r="C2297" s="170" t="s">
        <v>2226</v>
      </c>
      <c r="D2297" s="163" t="s">
        <v>924</v>
      </c>
      <c r="E2297" s="164">
        <v>1</v>
      </c>
      <c r="F2297" s="165">
        <v>33900</v>
      </c>
      <c r="G2297" s="166">
        <f>ROUND(E2297*F2297,2)</f>
        <v>33900</v>
      </c>
      <c r="H2297" s="165">
        <v>0</v>
      </c>
      <c r="I2297" s="166">
        <f>ROUND(E2297*H2297,2)</f>
        <v>0</v>
      </c>
      <c r="J2297" s="165">
        <v>33900</v>
      </c>
      <c r="K2297" s="166">
        <f>ROUND(E2297*J2297,2)</f>
        <v>33900</v>
      </c>
      <c r="L2297" s="166">
        <v>21</v>
      </c>
      <c r="M2297" s="166">
        <f>G2297*(1+L2297/100)</f>
        <v>41019</v>
      </c>
      <c r="N2297" s="166">
        <v>6.0000000000000005E-2</v>
      </c>
      <c r="O2297" s="166">
        <f>ROUND(E2297*N2297,2)</f>
        <v>0.06</v>
      </c>
      <c r="P2297" s="166">
        <v>0</v>
      </c>
      <c r="Q2297" s="166">
        <f>ROUND(E2297*P2297,2)</f>
        <v>0</v>
      </c>
      <c r="R2297" s="166"/>
      <c r="S2297" s="166" t="s">
        <v>250</v>
      </c>
      <c r="T2297" s="167" t="s">
        <v>234</v>
      </c>
      <c r="U2297" s="144">
        <v>0</v>
      </c>
      <c r="V2297" s="144">
        <f>ROUND(E2297*U2297,2)</f>
        <v>0</v>
      </c>
      <c r="W2297" s="144"/>
      <c r="X2297" s="133"/>
      <c r="Y2297" s="133"/>
      <c r="Z2297" s="133"/>
      <c r="AA2297" s="133"/>
      <c r="AB2297" s="133"/>
      <c r="AC2297" s="133"/>
      <c r="AD2297" s="133"/>
      <c r="AE2297" s="133"/>
      <c r="AF2297" s="133"/>
      <c r="AG2297" s="133" t="s">
        <v>251</v>
      </c>
      <c r="AH2297" s="133"/>
      <c r="AI2297" s="133"/>
      <c r="AJ2297" s="133"/>
      <c r="AK2297" s="133"/>
      <c r="AL2297" s="133"/>
      <c r="AM2297" s="133"/>
      <c r="AN2297" s="133"/>
      <c r="AO2297" s="133"/>
      <c r="AP2297" s="133"/>
      <c r="AQ2297" s="133"/>
      <c r="AR2297" s="133"/>
      <c r="AS2297" s="133"/>
      <c r="AT2297" s="133"/>
      <c r="AU2297" s="133"/>
      <c r="AV2297" s="133"/>
      <c r="AW2297" s="133"/>
      <c r="AX2297" s="133"/>
      <c r="AY2297" s="133"/>
      <c r="AZ2297" s="133"/>
      <c r="BA2297" s="133"/>
      <c r="BB2297" s="133"/>
      <c r="BC2297" s="133"/>
      <c r="BD2297" s="133"/>
      <c r="BE2297" s="133"/>
      <c r="BF2297" s="133"/>
      <c r="BG2297" s="133"/>
      <c r="BH2297" s="133"/>
    </row>
    <row r="2298" spans="1:60" outlineLevel="1" x14ac:dyDescent="0.2">
      <c r="A2298" s="161">
        <v>362</v>
      </c>
      <c r="B2298" s="162" t="s">
        <v>1631</v>
      </c>
      <c r="C2298" s="170" t="s">
        <v>2234</v>
      </c>
      <c r="D2298" s="163" t="s">
        <v>924</v>
      </c>
      <c r="E2298" s="164">
        <v>1</v>
      </c>
      <c r="F2298" s="165">
        <v>8800</v>
      </c>
      <c r="G2298" s="166">
        <f>ROUND(E2298*F2298,2)</f>
        <v>8800</v>
      </c>
      <c r="H2298" s="165">
        <v>0</v>
      </c>
      <c r="I2298" s="166">
        <f>ROUND(E2298*H2298,2)</f>
        <v>0</v>
      </c>
      <c r="J2298" s="165">
        <v>8800</v>
      </c>
      <c r="K2298" s="166">
        <f>ROUND(E2298*J2298,2)</f>
        <v>8800</v>
      </c>
      <c r="L2298" s="166">
        <v>21</v>
      </c>
      <c r="M2298" s="166">
        <f>G2298*(1+L2298/100)</f>
        <v>10648</v>
      </c>
      <c r="N2298" s="166">
        <v>3.0000000000000002E-2</v>
      </c>
      <c r="O2298" s="166">
        <f>ROUND(E2298*N2298,2)</f>
        <v>0.03</v>
      </c>
      <c r="P2298" s="166">
        <v>0</v>
      </c>
      <c r="Q2298" s="166">
        <f>ROUND(E2298*P2298,2)</f>
        <v>0</v>
      </c>
      <c r="R2298" s="166"/>
      <c r="S2298" s="166" t="s">
        <v>250</v>
      </c>
      <c r="T2298" s="167" t="s">
        <v>234</v>
      </c>
      <c r="U2298" s="144">
        <v>0</v>
      </c>
      <c r="V2298" s="144">
        <f>ROUND(E2298*U2298,2)</f>
        <v>0</v>
      </c>
      <c r="W2298" s="144"/>
      <c r="X2298" s="133"/>
      <c r="Y2298" s="133"/>
      <c r="Z2298" s="133"/>
      <c r="AA2298" s="133"/>
      <c r="AB2298" s="133"/>
      <c r="AC2298" s="133"/>
      <c r="AD2298" s="133"/>
      <c r="AE2298" s="133"/>
      <c r="AF2298" s="133"/>
      <c r="AG2298" s="133" t="s">
        <v>251</v>
      </c>
      <c r="AH2298" s="133"/>
      <c r="AI2298" s="133"/>
      <c r="AJ2298" s="133"/>
      <c r="AK2298" s="133"/>
      <c r="AL2298" s="133"/>
      <c r="AM2298" s="133"/>
      <c r="AN2298" s="133"/>
      <c r="AO2298" s="133"/>
      <c r="AP2298" s="133"/>
      <c r="AQ2298" s="133"/>
      <c r="AR2298" s="133"/>
      <c r="AS2298" s="133"/>
      <c r="AT2298" s="133"/>
      <c r="AU2298" s="133"/>
      <c r="AV2298" s="133"/>
      <c r="AW2298" s="133"/>
      <c r="AX2298" s="133"/>
      <c r="AY2298" s="133"/>
      <c r="AZ2298" s="133"/>
      <c r="BA2298" s="133"/>
      <c r="BB2298" s="133"/>
      <c r="BC2298" s="133"/>
      <c r="BD2298" s="133"/>
      <c r="BE2298" s="133"/>
      <c r="BF2298" s="133"/>
      <c r="BG2298" s="133"/>
      <c r="BH2298" s="133"/>
    </row>
    <row r="2299" spans="1:60" outlineLevel="1" x14ac:dyDescent="0.2">
      <c r="A2299" s="161">
        <v>363</v>
      </c>
      <c r="B2299" s="162" t="s">
        <v>1632</v>
      </c>
      <c r="C2299" s="170" t="s">
        <v>2219</v>
      </c>
      <c r="D2299" s="163" t="s">
        <v>924</v>
      </c>
      <c r="E2299" s="164">
        <v>1</v>
      </c>
      <c r="F2299" s="165">
        <v>7800</v>
      </c>
      <c r="G2299" s="166">
        <f>ROUND(E2299*F2299,2)</f>
        <v>7800</v>
      </c>
      <c r="H2299" s="165">
        <v>0</v>
      </c>
      <c r="I2299" s="166">
        <f>ROUND(E2299*H2299,2)</f>
        <v>0</v>
      </c>
      <c r="J2299" s="165">
        <v>7800</v>
      </c>
      <c r="K2299" s="166">
        <f>ROUND(E2299*J2299,2)</f>
        <v>7800</v>
      </c>
      <c r="L2299" s="166">
        <v>21</v>
      </c>
      <c r="M2299" s="166">
        <f>G2299*(1+L2299/100)</f>
        <v>9438</v>
      </c>
      <c r="N2299" s="166">
        <v>3.0000000000000002E-2</v>
      </c>
      <c r="O2299" s="166">
        <f>ROUND(E2299*N2299,2)</f>
        <v>0.03</v>
      </c>
      <c r="P2299" s="166">
        <v>0</v>
      </c>
      <c r="Q2299" s="166">
        <f>ROUND(E2299*P2299,2)</f>
        <v>0</v>
      </c>
      <c r="R2299" s="166"/>
      <c r="S2299" s="166" t="s">
        <v>250</v>
      </c>
      <c r="T2299" s="167" t="s">
        <v>234</v>
      </c>
      <c r="U2299" s="144">
        <v>0</v>
      </c>
      <c r="V2299" s="144">
        <f>ROUND(E2299*U2299,2)</f>
        <v>0</v>
      </c>
      <c r="W2299" s="144"/>
      <c r="X2299" s="133"/>
      <c r="Y2299" s="133"/>
      <c r="Z2299" s="133"/>
      <c r="AA2299" s="133"/>
      <c r="AB2299" s="133"/>
      <c r="AC2299" s="133"/>
      <c r="AD2299" s="133"/>
      <c r="AE2299" s="133"/>
      <c r="AF2299" s="133"/>
      <c r="AG2299" s="133" t="s">
        <v>251</v>
      </c>
      <c r="AH2299" s="133"/>
      <c r="AI2299" s="133"/>
      <c r="AJ2299" s="133"/>
      <c r="AK2299" s="133"/>
      <c r="AL2299" s="133"/>
      <c r="AM2299" s="133"/>
      <c r="AN2299" s="133"/>
      <c r="AO2299" s="133"/>
      <c r="AP2299" s="133"/>
      <c r="AQ2299" s="133"/>
      <c r="AR2299" s="133"/>
      <c r="AS2299" s="133"/>
      <c r="AT2299" s="133"/>
      <c r="AU2299" s="133"/>
      <c r="AV2299" s="133"/>
      <c r="AW2299" s="133"/>
      <c r="AX2299" s="133"/>
      <c r="AY2299" s="133"/>
      <c r="AZ2299" s="133"/>
      <c r="BA2299" s="133"/>
      <c r="BB2299" s="133"/>
      <c r="BC2299" s="133"/>
      <c r="BD2299" s="133"/>
      <c r="BE2299" s="133"/>
      <c r="BF2299" s="133"/>
      <c r="BG2299" s="133"/>
      <c r="BH2299" s="133"/>
    </row>
    <row r="2300" spans="1:60" outlineLevel="1" x14ac:dyDescent="0.2">
      <c r="A2300" s="154">
        <v>364</v>
      </c>
      <c r="B2300" s="155" t="s">
        <v>1633</v>
      </c>
      <c r="C2300" s="171" t="s">
        <v>2227</v>
      </c>
      <c r="D2300" s="156" t="s">
        <v>924</v>
      </c>
      <c r="E2300" s="157">
        <v>2</v>
      </c>
      <c r="F2300" s="158">
        <v>7700</v>
      </c>
      <c r="G2300" s="159">
        <f>ROUND(E2300*F2300,2)</f>
        <v>15400</v>
      </c>
      <c r="H2300" s="158">
        <v>0</v>
      </c>
      <c r="I2300" s="159">
        <f>ROUND(E2300*H2300,2)</f>
        <v>0</v>
      </c>
      <c r="J2300" s="158">
        <v>7700</v>
      </c>
      <c r="K2300" s="159">
        <f>ROUND(E2300*J2300,2)</f>
        <v>15400</v>
      </c>
      <c r="L2300" s="159">
        <v>21</v>
      </c>
      <c r="M2300" s="159">
        <f>G2300*(1+L2300/100)</f>
        <v>18634</v>
      </c>
      <c r="N2300" s="159">
        <v>3.0000000000000002E-2</v>
      </c>
      <c r="O2300" s="159">
        <f>ROUND(E2300*N2300,2)</f>
        <v>0.06</v>
      </c>
      <c r="P2300" s="159">
        <v>0</v>
      </c>
      <c r="Q2300" s="159">
        <f>ROUND(E2300*P2300,2)</f>
        <v>0</v>
      </c>
      <c r="R2300" s="159"/>
      <c r="S2300" s="159" t="s">
        <v>250</v>
      </c>
      <c r="T2300" s="160" t="s">
        <v>234</v>
      </c>
      <c r="U2300" s="144">
        <v>0</v>
      </c>
      <c r="V2300" s="144">
        <f>ROUND(E2300*U2300,2)</f>
        <v>0</v>
      </c>
      <c r="W2300" s="144"/>
      <c r="X2300" s="133"/>
      <c r="Y2300" s="133"/>
      <c r="Z2300" s="133"/>
      <c r="AA2300" s="133"/>
      <c r="AB2300" s="133"/>
      <c r="AC2300" s="133"/>
      <c r="AD2300" s="133"/>
      <c r="AE2300" s="133"/>
      <c r="AF2300" s="133"/>
      <c r="AG2300" s="133" t="s">
        <v>251</v>
      </c>
      <c r="AH2300" s="133"/>
      <c r="AI2300" s="133"/>
      <c r="AJ2300" s="133"/>
      <c r="AK2300" s="133"/>
      <c r="AL2300" s="133"/>
      <c r="AM2300" s="133"/>
      <c r="AN2300" s="133"/>
      <c r="AO2300" s="133"/>
      <c r="AP2300" s="133"/>
      <c r="AQ2300" s="133"/>
      <c r="AR2300" s="133"/>
      <c r="AS2300" s="133"/>
      <c r="AT2300" s="133"/>
      <c r="AU2300" s="133"/>
      <c r="AV2300" s="133"/>
      <c r="AW2300" s="133"/>
      <c r="AX2300" s="133"/>
      <c r="AY2300" s="133"/>
      <c r="AZ2300" s="133"/>
      <c r="BA2300" s="133"/>
      <c r="BB2300" s="133"/>
      <c r="BC2300" s="133"/>
      <c r="BD2300" s="133"/>
      <c r="BE2300" s="133"/>
      <c r="BF2300" s="133"/>
      <c r="BG2300" s="133"/>
      <c r="BH2300" s="133"/>
    </row>
    <row r="2301" spans="1:60" outlineLevel="1" x14ac:dyDescent="0.2">
      <c r="A2301" s="142"/>
      <c r="B2301" s="143"/>
      <c r="C2301" s="189" t="s">
        <v>1552</v>
      </c>
      <c r="D2301" s="175"/>
      <c r="E2301" s="176">
        <v>2</v>
      </c>
      <c r="F2301" s="144"/>
      <c r="G2301" s="144"/>
      <c r="H2301" s="144"/>
      <c r="I2301" s="144"/>
      <c r="J2301" s="144"/>
      <c r="K2301" s="144"/>
      <c r="L2301" s="144"/>
      <c r="M2301" s="144"/>
      <c r="N2301" s="144"/>
      <c r="O2301" s="144"/>
      <c r="P2301" s="144"/>
      <c r="Q2301" s="144"/>
      <c r="R2301" s="144"/>
      <c r="S2301" s="144"/>
      <c r="T2301" s="144"/>
      <c r="U2301" s="144"/>
      <c r="V2301" s="144"/>
      <c r="W2301" s="144"/>
      <c r="X2301" s="133"/>
      <c r="Y2301" s="133"/>
      <c r="Z2301" s="133"/>
      <c r="AA2301" s="133"/>
      <c r="AB2301" s="133"/>
      <c r="AC2301" s="133"/>
      <c r="AD2301" s="133"/>
      <c r="AE2301" s="133"/>
      <c r="AF2301" s="133"/>
      <c r="AG2301" s="133" t="s">
        <v>282</v>
      </c>
      <c r="AH2301" s="133">
        <v>0</v>
      </c>
      <c r="AI2301" s="133"/>
      <c r="AJ2301" s="133"/>
      <c r="AK2301" s="133"/>
      <c r="AL2301" s="133"/>
      <c r="AM2301" s="133"/>
      <c r="AN2301" s="133"/>
      <c r="AO2301" s="133"/>
      <c r="AP2301" s="133"/>
      <c r="AQ2301" s="133"/>
      <c r="AR2301" s="133"/>
      <c r="AS2301" s="133"/>
      <c r="AT2301" s="133"/>
      <c r="AU2301" s="133"/>
      <c r="AV2301" s="133"/>
      <c r="AW2301" s="133"/>
      <c r="AX2301" s="133"/>
      <c r="AY2301" s="133"/>
      <c r="AZ2301" s="133"/>
      <c r="BA2301" s="133"/>
      <c r="BB2301" s="133"/>
      <c r="BC2301" s="133"/>
      <c r="BD2301" s="133"/>
      <c r="BE2301" s="133"/>
      <c r="BF2301" s="133"/>
      <c r="BG2301" s="133"/>
      <c r="BH2301" s="133"/>
    </row>
    <row r="2302" spans="1:60" outlineLevel="1" x14ac:dyDescent="0.2">
      <c r="A2302" s="161">
        <v>365</v>
      </c>
      <c r="B2302" s="162" t="s">
        <v>1634</v>
      </c>
      <c r="C2302" s="170" t="s">
        <v>2219</v>
      </c>
      <c r="D2302" s="163" t="s">
        <v>924</v>
      </c>
      <c r="E2302" s="164">
        <v>1</v>
      </c>
      <c r="F2302" s="165">
        <v>7800</v>
      </c>
      <c r="G2302" s="166">
        <f>ROUND(E2302*F2302,2)</f>
        <v>7800</v>
      </c>
      <c r="H2302" s="165">
        <v>0</v>
      </c>
      <c r="I2302" s="166">
        <f>ROUND(E2302*H2302,2)</f>
        <v>0</v>
      </c>
      <c r="J2302" s="165">
        <v>7800</v>
      </c>
      <c r="K2302" s="166">
        <f>ROUND(E2302*J2302,2)</f>
        <v>7800</v>
      </c>
      <c r="L2302" s="166">
        <v>21</v>
      </c>
      <c r="M2302" s="166">
        <f>G2302*(1+L2302/100)</f>
        <v>9438</v>
      </c>
      <c r="N2302" s="166">
        <v>3.0000000000000002E-2</v>
      </c>
      <c r="O2302" s="166">
        <f>ROUND(E2302*N2302,2)</f>
        <v>0.03</v>
      </c>
      <c r="P2302" s="166">
        <v>0</v>
      </c>
      <c r="Q2302" s="166">
        <f>ROUND(E2302*P2302,2)</f>
        <v>0</v>
      </c>
      <c r="R2302" s="166"/>
      <c r="S2302" s="166" t="s">
        <v>250</v>
      </c>
      <c r="T2302" s="167" t="s">
        <v>234</v>
      </c>
      <c r="U2302" s="144">
        <v>0</v>
      </c>
      <c r="V2302" s="144">
        <f>ROUND(E2302*U2302,2)</f>
        <v>0</v>
      </c>
      <c r="W2302" s="144"/>
      <c r="X2302" s="133"/>
      <c r="Y2302" s="133"/>
      <c r="Z2302" s="133"/>
      <c r="AA2302" s="133"/>
      <c r="AB2302" s="133"/>
      <c r="AC2302" s="133"/>
      <c r="AD2302" s="133"/>
      <c r="AE2302" s="133"/>
      <c r="AF2302" s="133"/>
      <c r="AG2302" s="133" t="s">
        <v>251</v>
      </c>
      <c r="AH2302" s="133"/>
      <c r="AI2302" s="133"/>
      <c r="AJ2302" s="133"/>
      <c r="AK2302" s="133"/>
      <c r="AL2302" s="133"/>
      <c r="AM2302" s="133"/>
      <c r="AN2302" s="133"/>
      <c r="AO2302" s="133"/>
      <c r="AP2302" s="133"/>
      <c r="AQ2302" s="133"/>
      <c r="AR2302" s="133"/>
      <c r="AS2302" s="133"/>
      <c r="AT2302" s="133"/>
      <c r="AU2302" s="133"/>
      <c r="AV2302" s="133"/>
      <c r="AW2302" s="133"/>
      <c r="AX2302" s="133"/>
      <c r="AY2302" s="133"/>
      <c r="AZ2302" s="133"/>
      <c r="BA2302" s="133"/>
      <c r="BB2302" s="133"/>
      <c r="BC2302" s="133"/>
      <c r="BD2302" s="133"/>
      <c r="BE2302" s="133"/>
      <c r="BF2302" s="133"/>
      <c r="BG2302" s="133"/>
      <c r="BH2302" s="133"/>
    </row>
    <row r="2303" spans="1:60" outlineLevel="1" x14ac:dyDescent="0.2">
      <c r="A2303" s="154">
        <v>366</v>
      </c>
      <c r="B2303" s="155" t="s">
        <v>1635</v>
      </c>
      <c r="C2303" s="171" t="s">
        <v>2225</v>
      </c>
      <c r="D2303" s="156" t="s">
        <v>924</v>
      </c>
      <c r="E2303" s="157">
        <v>2</v>
      </c>
      <c r="F2303" s="158">
        <v>9800</v>
      </c>
      <c r="G2303" s="159">
        <f>ROUND(E2303*F2303,2)</f>
        <v>19600</v>
      </c>
      <c r="H2303" s="158">
        <v>0</v>
      </c>
      <c r="I2303" s="159">
        <f>ROUND(E2303*H2303,2)</f>
        <v>0</v>
      </c>
      <c r="J2303" s="158">
        <v>9800</v>
      </c>
      <c r="K2303" s="159">
        <f>ROUND(E2303*J2303,2)</f>
        <v>19600</v>
      </c>
      <c r="L2303" s="159">
        <v>21</v>
      </c>
      <c r="M2303" s="159">
        <f>G2303*(1+L2303/100)</f>
        <v>23716</v>
      </c>
      <c r="N2303" s="159">
        <v>3.0000000000000002E-2</v>
      </c>
      <c r="O2303" s="159">
        <f>ROUND(E2303*N2303,2)</f>
        <v>0.06</v>
      </c>
      <c r="P2303" s="159">
        <v>0</v>
      </c>
      <c r="Q2303" s="159">
        <f>ROUND(E2303*P2303,2)</f>
        <v>0</v>
      </c>
      <c r="R2303" s="159"/>
      <c r="S2303" s="159" t="s">
        <v>250</v>
      </c>
      <c r="T2303" s="160" t="s">
        <v>234</v>
      </c>
      <c r="U2303" s="144">
        <v>0</v>
      </c>
      <c r="V2303" s="144">
        <f>ROUND(E2303*U2303,2)</f>
        <v>0</v>
      </c>
      <c r="W2303" s="144"/>
      <c r="X2303" s="133"/>
      <c r="Y2303" s="133"/>
      <c r="Z2303" s="133"/>
      <c r="AA2303" s="133"/>
      <c r="AB2303" s="133"/>
      <c r="AC2303" s="133"/>
      <c r="AD2303" s="133"/>
      <c r="AE2303" s="133"/>
      <c r="AF2303" s="133"/>
      <c r="AG2303" s="133" t="s">
        <v>251</v>
      </c>
      <c r="AH2303" s="133"/>
      <c r="AI2303" s="133"/>
      <c r="AJ2303" s="133"/>
      <c r="AK2303" s="133"/>
      <c r="AL2303" s="133"/>
      <c r="AM2303" s="133"/>
      <c r="AN2303" s="133"/>
      <c r="AO2303" s="133"/>
      <c r="AP2303" s="133"/>
      <c r="AQ2303" s="133"/>
      <c r="AR2303" s="133"/>
      <c r="AS2303" s="133"/>
      <c r="AT2303" s="133"/>
      <c r="AU2303" s="133"/>
      <c r="AV2303" s="133"/>
      <c r="AW2303" s="133"/>
      <c r="AX2303" s="133"/>
      <c r="AY2303" s="133"/>
      <c r="AZ2303" s="133"/>
      <c r="BA2303" s="133"/>
      <c r="BB2303" s="133"/>
      <c r="BC2303" s="133"/>
      <c r="BD2303" s="133"/>
      <c r="BE2303" s="133"/>
      <c r="BF2303" s="133"/>
      <c r="BG2303" s="133"/>
      <c r="BH2303" s="133"/>
    </row>
    <row r="2304" spans="1:60" outlineLevel="1" x14ac:dyDescent="0.2">
      <c r="A2304" s="142"/>
      <c r="B2304" s="143"/>
      <c r="C2304" s="189" t="s">
        <v>1552</v>
      </c>
      <c r="D2304" s="175"/>
      <c r="E2304" s="176">
        <v>2</v>
      </c>
      <c r="F2304" s="144"/>
      <c r="G2304" s="144"/>
      <c r="H2304" s="144"/>
      <c r="I2304" s="144"/>
      <c r="J2304" s="144"/>
      <c r="K2304" s="144"/>
      <c r="L2304" s="144"/>
      <c r="M2304" s="144"/>
      <c r="N2304" s="144"/>
      <c r="O2304" s="144"/>
      <c r="P2304" s="144"/>
      <c r="Q2304" s="144"/>
      <c r="R2304" s="144"/>
      <c r="S2304" s="144"/>
      <c r="T2304" s="144"/>
      <c r="U2304" s="144"/>
      <c r="V2304" s="144"/>
      <c r="W2304" s="144"/>
      <c r="X2304" s="133"/>
      <c r="Y2304" s="133"/>
      <c r="Z2304" s="133"/>
      <c r="AA2304" s="133"/>
      <c r="AB2304" s="133"/>
      <c r="AC2304" s="133"/>
      <c r="AD2304" s="133"/>
      <c r="AE2304" s="133"/>
      <c r="AF2304" s="133"/>
      <c r="AG2304" s="133" t="s">
        <v>282</v>
      </c>
      <c r="AH2304" s="133">
        <v>0</v>
      </c>
      <c r="AI2304" s="133"/>
      <c r="AJ2304" s="133"/>
      <c r="AK2304" s="133"/>
      <c r="AL2304" s="133"/>
      <c r="AM2304" s="133"/>
      <c r="AN2304" s="133"/>
      <c r="AO2304" s="133"/>
      <c r="AP2304" s="133"/>
      <c r="AQ2304" s="133"/>
      <c r="AR2304" s="133"/>
      <c r="AS2304" s="133"/>
      <c r="AT2304" s="133"/>
      <c r="AU2304" s="133"/>
      <c r="AV2304" s="133"/>
      <c r="AW2304" s="133"/>
      <c r="AX2304" s="133"/>
      <c r="AY2304" s="133"/>
      <c r="AZ2304" s="133"/>
      <c r="BA2304" s="133"/>
      <c r="BB2304" s="133"/>
      <c r="BC2304" s="133"/>
      <c r="BD2304" s="133"/>
      <c r="BE2304" s="133"/>
      <c r="BF2304" s="133"/>
      <c r="BG2304" s="133"/>
      <c r="BH2304" s="133"/>
    </row>
    <row r="2305" spans="1:60" outlineLevel="1" x14ac:dyDescent="0.2">
      <c r="A2305" s="161">
        <v>367</v>
      </c>
      <c r="B2305" s="162" t="s">
        <v>1636</v>
      </c>
      <c r="C2305" s="170" t="s">
        <v>2236</v>
      </c>
      <c r="D2305" s="163" t="s">
        <v>924</v>
      </c>
      <c r="E2305" s="164">
        <v>2</v>
      </c>
      <c r="F2305" s="165">
        <v>8800</v>
      </c>
      <c r="G2305" s="166">
        <f t="shared" ref="G2305:G2314" si="35">ROUND(E2305*F2305,2)</f>
        <v>17600</v>
      </c>
      <c r="H2305" s="165">
        <v>0</v>
      </c>
      <c r="I2305" s="166">
        <f t="shared" ref="I2305:I2314" si="36">ROUND(E2305*H2305,2)</f>
        <v>0</v>
      </c>
      <c r="J2305" s="165">
        <v>8800</v>
      </c>
      <c r="K2305" s="166">
        <f t="shared" ref="K2305:K2314" si="37">ROUND(E2305*J2305,2)</f>
        <v>17600</v>
      </c>
      <c r="L2305" s="166">
        <v>21</v>
      </c>
      <c r="M2305" s="166">
        <f t="shared" ref="M2305:M2314" si="38">G2305*(1+L2305/100)</f>
        <v>21296</v>
      </c>
      <c r="N2305" s="166">
        <v>3.0000000000000002E-2</v>
      </c>
      <c r="O2305" s="166">
        <f t="shared" ref="O2305:O2314" si="39">ROUND(E2305*N2305,2)</f>
        <v>0.06</v>
      </c>
      <c r="P2305" s="166">
        <v>0</v>
      </c>
      <c r="Q2305" s="166">
        <f t="shared" ref="Q2305:Q2314" si="40">ROUND(E2305*P2305,2)</f>
        <v>0</v>
      </c>
      <c r="R2305" s="166"/>
      <c r="S2305" s="166" t="s">
        <v>250</v>
      </c>
      <c r="T2305" s="167" t="s">
        <v>234</v>
      </c>
      <c r="U2305" s="144">
        <v>0</v>
      </c>
      <c r="V2305" s="144">
        <f t="shared" ref="V2305:V2314" si="41">ROUND(E2305*U2305,2)</f>
        <v>0</v>
      </c>
      <c r="W2305" s="144"/>
      <c r="X2305" s="133"/>
      <c r="Y2305" s="133"/>
      <c r="Z2305" s="133"/>
      <c r="AA2305" s="133"/>
      <c r="AB2305" s="133"/>
      <c r="AC2305" s="133"/>
      <c r="AD2305" s="133"/>
      <c r="AE2305" s="133"/>
      <c r="AF2305" s="133"/>
      <c r="AG2305" s="133" t="s">
        <v>251</v>
      </c>
      <c r="AH2305" s="133"/>
      <c r="AI2305" s="133"/>
      <c r="AJ2305" s="133"/>
      <c r="AK2305" s="133"/>
      <c r="AL2305" s="133"/>
      <c r="AM2305" s="133"/>
      <c r="AN2305" s="133"/>
      <c r="AO2305" s="133"/>
      <c r="AP2305" s="133"/>
      <c r="AQ2305" s="133"/>
      <c r="AR2305" s="133"/>
      <c r="AS2305" s="133"/>
      <c r="AT2305" s="133"/>
      <c r="AU2305" s="133"/>
      <c r="AV2305" s="133"/>
      <c r="AW2305" s="133"/>
      <c r="AX2305" s="133"/>
      <c r="AY2305" s="133"/>
      <c r="AZ2305" s="133"/>
      <c r="BA2305" s="133"/>
      <c r="BB2305" s="133"/>
      <c r="BC2305" s="133"/>
      <c r="BD2305" s="133"/>
      <c r="BE2305" s="133"/>
      <c r="BF2305" s="133"/>
      <c r="BG2305" s="133"/>
      <c r="BH2305" s="133"/>
    </row>
    <row r="2306" spans="1:60" outlineLevel="1" x14ac:dyDescent="0.2">
      <c r="A2306" s="161">
        <v>368</v>
      </c>
      <c r="B2306" s="162" t="s">
        <v>1637</v>
      </c>
      <c r="C2306" s="170" t="s">
        <v>2224</v>
      </c>
      <c r="D2306" s="163" t="s">
        <v>924</v>
      </c>
      <c r="E2306" s="164">
        <v>1</v>
      </c>
      <c r="F2306" s="165">
        <v>8800</v>
      </c>
      <c r="G2306" s="166">
        <f t="shared" si="35"/>
        <v>8800</v>
      </c>
      <c r="H2306" s="165">
        <v>0</v>
      </c>
      <c r="I2306" s="166">
        <f t="shared" si="36"/>
        <v>0</v>
      </c>
      <c r="J2306" s="165">
        <v>8800</v>
      </c>
      <c r="K2306" s="166">
        <f t="shared" si="37"/>
        <v>8800</v>
      </c>
      <c r="L2306" s="166">
        <v>21</v>
      </c>
      <c r="M2306" s="166">
        <f t="shared" si="38"/>
        <v>10648</v>
      </c>
      <c r="N2306" s="166">
        <v>3.0000000000000002E-2</v>
      </c>
      <c r="O2306" s="166">
        <f t="shared" si="39"/>
        <v>0.03</v>
      </c>
      <c r="P2306" s="166">
        <v>0</v>
      </c>
      <c r="Q2306" s="166">
        <f t="shared" si="40"/>
        <v>0</v>
      </c>
      <c r="R2306" s="166"/>
      <c r="S2306" s="166" t="s">
        <v>250</v>
      </c>
      <c r="T2306" s="167" t="s">
        <v>234</v>
      </c>
      <c r="U2306" s="144">
        <v>0</v>
      </c>
      <c r="V2306" s="144">
        <f t="shared" si="41"/>
        <v>0</v>
      </c>
      <c r="W2306" s="144"/>
      <c r="X2306" s="133"/>
      <c r="Y2306" s="133"/>
      <c r="Z2306" s="133"/>
      <c r="AA2306" s="133"/>
      <c r="AB2306" s="133"/>
      <c r="AC2306" s="133"/>
      <c r="AD2306" s="133"/>
      <c r="AE2306" s="133"/>
      <c r="AF2306" s="133"/>
      <c r="AG2306" s="133" t="s">
        <v>251</v>
      </c>
      <c r="AH2306" s="133"/>
      <c r="AI2306" s="133"/>
      <c r="AJ2306" s="133"/>
      <c r="AK2306" s="133"/>
      <c r="AL2306" s="133"/>
      <c r="AM2306" s="133"/>
      <c r="AN2306" s="133"/>
      <c r="AO2306" s="133"/>
      <c r="AP2306" s="133"/>
      <c r="AQ2306" s="133"/>
      <c r="AR2306" s="133"/>
      <c r="AS2306" s="133"/>
      <c r="AT2306" s="133"/>
      <c r="AU2306" s="133"/>
      <c r="AV2306" s="133"/>
      <c r="AW2306" s="133"/>
      <c r="AX2306" s="133"/>
      <c r="AY2306" s="133"/>
      <c r="AZ2306" s="133"/>
      <c r="BA2306" s="133"/>
      <c r="BB2306" s="133"/>
      <c r="BC2306" s="133"/>
      <c r="BD2306" s="133"/>
      <c r="BE2306" s="133"/>
      <c r="BF2306" s="133"/>
      <c r="BG2306" s="133"/>
      <c r="BH2306" s="133"/>
    </row>
    <row r="2307" spans="1:60" outlineLevel="1" x14ac:dyDescent="0.2">
      <c r="A2307" s="161">
        <v>369</v>
      </c>
      <c r="B2307" s="162" t="s">
        <v>1638</v>
      </c>
      <c r="C2307" s="170" t="s">
        <v>2237</v>
      </c>
      <c r="D2307" s="163" t="s">
        <v>924</v>
      </c>
      <c r="E2307" s="164">
        <v>2</v>
      </c>
      <c r="F2307" s="165">
        <v>11600</v>
      </c>
      <c r="G2307" s="166">
        <f t="shared" si="35"/>
        <v>23200</v>
      </c>
      <c r="H2307" s="165">
        <v>0</v>
      </c>
      <c r="I2307" s="166">
        <f t="shared" si="36"/>
        <v>0</v>
      </c>
      <c r="J2307" s="165">
        <v>11600</v>
      </c>
      <c r="K2307" s="166">
        <f t="shared" si="37"/>
        <v>23200</v>
      </c>
      <c r="L2307" s="166">
        <v>21</v>
      </c>
      <c r="M2307" s="166">
        <f t="shared" si="38"/>
        <v>28072</v>
      </c>
      <c r="N2307" s="166">
        <v>6.0000000000000005E-2</v>
      </c>
      <c r="O2307" s="166">
        <f t="shared" si="39"/>
        <v>0.12</v>
      </c>
      <c r="P2307" s="166">
        <v>0</v>
      </c>
      <c r="Q2307" s="166">
        <f t="shared" si="40"/>
        <v>0</v>
      </c>
      <c r="R2307" s="166"/>
      <c r="S2307" s="166" t="s">
        <v>250</v>
      </c>
      <c r="T2307" s="167" t="s">
        <v>234</v>
      </c>
      <c r="U2307" s="144">
        <v>0</v>
      </c>
      <c r="V2307" s="144">
        <f t="shared" si="41"/>
        <v>0</v>
      </c>
      <c r="W2307" s="144"/>
      <c r="X2307" s="133"/>
      <c r="Y2307" s="133"/>
      <c r="Z2307" s="133"/>
      <c r="AA2307" s="133"/>
      <c r="AB2307" s="133"/>
      <c r="AC2307" s="133"/>
      <c r="AD2307" s="133"/>
      <c r="AE2307" s="133"/>
      <c r="AF2307" s="133"/>
      <c r="AG2307" s="133" t="s">
        <v>251</v>
      </c>
      <c r="AH2307" s="133"/>
      <c r="AI2307" s="133"/>
      <c r="AJ2307" s="133"/>
      <c r="AK2307" s="133"/>
      <c r="AL2307" s="133"/>
      <c r="AM2307" s="133"/>
      <c r="AN2307" s="133"/>
      <c r="AO2307" s="133"/>
      <c r="AP2307" s="133"/>
      <c r="AQ2307" s="133"/>
      <c r="AR2307" s="133"/>
      <c r="AS2307" s="133"/>
      <c r="AT2307" s="133"/>
      <c r="AU2307" s="133"/>
      <c r="AV2307" s="133"/>
      <c r="AW2307" s="133"/>
      <c r="AX2307" s="133"/>
      <c r="AY2307" s="133"/>
      <c r="AZ2307" s="133"/>
      <c r="BA2307" s="133"/>
      <c r="BB2307" s="133"/>
      <c r="BC2307" s="133"/>
      <c r="BD2307" s="133"/>
      <c r="BE2307" s="133"/>
      <c r="BF2307" s="133"/>
      <c r="BG2307" s="133"/>
      <c r="BH2307" s="133"/>
    </row>
    <row r="2308" spans="1:60" outlineLevel="1" x14ac:dyDescent="0.2">
      <c r="A2308" s="161">
        <v>370</v>
      </c>
      <c r="B2308" s="162" t="s">
        <v>1639</v>
      </c>
      <c r="C2308" s="170" t="s">
        <v>2217</v>
      </c>
      <c r="D2308" s="163" t="s">
        <v>924</v>
      </c>
      <c r="E2308" s="164">
        <v>1</v>
      </c>
      <c r="F2308" s="165">
        <v>19400</v>
      </c>
      <c r="G2308" s="166">
        <f t="shared" si="35"/>
        <v>19400</v>
      </c>
      <c r="H2308" s="165">
        <v>0</v>
      </c>
      <c r="I2308" s="166">
        <f t="shared" si="36"/>
        <v>0</v>
      </c>
      <c r="J2308" s="165">
        <v>19400</v>
      </c>
      <c r="K2308" s="166">
        <f t="shared" si="37"/>
        <v>19400</v>
      </c>
      <c r="L2308" s="166">
        <v>21</v>
      </c>
      <c r="M2308" s="166">
        <f t="shared" si="38"/>
        <v>23474</v>
      </c>
      <c r="N2308" s="166">
        <v>6.0000000000000005E-2</v>
      </c>
      <c r="O2308" s="166">
        <f t="shared" si="39"/>
        <v>0.06</v>
      </c>
      <c r="P2308" s="166">
        <v>0</v>
      </c>
      <c r="Q2308" s="166">
        <f t="shared" si="40"/>
        <v>0</v>
      </c>
      <c r="R2308" s="166"/>
      <c r="S2308" s="166" t="s">
        <v>250</v>
      </c>
      <c r="T2308" s="167" t="s">
        <v>234</v>
      </c>
      <c r="U2308" s="144">
        <v>0</v>
      </c>
      <c r="V2308" s="144">
        <f t="shared" si="41"/>
        <v>0</v>
      </c>
      <c r="W2308" s="144"/>
      <c r="X2308" s="133"/>
      <c r="Y2308" s="133"/>
      <c r="Z2308" s="133"/>
      <c r="AA2308" s="133"/>
      <c r="AB2308" s="133"/>
      <c r="AC2308" s="133"/>
      <c r="AD2308" s="133"/>
      <c r="AE2308" s="133"/>
      <c r="AF2308" s="133"/>
      <c r="AG2308" s="133" t="s">
        <v>251</v>
      </c>
      <c r="AH2308" s="133"/>
      <c r="AI2308" s="133"/>
      <c r="AJ2308" s="133"/>
      <c r="AK2308" s="133"/>
      <c r="AL2308" s="133"/>
      <c r="AM2308" s="133"/>
      <c r="AN2308" s="133"/>
      <c r="AO2308" s="133"/>
      <c r="AP2308" s="133"/>
      <c r="AQ2308" s="133"/>
      <c r="AR2308" s="133"/>
      <c r="AS2308" s="133"/>
      <c r="AT2308" s="133"/>
      <c r="AU2308" s="133"/>
      <c r="AV2308" s="133"/>
      <c r="AW2308" s="133"/>
      <c r="AX2308" s="133"/>
      <c r="AY2308" s="133"/>
      <c r="AZ2308" s="133"/>
      <c r="BA2308" s="133"/>
      <c r="BB2308" s="133"/>
      <c r="BC2308" s="133"/>
      <c r="BD2308" s="133"/>
      <c r="BE2308" s="133"/>
      <c r="BF2308" s="133"/>
      <c r="BG2308" s="133"/>
      <c r="BH2308" s="133"/>
    </row>
    <row r="2309" spans="1:60" outlineLevel="1" x14ac:dyDescent="0.2">
      <c r="A2309" s="161">
        <v>371</v>
      </c>
      <c r="B2309" s="162" t="s">
        <v>1640</v>
      </c>
      <c r="C2309" s="170" t="s">
        <v>2238</v>
      </c>
      <c r="D2309" s="163" t="s">
        <v>924</v>
      </c>
      <c r="E2309" s="164">
        <v>1</v>
      </c>
      <c r="F2309" s="165">
        <v>10600</v>
      </c>
      <c r="G2309" s="166">
        <f t="shared" si="35"/>
        <v>10600</v>
      </c>
      <c r="H2309" s="165">
        <v>0</v>
      </c>
      <c r="I2309" s="166">
        <f t="shared" si="36"/>
        <v>0</v>
      </c>
      <c r="J2309" s="165">
        <v>10600</v>
      </c>
      <c r="K2309" s="166">
        <f t="shared" si="37"/>
        <v>10600</v>
      </c>
      <c r="L2309" s="166">
        <v>21</v>
      </c>
      <c r="M2309" s="166">
        <f t="shared" si="38"/>
        <v>12826</v>
      </c>
      <c r="N2309" s="166">
        <v>6.0000000000000005E-2</v>
      </c>
      <c r="O2309" s="166">
        <f t="shared" si="39"/>
        <v>0.06</v>
      </c>
      <c r="P2309" s="166">
        <v>0</v>
      </c>
      <c r="Q2309" s="166">
        <f t="shared" si="40"/>
        <v>0</v>
      </c>
      <c r="R2309" s="166"/>
      <c r="S2309" s="166" t="s">
        <v>250</v>
      </c>
      <c r="T2309" s="167" t="s">
        <v>234</v>
      </c>
      <c r="U2309" s="144">
        <v>0</v>
      </c>
      <c r="V2309" s="144">
        <f t="shared" si="41"/>
        <v>0</v>
      </c>
      <c r="W2309" s="144"/>
      <c r="X2309" s="133"/>
      <c r="Y2309" s="133"/>
      <c r="Z2309" s="133"/>
      <c r="AA2309" s="133"/>
      <c r="AB2309" s="133"/>
      <c r="AC2309" s="133"/>
      <c r="AD2309" s="133"/>
      <c r="AE2309" s="133"/>
      <c r="AF2309" s="133"/>
      <c r="AG2309" s="133" t="s">
        <v>251</v>
      </c>
      <c r="AH2309" s="133"/>
      <c r="AI2309" s="133"/>
      <c r="AJ2309" s="133"/>
      <c r="AK2309" s="133"/>
      <c r="AL2309" s="133"/>
      <c r="AM2309" s="133"/>
      <c r="AN2309" s="133"/>
      <c r="AO2309" s="133"/>
      <c r="AP2309" s="133"/>
      <c r="AQ2309" s="133"/>
      <c r="AR2309" s="133"/>
      <c r="AS2309" s="133"/>
      <c r="AT2309" s="133"/>
      <c r="AU2309" s="133"/>
      <c r="AV2309" s="133"/>
      <c r="AW2309" s="133"/>
      <c r="AX2309" s="133"/>
      <c r="AY2309" s="133"/>
      <c r="AZ2309" s="133"/>
      <c r="BA2309" s="133"/>
      <c r="BB2309" s="133"/>
      <c r="BC2309" s="133"/>
      <c r="BD2309" s="133"/>
      <c r="BE2309" s="133"/>
      <c r="BF2309" s="133"/>
      <c r="BG2309" s="133"/>
      <c r="BH2309" s="133"/>
    </row>
    <row r="2310" spans="1:60" outlineLevel="1" x14ac:dyDescent="0.2">
      <c r="A2310" s="161">
        <v>372</v>
      </c>
      <c r="B2310" s="162" t="s">
        <v>1641</v>
      </c>
      <c r="C2310" s="170" t="s">
        <v>2239</v>
      </c>
      <c r="D2310" s="163" t="s">
        <v>924</v>
      </c>
      <c r="E2310" s="164">
        <v>1</v>
      </c>
      <c r="F2310" s="165">
        <v>11800</v>
      </c>
      <c r="G2310" s="166">
        <f t="shared" si="35"/>
        <v>11800</v>
      </c>
      <c r="H2310" s="165">
        <v>0</v>
      </c>
      <c r="I2310" s="166">
        <f t="shared" si="36"/>
        <v>0</v>
      </c>
      <c r="J2310" s="165">
        <v>11800</v>
      </c>
      <c r="K2310" s="166">
        <f t="shared" si="37"/>
        <v>11800</v>
      </c>
      <c r="L2310" s="166">
        <v>21</v>
      </c>
      <c r="M2310" s="166">
        <f t="shared" si="38"/>
        <v>14278</v>
      </c>
      <c r="N2310" s="166">
        <v>3.0000000000000002E-2</v>
      </c>
      <c r="O2310" s="166">
        <f t="shared" si="39"/>
        <v>0.03</v>
      </c>
      <c r="P2310" s="166">
        <v>0</v>
      </c>
      <c r="Q2310" s="166">
        <f t="shared" si="40"/>
        <v>0</v>
      </c>
      <c r="R2310" s="166"/>
      <c r="S2310" s="166" t="s">
        <v>250</v>
      </c>
      <c r="T2310" s="167" t="s">
        <v>234</v>
      </c>
      <c r="U2310" s="144">
        <v>0</v>
      </c>
      <c r="V2310" s="144">
        <f t="shared" si="41"/>
        <v>0</v>
      </c>
      <c r="W2310" s="144"/>
      <c r="X2310" s="133"/>
      <c r="Y2310" s="133"/>
      <c r="Z2310" s="133"/>
      <c r="AA2310" s="133"/>
      <c r="AB2310" s="133"/>
      <c r="AC2310" s="133"/>
      <c r="AD2310" s="133"/>
      <c r="AE2310" s="133"/>
      <c r="AF2310" s="133"/>
      <c r="AG2310" s="133" t="s">
        <v>251</v>
      </c>
      <c r="AH2310" s="133"/>
      <c r="AI2310" s="133"/>
      <c r="AJ2310" s="133"/>
      <c r="AK2310" s="133"/>
      <c r="AL2310" s="133"/>
      <c r="AM2310" s="133"/>
      <c r="AN2310" s="133"/>
      <c r="AO2310" s="133"/>
      <c r="AP2310" s="133"/>
      <c r="AQ2310" s="133"/>
      <c r="AR2310" s="133"/>
      <c r="AS2310" s="133"/>
      <c r="AT2310" s="133"/>
      <c r="AU2310" s="133"/>
      <c r="AV2310" s="133"/>
      <c r="AW2310" s="133"/>
      <c r="AX2310" s="133"/>
      <c r="AY2310" s="133"/>
      <c r="AZ2310" s="133"/>
      <c r="BA2310" s="133"/>
      <c r="BB2310" s="133"/>
      <c r="BC2310" s="133"/>
      <c r="BD2310" s="133"/>
      <c r="BE2310" s="133"/>
      <c r="BF2310" s="133"/>
      <c r="BG2310" s="133"/>
      <c r="BH2310" s="133"/>
    </row>
    <row r="2311" spans="1:60" outlineLevel="1" x14ac:dyDescent="0.2">
      <c r="A2311" s="161">
        <v>373</v>
      </c>
      <c r="B2311" s="162" t="s">
        <v>1642</v>
      </c>
      <c r="C2311" s="170" t="s">
        <v>2240</v>
      </c>
      <c r="D2311" s="163" t="s">
        <v>924</v>
      </c>
      <c r="E2311" s="164">
        <v>1</v>
      </c>
      <c r="F2311" s="165">
        <v>6800</v>
      </c>
      <c r="G2311" s="166">
        <f t="shared" si="35"/>
        <v>6800</v>
      </c>
      <c r="H2311" s="165">
        <v>0</v>
      </c>
      <c r="I2311" s="166">
        <f t="shared" si="36"/>
        <v>0</v>
      </c>
      <c r="J2311" s="165">
        <v>6800</v>
      </c>
      <c r="K2311" s="166">
        <f t="shared" si="37"/>
        <v>6800</v>
      </c>
      <c r="L2311" s="166">
        <v>21</v>
      </c>
      <c r="M2311" s="166">
        <f t="shared" si="38"/>
        <v>8228</v>
      </c>
      <c r="N2311" s="166">
        <v>3.0000000000000002E-2</v>
      </c>
      <c r="O2311" s="166">
        <f t="shared" si="39"/>
        <v>0.03</v>
      </c>
      <c r="P2311" s="166">
        <v>0</v>
      </c>
      <c r="Q2311" s="166">
        <f t="shared" si="40"/>
        <v>0</v>
      </c>
      <c r="R2311" s="166"/>
      <c r="S2311" s="166" t="s">
        <v>250</v>
      </c>
      <c r="T2311" s="167" t="s">
        <v>234</v>
      </c>
      <c r="U2311" s="144">
        <v>0</v>
      </c>
      <c r="V2311" s="144">
        <f t="shared" si="41"/>
        <v>0</v>
      </c>
      <c r="W2311" s="144"/>
      <c r="X2311" s="133"/>
      <c r="Y2311" s="133"/>
      <c r="Z2311" s="133"/>
      <c r="AA2311" s="133"/>
      <c r="AB2311" s="133"/>
      <c r="AC2311" s="133"/>
      <c r="AD2311" s="133"/>
      <c r="AE2311" s="133"/>
      <c r="AF2311" s="133"/>
      <c r="AG2311" s="133" t="s">
        <v>251</v>
      </c>
      <c r="AH2311" s="133"/>
      <c r="AI2311" s="133"/>
      <c r="AJ2311" s="133"/>
      <c r="AK2311" s="133"/>
      <c r="AL2311" s="133"/>
      <c r="AM2311" s="133"/>
      <c r="AN2311" s="133"/>
      <c r="AO2311" s="133"/>
      <c r="AP2311" s="133"/>
      <c r="AQ2311" s="133"/>
      <c r="AR2311" s="133"/>
      <c r="AS2311" s="133"/>
      <c r="AT2311" s="133"/>
      <c r="AU2311" s="133"/>
      <c r="AV2311" s="133"/>
      <c r="AW2311" s="133"/>
      <c r="AX2311" s="133"/>
      <c r="AY2311" s="133"/>
      <c r="AZ2311" s="133"/>
      <c r="BA2311" s="133"/>
      <c r="BB2311" s="133"/>
      <c r="BC2311" s="133"/>
      <c r="BD2311" s="133"/>
      <c r="BE2311" s="133"/>
      <c r="BF2311" s="133"/>
      <c r="BG2311" s="133"/>
      <c r="BH2311" s="133"/>
    </row>
    <row r="2312" spans="1:60" outlineLevel="1" x14ac:dyDescent="0.2">
      <c r="A2312" s="161">
        <v>374</v>
      </c>
      <c r="B2312" s="162" t="s">
        <v>1643</v>
      </c>
      <c r="C2312" s="170" t="s">
        <v>2241</v>
      </c>
      <c r="D2312" s="163" t="s">
        <v>924</v>
      </c>
      <c r="E2312" s="164">
        <v>1</v>
      </c>
      <c r="F2312" s="165">
        <v>33900</v>
      </c>
      <c r="G2312" s="166">
        <f t="shared" si="35"/>
        <v>33900</v>
      </c>
      <c r="H2312" s="165">
        <v>0</v>
      </c>
      <c r="I2312" s="166">
        <f t="shared" si="36"/>
        <v>0</v>
      </c>
      <c r="J2312" s="165">
        <v>33900</v>
      </c>
      <c r="K2312" s="166">
        <f t="shared" si="37"/>
        <v>33900</v>
      </c>
      <c r="L2312" s="166">
        <v>21</v>
      </c>
      <c r="M2312" s="166">
        <f t="shared" si="38"/>
        <v>41019</v>
      </c>
      <c r="N2312" s="166">
        <v>6.0000000000000005E-2</v>
      </c>
      <c r="O2312" s="166">
        <f t="shared" si="39"/>
        <v>0.06</v>
      </c>
      <c r="P2312" s="166">
        <v>0</v>
      </c>
      <c r="Q2312" s="166">
        <f t="shared" si="40"/>
        <v>0</v>
      </c>
      <c r="R2312" s="166"/>
      <c r="S2312" s="166" t="s">
        <v>250</v>
      </c>
      <c r="T2312" s="167" t="s">
        <v>234</v>
      </c>
      <c r="U2312" s="144">
        <v>0</v>
      </c>
      <c r="V2312" s="144">
        <f t="shared" si="41"/>
        <v>0</v>
      </c>
      <c r="W2312" s="144"/>
      <c r="X2312" s="133"/>
      <c r="Y2312" s="133"/>
      <c r="Z2312" s="133"/>
      <c r="AA2312" s="133"/>
      <c r="AB2312" s="133"/>
      <c r="AC2312" s="133"/>
      <c r="AD2312" s="133"/>
      <c r="AE2312" s="133"/>
      <c r="AF2312" s="133"/>
      <c r="AG2312" s="133" t="s">
        <v>251</v>
      </c>
      <c r="AH2312" s="133"/>
      <c r="AI2312" s="133"/>
      <c r="AJ2312" s="133"/>
      <c r="AK2312" s="133"/>
      <c r="AL2312" s="133"/>
      <c r="AM2312" s="133"/>
      <c r="AN2312" s="133"/>
      <c r="AO2312" s="133"/>
      <c r="AP2312" s="133"/>
      <c r="AQ2312" s="133"/>
      <c r="AR2312" s="133"/>
      <c r="AS2312" s="133"/>
      <c r="AT2312" s="133"/>
      <c r="AU2312" s="133"/>
      <c r="AV2312" s="133"/>
      <c r="AW2312" s="133"/>
      <c r="AX2312" s="133"/>
      <c r="AY2312" s="133"/>
      <c r="AZ2312" s="133"/>
      <c r="BA2312" s="133"/>
      <c r="BB2312" s="133"/>
      <c r="BC2312" s="133"/>
      <c r="BD2312" s="133"/>
      <c r="BE2312" s="133"/>
      <c r="BF2312" s="133"/>
      <c r="BG2312" s="133"/>
      <c r="BH2312" s="133"/>
    </row>
    <row r="2313" spans="1:60" outlineLevel="1" x14ac:dyDescent="0.2">
      <c r="A2313" s="161">
        <v>375</v>
      </c>
      <c r="B2313" s="162" t="s">
        <v>1644</v>
      </c>
      <c r="C2313" s="170" t="s">
        <v>2231</v>
      </c>
      <c r="D2313" s="163" t="s">
        <v>924</v>
      </c>
      <c r="E2313" s="164">
        <v>1</v>
      </c>
      <c r="F2313" s="165">
        <v>5900</v>
      </c>
      <c r="G2313" s="166">
        <f t="shared" si="35"/>
        <v>5900</v>
      </c>
      <c r="H2313" s="165">
        <v>0</v>
      </c>
      <c r="I2313" s="166">
        <f t="shared" si="36"/>
        <v>0</v>
      </c>
      <c r="J2313" s="165">
        <v>5900</v>
      </c>
      <c r="K2313" s="166">
        <f t="shared" si="37"/>
        <v>5900</v>
      </c>
      <c r="L2313" s="166">
        <v>21</v>
      </c>
      <c r="M2313" s="166">
        <f t="shared" si="38"/>
        <v>7139</v>
      </c>
      <c r="N2313" s="166">
        <v>3.0000000000000002E-2</v>
      </c>
      <c r="O2313" s="166">
        <f t="shared" si="39"/>
        <v>0.03</v>
      </c>
      <c r="P2313" s="166">
        <v>0</v>
      </c>
      <c r="Q2313" s="166">
        <f t="shared" si="40"/>
        <v>0</v>
      </c>
      <c r="R2313" s="166"/>
      <c r="S2313" s="166" t="s">
        <v>250</v>
      </c>
      <c r="T2313" s="167" t="s">
        <v>234</v>
      </c>
      <c r="U2313" s="144">
        <v>0</v>
      </c>
      <c r="V2313" s="144">
        <f t="shared" si="41"/>
        <v>0</v>
      </c>
      <c r="W2313" s="144"/>
      <c r="X2313" s="133"/>
      <c r="Y2313" s="133"/>
      <c r="Z2313" s="133"/>
      <c r="AA2313" s="133"/>
      <c r="AB2313" s="133"/>
      <c r="AC2313" s="133"/>
      <c r="AD2313" s="133"/>
      <c r="AE2313" s="133"/>
      <c r="AF2313" s="133"/>
      <c r="AG2313" s="133" t="s">
        <v>251</v>
      </c>
      <c r="AH2313" s="133"/>
      <c r="AI2313" s="133"/>
      <c r="AJ2313" s="133"/>
      <c r="AK2313" s="133"/>
      <c r="AL2313" s="133"/>
      <c r="AM2313" s="133"/>
      <c r="AN2313" s="133"/>
      <c r="AO2313" s="133"/>
      <c r="AP2313" s="133"/>
      <c r="AQ2313" s="133"/>
      <c r="AR2313" s="133"/>
      <c r="AS2313" s="133"/>
      <c r="AT2313" s="133"/>
      <c r="AU2313" s="133"/>
      <c r="AV2313" s="133"/>
      <c r="AW2313" s="133"/>
      <c r="AX2313" s="133"/>
      <c r="AY2313" s="133"/>
      <c r="AZ2313" s="133"/>
      <c r="BA2313" s="133"/>
      <c r="BB2313" s="133"/>
      <c r="BC2313" s="133"/>
      <c r="BD2313" s="133"/>
      <c r="BE2313" s="133"/>
      <c r="BF2313" s="133"/>
      <c r="BG2313" s="133"/>
      <c r="BH2313" s="133"/>
    </row>
    <row r="2314" spans="1:60" outlineLevel="1" x14ac:dyDescent="0.2">
      <c r="A2314" s="154">
        <v>376</v>
      </c>
      <c r="B2314" s="155" t="s">
        <v>1645</v>
      </c>
      <c r="C2314" s="171" t="s">
        <v>2242</v>
      </c>
      <c r="D2314" s="156" t="s">
        <v>924</v>
      </c>
      <c r="E2314" s="157">
        <v>5</v>
      </c>
      <c r="F2314" s="158">
        <v>4800</v>
      </c>
      <c r="G2314" s="159">
        <f t="shared" si="35"/>
        <v>24000</v>
      </c>
      <c r="H2314" s="158">
        <v>0</v>
      </c>
      <c r="I2314" s="159">
        <f t="shared" si="36"/>
        <v>0</v>
      </c>
      <c r="J2314" s="158">
        <v>4800</v>
      </c>
      <c r="K2314" s="159">
        <f t="shared" si="37"/>
        <v>24000</v>
      </c>
      <c r="L2314" s="159">
        <v>21</v>
      </c>
      <c r="M2314" s="159">
        <f t="shared" si="38"/>
        <v>29040</v>
      </c>
      <c r="N2314" s="159">
        <v>3.0000000000000002E-2</v>
      </c>
      <c r="O2314" s="159">
        <f t="shared" si="39"/>
        <v>0.15</v>
      </c>
      <c r="P2314" s="159">
        <v>0</v>
      </c>
      <c r="Q2314" s="159">
        <f t="shared" si="40"/>
        <v>0</v>
      </c>
      <c r="R2314" s="159"/>
      <c r="S2314" s="159" t="s">
        <v>250</v>
      </c>
      <c r="T2314" s="160" t="s">
        <v>234</v>
      </c>
      <c r="U2314" s="144">
        <v>0</v>
      </c>
      <c r="V2314" s="144">
        <f t="shared" si="41"/>
        <v>0</v>
      </c>
      <c r="W2314" s="144"/>
      <c r="X2314" s="133"/>
      <c r="Y2314" s="133"/>
      <c r="Z2314" s="133"/>
      <c r="AA2314" s="133"/>
      <c r="AB2314" s="133"/>
      <c r="AC2314" s="133"/>
      <c r="AD2314" s="133"/>
      <c r="AE2314" s="133"/>
      <c r="AF2314" s="133"/>
      <c r="AG2314" s="133" t="s">
        <v>251</v>
      </c>
      <c r="AH2314" s="133"/>
      <c r="AI2314" s="133"/>
      <c r="AJ2314" s="133"/>
      <c r="AK2314" s="133"/>
      <c r="AL2314" s="133"/>
      <c r="AM2314" s="133"/>
      <c r="AN2314" s="133"/>
      <c r="AO2314" s="133"/>
      <c r="AP2314" s="133"/>
      <c r="AQ2314" s="133"/>
      <c r="AR2314" s="133"/>
      <c r="AS2314" s="133"/>
      <c r="AT2314" s="133"/>
      <c r="AU2314" s="133"/>
      <c r="AV2314" s="133"/>
      <c r="AW2314" s="133"/>
      <c r="AX2314" s="133"/>
      <c r="AY2314" s="133"/>
      <c r="AZ2314" s="133"/>
      <c r="BA2314" s="133"/>
      <c r="BB2314" s="133"/>
      <c r="BC2314" s="133"/>
      <c r="BD2314" s="133"/>
      <c r="BE2314" s="133"/>
      <c r="BF2314" s="133"/>
      <c r="BG2314" s="133"/>
      <c r="BH2314" s="133"/>
    </row>
    <row r="2315" spans="1:60" outlineLevel="1" x14ac:dyDescent="0.2">
      <c r="A2315" s="142"/>
      <c r="B2315" s="143"/>
      <c r="C2315" s="189" t="s">
        <v>1646</v>
      </c>
      <c r="D2315" s="175"/>
      <c r="E2315" s="176">
        <v>5</v>
      </c>
      <c r="F2315" s="144"/>
      <c r="G2315" s="144"/>
      <c r="H2315" s="144"/>
      <c r="I2315" s="144"/>
      <c r="J2315" s="144"/>
      <c r="K2315" s="144"/>
      <c r="L2315" s="144"/>
      <c r="M2315" s="144"/>
      <c r="N2315" s="144"/>
      <c r="O2315" s="144"/>
      <c r="P2315" s="144"/>
      <c r="Q2315" s="144"/>
      <c r="R2315" s="144"/>
      <c r="S2315" s="144"/>
      <c r="T2315" s="144"/>
      <c r="U2315" s="144"/>
      <c r="V2315" s="144"/>
      <c r="W2315" s="144"/>
      <c r="X2315" s="133"/>
      <c r="Y2315" s="133"/>
      <c r="Z2315" s="133"/>
      <c r="AA2315" s="133"/>
      <c r="AB2315" s="133"/>
      <c r="AC2315" s="133"/>
      <c r="AD2315" s="133"/>
      <c r="AE2315" s="133"/>
      <c r="AF2315" s="133"/>
      <c r="AG2315" s="133" t="s">
        <v>282</v>
      </c>
      <c r="AH2315" s="133">
        <v>0</v>
      </c>
      <c r="AI2315" s="133"/>
      <c r="AJ2315" s="133"/>
      <c r="AK2315" s="133"/>
      <c r="AL2315" s="133"/>
      <c r="AM2315" s="133"/>
      <c r="AN2315" s="133"/>
      <c r="AO2315" s="133"/>
      <c r="AP2315" s="133"/>
      <c r="AQ2315" s="133"/>
      <c r="AR2315" s="133"/>
      <c r="AS2315" s="133"/>
      <c r="AT2315" s="133"/>
      <c r="AU2315" s="133"/>
      <c r="AV2315" s="133"/>
      <c r="AW2315" s="133"/>
      <c r="AX2315" s="133"/>
      <c r="AY2315" s="133"/>
      <c r="AZ2315" s="133"/>
      <c r="BA2315" s="133"/>
      <c r="BB2315" s="133"/>
      <c r="BC2315" s="133"/>
      <c r="BD2315" s="133"/>
      <c r="BE2315" s="133"/>
      <c r="BF2315" s="133"/>
      <c r="BG2315" s="133"/>
      <c r="BH2315" s="133"/>
    </row>
    <row r="2316" spans="1:60" outlineLevel="1" x14ac:dyDescent="0.2">
      <c r="A2316" s="161">
        <v>377</v>
      </c>
      <c r="B2316" s="162" t="s">
        <v>1647</v>
      </c>
      <c r="C2316" s="170" t="s">
        <v>2232</v>
      </c>
      <c r="D2316" s="163" t="s">
        <v>924</v>
      </c>
      <c r="E2316" s="164">
        <v>2</v>
      </c>
      <c r="F2316" s="165">
        <v>4800</v>
      </c>
      <c r="G2316" s="166">
        <f t="shared" ref="G2316:G2328" si="42">ROUND(E2316*F2316,2)</f>
        <v>9600</v>
      </c>
      <c r="H2316" s="165">
        <v>0</v>
      </c>
      <c r="I2316" s="166">
        <f t="shared" ref="I2316:I2328" si="43">ROUND(E2316*H2316,2)</f>
        <v>0</v>
      </c>
      <c r="J2316" s="165">
        <v>4800</v>
      </c>
      <c r="K2316" s="166">
        <f t="shared" ref="K2316:K2328" si="44">ROUND(E2316*J2316,2)</f>
        <v>9600</v>
      </c>
      <c r="L2316" s="166">
        <v>21</v>
      </c>
      <c r="M2316" s="166">
        <f t="shared" ref="M2316:M2328" si="45">G2316*(1+L2316/100)</f>
        <v>11616</v>
      </c>
      <c r="N2316" s="166">
        <v>3.0000000000000002E-2</v>
      </c>
      <c r="O2316" s="166">
        <f t="shared" ref="O2316:O2328" si="46">ROUND(E2316*N2316,2)</f>
        <v>0.06</v>
      </c>
      <c r="P2316" s="166">
        <v>0</v>
      </c>
      <c r="Q2316" s="166">
        <f t="shared" ref="Q2316:Q2328" si="47">ROUND(E2316*P2316,2)</f>
        <v>0</v>
      </c>
      <c r="R2316" s="166"/>
      <c r="S2316" s="166" t="s">
        <v>250</v>
      </c>
      <c r="T2316" s="167" t="s">
        <v>234</v>
      </c>
      <c r="U2316" s="144">
        <v>0</v>
      </c>
      <c r="V2316" s="144">
        <f t="shared" ref="V2316:V2328" si="48">ROUND(E2316*U2316,2)</f>
        <v>0</v>
      </c>
      <c r="W2316" s="144"/>
      <c r="X2316" s="133"/>
      <c r="Y2316" s="133"/>
      <c r="Z2316" s="133"/>
      <c r="AA2316" s="133"/>
      <c r="AB2316" s="133"/>
      <c r="AC2316" s="133"/>
      <c r="AD2316" s="133"/>
      <c r="AE2316" s="133"/>
      <c r="AF2316" s="133"/>
      <c r="AG2316" s="133" t="s">
        <v>251</v>
      </c>
      <c r="AH2316" s="133"/>
      <c r="AI2316" s="133"/>
      <c r="AJ2316" s="133"/>
      <c r="AK2316" s="133"/>
      <c r="AL2316" s="133"/>
      <c r="AM2316" s="133"/>
      <c r="AN2316" s="133"/>
      <c r="AO2316" s="133"/>
      <c r="AP2316" s="133"/>
      <c r="AQ2316" s="133"/>
      <c r="AR2316" s="133"/>
      <c r="AS2316" s="133"/>
      <c r="AT2316" s="133"/>
      <c r="AU2316" s="133"/>
      <c r="AV2316" s="133"/>
      <c r="AW2316" s="133"/>
      <c r="AX2316" s="133"/>
      <c r="AY2316" s="133"/>
      <c r="AZ2316" s="133"/>
      <c r="BA2316" s="133"/>
      <c r="BB2316" s="133"/>
      <c r="BC2316" s="133"/>
      <c r="BD2316" s="133"/>
      <c r="BE2316" s="133"/>
      <c r="BF2316" s="133"/>
      <c r="BG2316" s="133"/>
      <c r="BH2316" s="133"/>
    </row>
    <row r="2317" spans="1:60" outlineLevel="1" x14ac:dyDescent="0.2">
      <c r="A2317" s="161">
        <v>378</v>
      </c>
      <c r="B2317" s="162" t="s">
        <v>1648</v>
      </c>
      <c r="C2317" s="170" t="s">
        <v>2221</v>
      </c>
      <c r="D2317" s="163" t="s">
        <v>924</v>
      </c>
      <c r="E2317" s="164">
        <v>4</v>
      </c>
      <c r="F2317" s="165">
        <v>4700</v>
      </c>
      <c r="G2317" s="166">
        <f t="shared" si="42"/>
        <v>18800</v>
      </c>
      <c r="H2317" s="165">
        <v>0</v>
      </c>
      <c r="I2317" s="166">
        <f t="shared" si="43"/>
        <v>0</v>
      </c>
      <c r="J2317" s="165">
        <v>4700</v>
      </c>
      <c r="K2317" s="166">
        <f t="shared" si="44"/>
        <v>18800</v>
      </c>
      <c r="L2317" s="166">
        <v>21</v>
      </c>
      <c r="M2317" s="166">
        <f t="shared" si="45"/>
        <v>22748</v>
      </c>
      <c r="N2317" s="166">
        <v>3.0000000000000002E-2</v>
      </c>
      <c r="O2317" s="166">
        <f t="shared" si="46"/>
        <v>0.12</v>
      </c>
      <c r="P2317" s="166">
        <v>0</v>
      </c>
      <c r="Q2317" s="166">
        <f t="shared" si="47"/>
        <v>0</v>
      </c>
      <c r="R2317" s="166"/>
      <c r="S2317" s="166" t="s">
        <v>250</v>
      </c>
      <c r="T2317" s="167" t="s">
        <v>234</v>
      </c>
      <c r="U2317" s="144">
        <v>0</v>
      </c>
      <c r="V2317" s="144">
        <f t="shared" si="48"/>
        <v>0</v>
      </c>
      <c r="W2317" s="144"/>
      <c r="X2317" s="133"/>
      <c r="Y2317" s="133"/>
      <c r="Z2317" s="133"/>
      <c r="AA2317" s="133"/>
      <c r="AB2317" s="133"/>
      <c r="AC2317" s="133"/>
      <c r="AD2317" s="133"/>
      <c r="AE2317" s="133"/>
      <c r="AF2317" s="133"/>
      <c r="AG2317" s="133" t="s">
        <v>251</v>
      </c>
      <c r="AH2317" s="133"/>
      <c r="AI2317" s="133"/>
      <c r="AJ2317" s="133"/>
      <c r="AK2317" s="133"/>
      <c r="AL2317" s="133"/>
      <c r="AM2317" s="133"/>
      <c r="AN2317" s="133"/>
      <c r="AO2317" s="133"/>
      <c r="AP2317" s="133"/>
      <c r="AQ2317" s="133"/>
      <c r="AR2317" s="133"/>
      <c r="AS2317" s="133"/>
      <c r="AT2317" s="133"/>
      <c r="AU2317" s="133"/>
      <c r="AV2317" s="133"/>
      <c r="AW2317" s="133"/>
      <c r="AX2317" s="133"/>
      <c r="AY2317" s="133"/>
      <c r="AZ2317" s="133"/>
      <c r="BA2317" s="133"/>
      <c r="BB2317" s="133"/>
      <c r="BC2317" s="133"/>
      <c r="BD2317" s="133"/>
      <c r="BE2317" s="133"/>
      <c r="BF2317" s="133"/>
      <c r="BG2317" s="133"/>
      <c r="BH2317" s="133"/>
    </row>
    <row r="2318" spans="1:60" outlineLevel="1" x14ac:dyDescent="0.2">
      <c r="A2318" s="161">
        <v>379</v>
      </c>
      <c r="B2318" s="162" t="s">
        <v>1649</v>
      </c>
      <c r="C2318" s="170" t="s">
        <v>2243</v>
      </c>
      <c r="D2318" s="163" t="s">
        <v>924</v>
      </c>
      <c r="E2318" s="164">
        <v>1</v>
      </c>
      <c r="F2318" s="165">
        <v>4700</v>
      </c>
      <c r="G2318" s="166">
        <f t="shared" si="42"/>
        <v>4700</v>
      </c>
      <c r="H2318" s="165">
        <v>0</v>
      </c>
      <c r="I2318" s="166">
        <f t="shared" si="43"/>
        <v>0</v>
      </c>
      <c r="J2318" s="165">
        <v>4700</v>
      </c>
      <c r="K2318" s="166">
        <f t="shared" si="44"/>
        <v>4700</v>
      </c>
      <c r="L2318" s="166">
        <v>21</v>
      </c>
      <c r="M2318" s="166">
        <f t="shared" si="45"/>
        <v>5687</v>
      </c>
      <c r="N2318" s="166">
        <v>3.0000000000000002E-2</v>
      </c>
      <c r="O2318" s="166">
        <f t="shared" si="46"/>
        <v>0.03</v>
      </c>
      <c r="P2318" s="166">
        <v>0</v>
      </c>
      <c r="Q2318" s="166">
        <f t="shared" si="47"/>
        <v>0</v>
      </c>
      <c r="R2318" s="166"/>
      <c r="S2318" s="166" t="s">
        <v>250</v>
      </c>
      <c r="T2318" s="167" t="s">
        <v>234</v>
      </c>
      <c r="U2318" s="144">
        <v>0</v>
      </c>
      <c r="V2318" s="144">
        <f t="shared" si="48"/>
        <v>0</v>
      </c>
      <c r="W2318" s="144"/>
      <c r="X2318" s="133"/>
      <c r="Y2318" s="133"/>
      <c r="Z2318" s="133"/>
      <c r="AA2318" s="133"/>
      <c r="AB2318" s="133"/>
      <c r="AC2318" s="133"/>
      <c r="AD2318" s="133"/>
      <c r="AE2318" s="133"/>
      <c r="AF2318" s="133"/>
      <c r="AG2318" s="133" t="s">
        <v>251</v>
      </c>
      <c r="AH2318" s="133"/>
      <c r="AI2318" s="133"/>
      <c r="AJ2318" s="133"/>
      <c r="AK2318" s="133"/>
      <c r="AL2318" s="133"/>
      <c r="AM2318" s="133"/>
      <c r="AN2318" s="133"/>
      <c r="AO2318" s="133"/>
      <c r="AP2318" s="133"/>
      <c r="AQ2318" s="133"/>
      <c r="AR2318" s="133"/>
      <c r="AS2318" s="133"/>
      <c r="AT2318" s="133"/>
      <c r="AU2318" s="133"/>
      <c r="AV2318" s="133"/>
      <c r="AW2318" s="133"/>
      <c r="AX2318" s="133"/>
      <c r="AY2318" s="133"/>
      <c r="AZ2318" s="133"/>
      <c r="BA2318" s="133"/>
      <c r="BB2318" s="133"/>
      <c r="BC2318" s="133"/>
      <c r="BD2318" s="133"/>
      <c r="BE2318" s="133"/>
      <c r="BF2318" s="133"/>
      <c r="BG2318" s="133"/>
      <c r="BH2318" s="133"/>
    </row>
    <row r="2319" spans="1:60" outlineLevel="1" x14ac:dyDescent="0.2">
      <c r="A2319" s="161">
        <v>380</v>
      </c>
      <c r="B2319" s="162" t="s">
        <v>1650</v>
      </c>
      <c r="C2319" s="170" t="s">
        <v>2244</v>
      </c>
      <c r="D2319" s="163" t="s">
        <v>924</v>
      </c>
      <c r="E2319" s="164">
        <v>1</v>
      </c>
      <c r="F2319" s="165">
        <v>8800</v>
      </c>
      <c r="G2319" s="166">
        <f t="shared" si="42"/>
        <v>8800</v>
      </c>
      <c r="H2319" s="165">
        <v>0</v>
      </c>
      <c r="I2319" s="166">
        <f t="shared" si="43"/>
        <v>0</v>
      </c>
      <c r="J2319" s="165">
        <v>8800</v>
      </c>
      <c r="K2319" s="166">
        <f t="shared" si="44"/>
        <v>8800</v>
      </c>
      <c r="L2319" s="166">
        <v>21</v>
      </c>
      <c r="M2319" s="166">
        <f t="shared" si="45"/>
        <v>10648</v>
      </c>
      <c r="N2319" s="166">
        <v>3.0000000000000002E-2</v>
      </c>
      <c r="O2319" s="166">
        <f t="shared" si="46"/>
        <v>0.03</v>
      </c>
      <c r="P2319" s="166">
        <v>0</v>
      </c>
      <c r="Q2319" s="166">
        <f t="shared" si="47"/>
        <v>0</v>
      </c>
      <c r="R2319" s="166"/>
      <c r="S2319" s="166" t="s">
        <v>250</v>
      </c>
      <c r="T2319" s="167" t="s">
        <v>234</v>
      </c>
      <c r="U2319" s="144">
        <v>0</v>
      </c>
      <c r="V2319" s="144">
        <f t="shared" si="48"/>
        <v>0</v>
      </c>
      <c r="W2319" s="144"/>
      <c r="X2319" s="133"/>
      <c r="Y2319" s="133"/>
      <c r="Z2319" s="133"/>
      <c r="AA2319" s="133"/>
      <c r="AB2319" s="133"/>
      <c r="AC2319" s="133"/>
      <c r="AD2319" s="133"/>
      <c r="AE2319" s="133"/>
      <c r="AF2319" s="133"/>
      <c r="AG2319" s="133" t="s">
        <v>251</v>
      </c>
      <c r="AH2319" s="133"/>
      <c r="AI2319" s="133"/>
      <c r="AJ2319" s="133"/>
      <c r="AK2319" s="133"/>
      <c r="AL2319" s="133"/>
      <c r="AM2319" s="133"/>
      <c r="AN2319" s="133"/>
      <c r="AO2319" s="133"/>
      <c r="AP2319" s="133"/>
      <c r="AQ2319" s="133"/>
      <c r="AR2319" s="133"/>
      <c r="AS2319" s="133"/>
      <c r="AT2319" s="133"/>
      <c r="AU2319" s="133"/>
      <c r="AV2319" s="133"/>
      <c r="AW2319" s="133"/>
      <c r="AX2319" s="133"/>
      <c r="AY2319" s="133"/>
      <c r="AZ2319" s="133"/>
      <c r="BA2319" s="133"/>
      <c r="BB2319" s="133"/>
      <c r="BC2319" s="133"/>
      <c r="BD2319" s="133"/>
      <c r="BE2319" s="133"/>
      <c r="BF2319" s="133"/>
      <c r="BG2319" s="133"/>
      <c r="BH2319" s="133"/>
    </row>
    <row r="2320" spans="1:60" ht="22.5" outlineLevel="1" x14ac:dyDescent="0.2">
      <c r="A2320" s="161">
        <v>381</v>
      </c>
      <c r="B2320" s="162" t="s">
        <v>1651</v>
      </c>
      <c r="C2320" s="170" t="s">
        <v>2245</v>
      </c>
      <c r="D2320" s="163" t="s">
        <v>924</v>
      </c>
      <c r="E2320" s="164">
        <v>1</v>
      </c>
      <c r="F2320" s="165">
        <v>13800</v>
      </c>
      <c r="G2320" s="166">
        <f t="shared" si="42"/>
        <v>13800</v>
      </c>
      <c r="H2320" s="165">
        <v>0</v>
      </c>
      <c r="I2320" s="166">
        <f t="shared" si="43"/>
        <v>0</v>
      </c>
      <c r="J2320" s="165">
        <v>13800</v>
      </c>
      <c r="K2320" s="166">
        <f t="shared" si="44"/>
        <v>13800</v>
      </c>
      <c r="L2320" s="166">
        <v>21</v>
      </c>
      <c r="M2320" s="166">
        <f t="shared" si="45"/>
        <v>16698</v>
      </c>
      <c r="N2320" s="166">
        <v>3.0000000000000002E-2</v>
      </c>
      <c r="O2320" s="166">
        <f t="shared" si="46"/>
        <v>0.03</v>
      </c>
      <c r="P2320" s="166">
        <v>0</v>
      </c>
      <c r="Q2320" s="166">
        <f t="shared" si="47"/>
        <v>0</v>
      </c>
      <c r="R2320" s="166"/>
      <c r="S2320" s="166" t="s">
        <v>250</v>
      </c>
      <c r="T2320" s="167" t="s">
        <v>234</v>
      </c>
      <c r="U2320" s="144">
        <v>0</v>
      </c>
      <c r="V2320" s="144">
        <f t="shared" si="48"/>
        <v>0</v>
      </c>
      <c r="W2320" s="144"/>
      <c r="X2320" s="133"/>
      <c r="Y2320" s="133"/>
      <c r="Z2320" s="133"/>
      <c r="AA2320" s="133"/>
      <c r="AB2320" s="133"/>
      <c r="AC2320" s="133"/>
      <c r="AD2320" s="133"/>
      <c r="AE2320" s="133"/>
      <c r="AF2320" s="133"/>
      <c r="AG2320" s="133" t="s">
        <v>251</v>
      </c>
      <c r="AH2320" s="133"/>
      <c r="AI2320" s="133"/>
      <c r="AJ2320" s="133"/>
      <c r="AK2320" s="133"/>
      <c r="AL2320" s="133"/>
      <c r="AM2320" s="133"/>
      <c r="AN2320" s="133"/>
      <c r="AO2320" s="133"/>
      <c r="AP2320" s="133"/>
      <c r="AQ2320" s="133"/>
      <c r="AR2320" s="133"/>
      <c r="AS2320" s="133"/>
      <c r="AT2320" s="133"/>
      <c r="AU2320" s="133"/>
      <c r="AV2320" s="133"/>
      <c r="AW2320" s="133"/>
      <c r="AX2320" s="133"/>
      <c r="AY2320" s="133"/>
      <c r="AZ2320" s="133"/>
      <c r="BA2320" s="133"/>
      <c r="BB2320" s="133"/>
      <c r="BC2320" s="133"/>
      <c r="BD2320" s="133"/>
      <c r="BE2320" s="133"/>
      <c r="BF2320" s="133"/>
      <c r="BG2320" s="133"/>
      <c r="BH2320" s="133"/>
    </row>
    <row r="2321" spans="1:60" outlineLevel="1" x14ac:dyDescent="0.2">
      <c r="A2321" s="161">
        <v>382</v>
      </c>
      <c r="B2321" s="162" t="s">
        <v>1652</v>
      </c>
      <c r="C2321" s="170" t="s">
        <v>2229</v>
      </c>
      <c r="D2321" s="163" t="s">
        <v>924</v>
      </c>
      <c r="E2321" s="164">
        <v>1</v>
      </c>
      <c r="F2321" s="165">
        <v>4900</v>
      </c>
      <c r="G2321" s="166">
        <f t="shared" si="42"/>
        <v>4900</v>
      </c>
      <c r="H2321" s="165">
        <v>0</v>
      </c>
      <c r="I2321" s="166">
        <f t="shared" si="43"/>
        <v>0</v>
      </c>
      <c r="J2321" s="165">
        <v>4900</v>
      </c>
      <c r="K2321" s="166">
        <f t="shared" si="44"/>
        <v>4900</v>
      </c>
      <c r="L2321" s="166">
        <v>21</v>
      </c>
      <c r="M2321" s="166">
        <f t="shared" si="45"/>
        <v>5929</v>
      </c>
      <c r="N2321" s="166">
        <v>3.0000000000000002E-2</v>
      </c>
      <c r="O2321" s="166">
        <f t="shared" si="46"/>
        <v>0.03</v>
      </c>
      <c r="P2321" s="166">
        <v>0</v>
      </c>
      <c r="Q2321" s="166">
        <f t="shared" si="47"/>
        <v>0</v>
      </c>
      <c r="R2321" s="166"/>
      <c r="S2321" s="166" t="s">
        <v>250</v>
      </c>
      <c r="T2321" s="167" t="s">
        <v>234</v>
      </c>
      <c r="U2321" s="144">
        <v>0</v>
      </c>
      <c r="V2321" s="144">
        <f t="shared" si="48"/>
        <v>0</v>
      </c>
      <c r="W2321" s="144"/>
      <c r="X2321" s="133"/>
      <c r="Y2321" s="133"/>
      <c r="Z2321" s="133"/>
      <c r="AA2321" s="133"/>
      <c r="AB2321" s="133"/>
      <c r="AC2321" s="133"/>
      <c r="AD2321" s="133"/>
      <c r="AE2321" s="133"/>
      <c r="AF2321" s="133"/>
      <c r="AG2321" s="133" t="s">
        <v>251</v>
      </c>
      <c r="AH2321" s="133"/>
      <c r="AI2321" s="133"/>
      <c r="AJ2321" s="133"/>
      <c r="AK2321" s="133"/>
      <c r="AL2321" s="133"/>
      <c r="AM2321" s="133"/>
      <c r="AN2321" s="133"/>
      <c r="AO2321" s="133"/>
      <c r="AP2321" s="133"/>
      <c r="AQ2321" s="133"/>
      <c r="AR2321" s="133"/>
      <c r="AS2321" s="133"/>
      <c r="AT2321" s="133"/>
      <c r="AU2321" s="133"/>
      <c r="AV2321" s="133"/>
      <c r="AW2321" s="133"/>
      <c r="AX2321" s="133"/>
      <c r="AY2321" s="133"/>
      <c r="AZ2321" s="133"/>
      <c r="BA2321" s="133"/>
      <c r="BB2321" s="133"/>
      <c r="BC2321" s="133"/>
      <c r="BD2321" s="133"/>
      <c r="BE2321" s="133"/>
      <c r="BF2321" s="133"/>
      <c r="BG2321" s="133"/>
      <c r="BH2321" s="133"/>
    </row>
    <row r="2322" spans="1:60" ht="22.5" outlineLevel="1" x14ac:dyDescent="0.2">
      <c r="A2322" s="161">
        <v>383</v>
      </c>
      <c r="B2322" s="162" t="s">
        <v>2246</v>
      </c>
      <c r="C2322" s="170" t="s">
        <v>2247</v>
      </c>
      <c r="D2322" s="163" t="s">
        <v>924</v>
      </c>
      <c r="E2322" s="164">
        <v>1</v>
      </c>
      <c r="F2322" s="165">
        <v>95000</v>
      </c>
      <c r="G2322" s="166">
        <f t="shared" si="42"/>
        <v>95000</v>
      </c>
      <c r="H2322" s="165">
        <v>0</v>
      </c>
      <c r="I2322" s="166">
        <f t="shared" si="43"/>
        <v>0</v>
      </c>
      <c r="J2322" s="165">
        <v>95000</v>
      </c>
      <c r="K2322" s="166">
        <f t="shared" si="44"/>
        <v>95000</v>
      </c>
      <c r="L2322" s="166">
        <v>21</v>
      </c>
      <c r="M2322" s="166">
        <f t="shared" si="45"/>
        <v>114950</v>
      </c>
      <c r="N2322" s="166">
        <v>0.70100000000000007</v>
      </c>
      <c r="O2322" s="166">
        <f t="shared" si="46"/>
        <v>0.7</v>
      </c>
      <c r="P2322" s="166">
        <v>0</v>
      </c>
      <c r="Q2322" s="166">
        <f t="shared" si="47"/>
        <v>0</v>
      </c>
      <c r="R2322" s="166"/>
      <c r="S2322" s="166" t="s">
        <v>250</v>
      </c>
      <c r="T2322" s="167" t="s">
        <v>234</v>
      </c>
      <c r="U2322" s="144">
        <v>0</v>
      </c>
      <c r="V2322" s="144">
        <f t="shared" si="48"/>
        <v>0</v>
      </c>
      <c r="W2322" s="144"/>
      <c r="X2322" s="133"/>
      <c r="Y2322" s="133"/>
      <c r="Z2322" s="133"/>
      <c r="AA2322" s="133"/>
      <c r="AB2322" s="133"/>
      <c r="AC2322" s="133"/>
      <c r="AD2322" s="133"/>
      <c r="AE2322" s="133"/>
      <c r="AF2322" s="133"/>
      <c r="AG2322" s="133" t="s">
        <v>251</v>
      </c>
      <c r="AH2322" s="133"/>
      <c r="AI2322" s="133"/>
      <c r="AJ2322" s="133"/>
      <c r="AK2322" s="133"/>
      <c r="AL2322" s="133"/>
      <c r="AM2322" s="133"/>
      <c r="AN2322" s="133"/>
      <c r="AO2322" s="133"/>
      <c r="AP2322" s="133"/>
      <c r="AQ2322" s="133"/>
      <c r="AR2322" s="133"/>
      <c r="AS2322" s="133"/>
      <c r="AT2322" s="133"/>
      <c r="AU2322" s="133"/>
      <c r="AV2322" s="133"/>
      <c r="AW2322" s="133"/>
      <c r="AX2322" s="133"/>
      <c r="AY2322" s="133"/>
      <c r="AZ2322" s="133"/>
      <c r="BA2322" s="133"/>
      <c r="BB2322" s="133"/>
      <c r="BC2322" s="133"/>
      <c r="BD2322" s="133"/>
      <c r="BE2322" s="133"/>
      <c r="BF2322" s="133"/>
      <c r="BG2322" s="133"/>
      <c r="BH2322" s="133"/>
    </row>
    <row r="2323" spans="1:60" ht="22.5" outlineLevel="1" x14ac:dyDescent="0.2">
      <c r="A2323" s="161">
        <v>384</v>
      </c>
      <c r="B2323" s="162" t="s">
        <v>2248</v>
      </c>
      <c r="C2323" s="170" t="s">
        <v>2249</v>
      </c>
      <c r="D2323" s="163" t="s">
        <v>924</v>
      </c>
      <c r="E2323" s="164">
        <v>1</v>
      </c>
      <c r="F2323" s="165">
        <v>9000</v>
      </c>
      <c r="G2323" s="166">
        <f t="shared" si="42"/>
        <v>9000</v>
      </c>
      <c r="H2323" s="165">
        <v>0</v>
      </c>
      <c r="I2323" s="166">
        <f t="shared" si="43"/>
        <v>0</v>
      </c>
      <c r="J2323" s="165">
        <v>9000</v>
      </c>
      <c r="K2323" s="166">
        <f t="shared" si="44"/>
        <v>9000</v>
      </c>
      <c r="L2323" s="166">
        <v>21</v>
      </c>
      <c r="M2323" s="166">
        <f t="shared" si="45"/>
        <v>10890</v>
      </c>
      <c r="N2323" s="166">
        <v>0.05</v>
      </c>
      <c r="O2323" s="166">
        <f t="shared" si="46"/>
        <v>0.05</v>
      </c>
      <c r="P2323" s="166">
        <v>0</v>
      </c>
      <c r="Q2323" s="166">
        <f t="shared" si="47"/>
        <v>0</v>
      </c>
      <c r="R2323" s="166"/>
      <c r="S2323" s="166" t="s">
        <v>250</v>
      </c>
      <c r="T2323" s="167" t="s">
        <v>234</v>
      </c>
      <c r="U2323" s="144">
        <v>0</v>
      </c>
      <c r="V2323" s="144">
        <f t="shared" si="48"/>
        <v>0</v>
      </c>
      <c r="W2323" s="144"/>
      <c r="X2323" s="133"/>
      <c r="Y2323" s="133"/>
      <c r="Z2323" s="133"/>
      <c r="AA2323" s="133"/>
      <c r="AB2323" s="133"/>
      <c r="AC2323" s="133"/>
      <c r="AD2323" s="133"/>
      <c r="AE2323" s="133"/>
      <c r="AF2323" s="133"/>
      <c r="AG2323" s="133" t="s">
        <v>251</v>
      </c>
      <c r="AH2323" s="133"/>
      <c r="AI2323" s="133"/>
      <c r="AJ2323" s="133"/>
      <c r="AK2323" s="133"/>
      <c r="AL2323" s="133"/>
      <c r="AM2323" s="133"/>
      <c r="AN2323" s="133"/>
      <c r="AO2323" s="133"/>
      <c r="AP2323" s="133"/>
      <c r="AQ2323" s="133"/>
      <c r="AR2323" s="133"/>
      <c r="AS2323" s="133"/>
      <c r="AT2323" s="133"/>
      <c r="AU2323" s="133"/>
      <c r="AV2323" s="133"/>
      <c r="AW2323" s="133"/>
      <c r="AX2323" s="133"/>
      <c r="AY2323" s="133"/>
      <c r="AZ2323" s="133"/>
      <c r="BA2323" s="133"/>
      <c r="BB2323" s="133"/>
      <c r="BC2323" s="133"/>
      <c r="BD2323" s="133"/>
      <c r="BE2323" s="133"/>
      <c r="BF2323" s="133"/>
      <c r="BG2323" s="133"/>
      <c r="BH2323" s="133"/>
    </row>
    <row r="2324" spans="1:60" ht="22.5" outlineLevel="1" x14ac:dyDescent="0.2">
      <c r="A2324" s="161">
        <v>385</v>
      </c>
      <c r="B2324" s="162" t="s">
        <v>1653</v>
      </c>
      <c r="C2324" s="170" t="s">
        <v>2250</v>
      </c>
      <c r="D2324" s="163" t="s">
        <v>924</v>
      </c>
      <c r="E2324" s="164">
        <v>1</v>
      </c>
      <c r="F2324" s="165">
        <v>33900</v>
      </c>
      <c r="G2324" s="166">
        <f t="shared" si="42"/>
        <v>33900</v>
      </c>
      <c r="H2324" s="165">
        <v>0</v>
      </c>
      <c r="I2324" s="166">
        <f t="shared" si="43"/>
        <v>0</v>
      </c>
      <c r="J2324" s="165">
        <v>33900</v>
      </c>
      <c r="K2324" s="166">
        <f t="shared" si="44"/>
        <v>33900</v>
      </c>
      <c r="L2324" s="166">
        <v>21</v>
      </c>
      <c r="M2324" s="166">
        <f t="shared" si="45"/>
        <v>41019</v>
      </c>
      <c r="N2324" s="166">
        <v>6.0000000000000005E-2</v>
      </c>
      <c r="O2324" s="166">
        <f t="shared" si="46"/>
        <v>0.06</v>
      </c>
      <c r="P2324" s="166">
        <v>0</v>
      </c>
      <c r="Q2324" s="166">
        <f t="shared" si="47"/>
        <v>0</v>
      </c>
      <c r="R2324" s="166"/>
      <c r="S2324" s="166" t="s">
        <v>250</v>
      </c>
      <c r="T2324" s="167" t="s">
        <v>234</v>
      </c>
      <c r="U2324" s="144">
        <v>0</v>
      </c>
      <c r="V2324" s="144">
        <f t="shared" si="48"/>
        <v>0</v>
      </c>
      <c r="W2324" s="144"/>
      <c r="X2324" s="133"/>
      <c r="Y2324" s="133"/>
      <c r="Z2324" s="133"/>
      <c r="AA2324" s="133"/>
      <c r="AB2324" s="133"/>
      <c r="AC2324" s="133"/>
      <c r="AD2324" s="133"/>
      <c r="AE2324" s="133"/>
      <c r="AF2324" s="133"/>
      <c r="AG2324" s="133" t="s">
        <v>251</v>
      </c>
      <c r="AH2324" s="133"/>
      <c r="AI2324" s="133"/>
      <c r="AJ2324" s="133"/>
      <c r="AK2324" s="133"/>
      <c r="AL2324" s="133"/>
      <c r="AM2324" s="133"/>
      <c r="AN2324" s="133"/>
      <c r="AO2324" s="133"/>
      <c r="AP2324" s="133"/>
      <c r="AQ2324" s="133"/>
      <c r="AR2324" s="133"/>
      <c r="AS2324" s="133"/>
      <c r="AT2324" s="133"/>
      <c r="AU2324" s="133"/>
      <c r="AV2324" s="133"/>
      <c r="AW2324" s="133"/>
      <c r="AX2324" s="133"/>
      <c r="AY2324" s="133"/>
      <c r="AZ2324" s="133"/>
      <c r="BA2324" s="133"/>
      <c r="BB2324" s="133"/>
      <c r="BC2324" s="133"/>
      <c r="BD2324" s="133"/>
      <c r="BE2324" s="133"/>
      <c r="BF2324" s="133"/>
      <c r="BG2324" s="133"/>
      <c r="BH2324" s="133"/>
    </row>
    <row r="2325" spans="1:60" outlineLevel="1" x14ac:dyDescent="0.2">
      <c r="A2325" s="161">
        <v>386</v>
      </c>
      <c r="B2325" s="162" t="s">
        <v>1655</v>
      </c>
      <c r="C2325" s="170" t="s">
        <v>2224</v>
      </c>
      <c r="D2325" s="163" t="s">
        <v>924</v>
      </c>
      <c r="E2325" s="164">
        <v>1</v>
      </c>
      <c r="F2325" s="165">
        <v>9800</v>
      </c>
      <c r="G2325" s="166">
        <f t="shared" si="42"/>
        <v>9800</v>
      </c>
      <c r="H2325" s="165">
        <v>0</v>
      </c>
      <c r="I2325" s="166">
        <f t="shared" si="43"/>
        <v>0</v>
      </c>
      <c r="J2325" s="165">
        <v>9800</v>
      </c>
      <c r="K2325" s="166">
        <f t="shared" si="44"/>
        <v>9800</v>
      </c>
      <c r="L2325" s="166">
        <v>21</v>
      </c>
      <c r="M2325" s="166">
        <f t="shared" si="45"/>
        <v>11858</v>
      </c>
      <c r="N2325" s="166">
        <v>3.0000000000000002E-2</v>
      </c>
      <c r="O2325" s="166">
        <f t="shared" si="46"/>
        <v>0.03</v>
      </c>
      <c r="P2325" s="166">
        <v>0</v>
      </c>
      <c r="Q2325" s="166">
        <f t="shared" si="47"/>
        <v>0</v>
      </c>
      <c r="R2325" s="166"/>
      <c r="S2325" s="166" t="s">
        <v>250</v>
      </c>
      <c r="T2325" s="167" t="s">
        <v>234</v>
      </c>
      <c r="U2325" s="144">
        <v>0</v>
      </c>
      <c r="V2325" s="144">
        <f t="shared" si="48"/>
        <v>0</v>
      </c>
      <c r="W2325" s="144"/>
      <c r="X2325" s="133"/>
      <c r="Y2325" s="133"/>
      <c r="Z2325" s="133"/>
      <c r="AA2325" s="133"/>
      <c r="AB2325" s="133"/>
      <c r="AC2325" s="133"/>
      <c r="AD2325" s="133"/>
      <c r="AE2325" s="133"/>
      <c r="AF2325" s="133"/>
      <c r="AG2325" s="133" t="s">
        <v>251</v>
      </c>
      <c r="AH2325" s="133"/>
      <c r="AI2325" s="133"/>
      <c r="AJ2325" s="133"/>
      <c r="AK2325" s="133"/>
      <c r="AL2325" s="133"/>
      <c r="AM2325" s="133"/>
      <c r="AN2325" s="133"/>
      <c r="AO2325" s="133"/>
      <c r="AP2325" s="133"/>
      <c r="AQ2325" s="133"/>
      <c r="AR2325" s="133"/>
      <c r="AS2325" s="133"/>
      <c r="AT2325" s="133"/>
      <c r="AU2325" s="133"/>
      <c r="AV2325" s="133"/>
      <c r="AW2325" s="133"/>
      <c r="AX2325" s="133"/>
      <c r="AY2325" s="133"/>
      <c r="AZ2325" s="133"/>
      <c r="BA2325" s="133"/>
      <c r="BB2325" s="133"/>
      <c r="BC2325" s="133"/>
      <c r="BD2325" s="133"/>
      <c r="BE2325" s="133"/>
      <c r="BF2325" s="133"/>
      <c r="BG2325" s="133"/>
      <c r="BH2325" s="133"/>
    </row>
    <row r="2326" spans="1:60" outlineLevel="1" x14ac:dyDescent="0.2">
      <c r="A2326" s="161">
        <v>387</v>
      </c>
      <c r="B2326" s="162" t="s">
        <v>1656</v>
      </c>
      <c r="C2326" s="170" t="s">
        <v>2219</v>
      </c>
      <c r="D2326" s="163" t="s">
        <v>924</v>
      </c>
      <c r="E2326" s="164">
        <v>1</v>
      </c>
      <c r="F2326" s="165">
        <v>6800</v>
      </c>
      <c r="G2326" s="166">
        <f t="shared" si="42"/>
        <v>6800</v>
      </c>
      <c r="H2326" s="165">
        <v>0</v>
      </c>
      <c r="I2326" s="166">
        <f t="shared" si="43"/>
        <v>0</v>
      </c>
      <c r="J2326" s="165">
        <v>6800</v>
      </c>
      <c r="K2326" s="166">
        <f t="shared" si="44"/>
        <v>6800</v>
      </c>
      <c r="L2326" s="166">
        <v>21</v>
      </c>
      <c r="M2326" s="166">
        <f t="shared" si="45"/>
        <v>8228</v>
      </c>
      <c r="N2326" s="166">
        <v>3.0000000000000002E-2</v>
      </c>
      <c r="O2326" s="166">
        <f t="shared" si="46"/>
        <v>0.03</v>
      </c>
      <c r="P2326" s="166">
        <v>0</v>
      </c>
      <c r="Q2326" s="166">
        <f t="shared" si="47"/>
        <v>0</v>
      </c>
      <c r="R2326" s="166"/>
      <c r="S2326" s="166" t="s">
        <v>250</v>
      </c>
      <c r="T2326" s="167" t="s">
        <v>234</v>
      </c>
      <c r="U2326" s="144">
        <v>0</v>
      </c>
      <c r="V2326" s="144">
        <f t="shared" si="48"/>
        <v>0</v>
      </c>
      <c r="W2326" s="144"/>
      <c r="X2326" s="133"/>
      <c r="Y2326" s="133"/>
      <c r="Z2326" s="133"/>
      <c r="AA2326" s="133"/>
      <c r="AB2326" s="133"/>
      <c r="AC2326" s="133"/>
      <c r="AD2326" s="133"/>
      <c r="AE2326" s="133"/>
      <c r="AF2326" s="133"/>
      <c r="AG2326" s="133" t="s">
        <v>251</v>
      </c>
      <c r="AH2326" s="133"/>
      <c r="AI2326" s="133"/>
      <c r="AJ2326" s="133"/>
      <c r="AK2326" s="133"/>
      <c r="AL2326" s="133"/>
      <c r="AM2326" s="133"/>
      <c r="AN2326" s="133"/>
      <c r="AO2326" s="133"/>
      <c r="AP2326" s="133"/>
      <c r="AQ2326" s="133"/>
      <c r="AR2326" s="133"/>
      <c r="AS2326" s="133"/>
      <c r="AT2326" s="133"/>
      <c r="AU2326" s="133"/>
      <c r="AV2326" s="133"/>
      <c r="AW2326" s="133"/>
      <c r="AX2326" s="133"/>
      <c r="AY2326" s="133"/>
      <c r="AZ2326" s="133"/>
      <c r="BA2326" s="133"/>
      <c r="BB2326" s="133"/>
      <c r="BC2326" s="133"/>
      <c r="BD2326" s="133"/>
      <c r="BE2326" s="133"/>
      <c r="BF2326" s="133"/>
      <c r="BG2326" s="133"/>
      <c r="BH2326" s="133"/>
    </row>
    <row r="2327" spans="1:60" outlineLevel="1" x14ac:dyDescent="0.2">
      <c r="A2327" s="161">
        <v>388</v>
      </c>
      <c r="B2327" s="162" t="s">
        <v>1657</v>
      </c>
      <c r="C2327" s="170" t="s">
        <v>2251</v>
      </c>
      <c r="D2327" s="163" t="s">
        <v>924</v>
      </c>
      <c r="E2327" s="164">
        <v>5</v>
      </c>
      <c r="F2327" s="165">
        <v>6800</v>
      </c>
      <c r="G2327" s="166">
        <f t="shared" si="42"/>
        <v>34000</v>
      </c>
      <c r="H2327" s="165">
        <v>0</v>
      </c>
      <c r="I2327" s="166">
        <f t="shared" si="43"/>
        <v>0</v>
      </c>
      <c r="J2327" s="165">
        <v>6800</v>
      </c>
      <c r="K2327" s="166">
        <f t="shared" si="44"/>
        <v>34000</v>
      </c>
      <c r="L2327" s="166">
        <v>21</v>
      </c>
      <c r="M2327" s="166">
        <f t="shared" si="45"/>
        <v>41140</v>
      </c>
      <c r="N2327" s="166">
        <v>3.0000000000000002E-2</v>
      </c>
      <c r="O2327" s="166">
        <f t="shared" si="46"/>
        <v>0.15</v>
      </c>
      <c r="P2327" s="166">
        <v>0</v>
      </c>
      <c r="Q2327" s="166">
        <f t="shared" si="47"/>
        <v>0</v>
      </c>
      <c r="R2327" s="166"/>
      <c r="S2327" s="166" t="s">
        <v>250</v>
      </c>
      <c r="T2327" s="167" t="s">
        <v>234</v>
      </c>
      <c r="U2327" s="144">
        <v>0</v>
      </c>
      <c r="V2327" s="144">
        <f t="shared" si="48"/>
        <v>0</v>
      </c>
      <c r="W2327" s="144"/>
      <c r="X2327" s="133"/>
      <c r="Y2327" s="133"/>
      <c r="Z2327" s="133"/>
      <c r="AA2327" s="133"/>
      <c r="AB2327" s="133"/>
      <c r="AC2327" s="133"/>
      <c r="AD2327" s="133"/>
      <c r="AE2327" s="133"/>
      <c r="AF2327" s="133"/>
      <c r="AG2327" s="133" t="s">
        <v>251</v>
      </c>
      <c r="AH2327" s="133"/>
      <c r="AI2327" s="133"/>
      <c r="AJ2327" s="133"/>
      <c r="AK2327" s="133"/>
      <c r="AL2327" s="133"/>
      <c r="AM2327" s="133"/>
      <c r="AN2327" s="133"/>
      <c r="AO2327" s="133"/>
      <c r="AP2327" s="133"/>
      <c r="AQ2327" s="133"/>
      <c r="AR2327" s="133"/>
      <c r="AS2327" s="133"/>
      <c r="AT2327" s="133"/>
      <c r="AU2327" s="133"/>
      <c r="AV2327" s="133"/>
      <c r="AW2327" s="133"/>
      <c r="AX2327" s="133"/>
      <c r="AY2327" s="133"/>
      <c r="AZ2327" s="133"/>
      <c r="BA2327" s="133"/>
      <c r="BB2327" s="133"/>
      <c r="BC2327" s="133"/>
      <c r="BD2327" s="133"/>
      <c r="BE2327" s="133"/>
      <c r="BF2327" s="133"/>
      <c r="BG2327" s="133"/>
      <c r="BH2327" s="133"/>
    </row>
    <row r="2328" spans="1:60" outlineLevel="1" x14ac:dyDescent="0.2">
      <c r="A2328" s="154">
        <v>389</v>
      </c>
      <c r="B2328" s="155" t="s">
        <v>2252</v>
      </c>
      <c r="C2328" s="171" t="s">
        <v>2253</v>
      </c>
      <c r="D2328" s="156" t="s">
        <v>924</v>
      </c>
      <c r="E2328" s="157">
        <v>1</v>
      </c>
      <c r="F2328" s="158">
        <v>38600</v>
      </c>
      <c r="G2328" s="159">
        <f t="shared" si="42"/>
        <v>38600</v>
      </c>
      <c r="H2328" s="158">
        <v>9773</v>
      </c>
      <c r="I2328" s="159">
        <f t="shared" si="43"/>
        <v>9773</v>
      </c>
      <c r="J2328" s="158">
        <v>28827</v>
      </c>
      <c r="K2328" s="159">
        <f t="shared" si="44"/>
        <v>28827</v>
      </c>
      <c r="L2328" s="159">
        <v>21</v>
      </c>
      <c r="M2328" s="159">
        <f t="shared" si="45"/>
        <v>46706</v>
      </c>
      <c r="N2328" s="159">
        <v>0.25600000000000001</v>
      </c>
      <c r="O2328" s="159">
        <f t="shared" si="46"/>
        <v>0.26</v>
      </c>
      <c r="P2328" s="159">
        <v>0</v>
      </c>
      <c r="Q2328" s="159">
        <f t="shared" si="47"/>
        <v>0</v>
      </c>
      <c r="R2328" s="159"/>
      <c r="S2328" s="159" t="s">
        <v>250</v>
      </c>
      <c r="T2328" s="160" t="s">
        <v>234</v>
      </c>
      <c r="U2328" s="144">
        <v>1.32</v>
      </c>
      <c r="V2328" s="144">
        <f t="shared" si="48"/>
        <v>1.32</v>
      </c>
      <c r="W2328" s="144"/>
      <c r="X2328" s="133"/>
      <c r="Y2328" s="133"/>
      <c r="Z2328" s="133"/>
      <c r="AA2328" s="133"/>
      <c r="AB2328" s="133"/>
      <c r="AC2328" s="133"/>
      <c r="AD2328" s="133"/>
      <c r="AE2328" s="133"/>
      <c r="AF2328" s="133"/>
      <c r="AG2328" s="133" t="s">
        <v>251</v>
      </c>
      <c r="AH2328" s="133"/>
      <c r="AI2328" s="133"/>
      <c r="AJ2328" s="133"/>
      <c r="AK2328" s="133"/>
      <c r="AL2328" s="133"/>
      <c r="AM2328" s="133"/>
      <c r="AN2328" s="133"/>
      <c r="AO2328" s="133"/>
      <c r="AP2328" s="133"/>
      <c r="AQ2328" s="133"/>
      <c r="AR2328" s="133"/>
      <c r="AS2328" s="133"/>
      <c r="AT2328" s="133"/>
      <c r="AU2328" s="133"/>
      <c r="AV2328" s="133"/>
      <c r="AW2328" s="133"/>
      <c r="AX2328" s="133"/>
      <c r="AY2328" s="133"/>
      <c r="AZ2328" s="133"/>
      <c r="BA2328" s="133"/>
      <c r="BB2328" s="133"/>
      <c r="BC2328" s="133"/>
      <c r="BD2328" s="133"/>
      <c r="BE2328" s="133"/>
      <c r="BF2328" s="133"/>
      <c r="BG2328" s="133"/>
      <c r="BH2328" s="133"/>
    </row>
    <row r="2329" spans="1:60" ht="22.5" outlineLevel="1" x14ac:dyDescent="0.2">
      <c r="A2329" s="142"/>
      <c r="B2329" s="143"/>
      <c r="C2329" s="189" t="s">
        <v>2209</v>
      </c>
      <c r="D2329" s="175"/>
      <c r="E2329" s="176"/>
      <c r="F2329" s="144"/>
      <c r="G2329" s="144"/>
      <c r="H2329" s="144"/>
      <c r="I2329" s="144"/>
      <c r="J2329" s="144"/>
      <c r="K2329" s="144"/>
      <c r="L2329" s="144"/>
      <c r="M2329" s="144"/>
      <c r="N2329" s="144"/>
      <c r="O2329" s="144"/>
      <c r="P2329" s="144"/>
      <c r="Q2329" s="144"/>
      <c r="R2329" s="144"/>
      <c r="S2329" s="144"/>
      <c r="T2329" s="144"/>
      <c r="U2329" s="144"/>
      <c r="V2329" s="144"/>
      <c r="W2329" s="144"/>
      <c r="X2329" s="133"/>
      <c r="Y2329" s="133"/>
      <c r="Z2329" s="133"/>
      <c r="AA2329" s="133"/>
      <c r="AB2329" s="133"/>
      <c r="AC2329" s="133"/>
      <c r="AD2329" s="133"/>
      <c r="AE2329" s="133"/>
      <c r="AF2329" s="133"/>
      <c r="AG2329" s="133" t="s">
        <v>282</v>
      </c>
      <c r="AH2329" s="133">
        <v>0</v>
      </c>
      <c r="AI2329" s="133"/>
      <c r="AJ2329" s="133"/>
      <c r="AK2329" s="133"/>
      <c r="AL2329" s="133"/>
      <c r="AM2329" s="133"/>
      <c r="AN2329" s="133"/>
      <c r="AO2329" s="133"/>
      <c r="AP2329" s="133"/>
      <c r="AQ2329" s="133"/>
      <c r="AR2329" s="133"/>
      <c r="AS2329" s="133"/>
      <c r="AT2329" s="133"/>
      <c r="AU2329" s="133"/>
      <c r="AV2329" s="133"/>
      <c r="AW2329" s="133"/>
      <c r="AX2329" s="133"/>
      <c r="AY2329" s="133"/>
      <c r="AZ2329" s="133"/>
      <c r="BA2329" s="133"/>
      <c r="BB2329" s="133"/>
      <c r="BC2329" s="133"/>
      <c r="BD2329" s="133"/>
      <c r="BE2329" s="133"/>
      <c r="BF2329" s="133"/>
      <c r="BG2329" s="133"/>
      <c r="BH2329" s="133"/>
    </row>
    <row r="2330" spans="1:60" outlineLevel="1" x14ac:dyDescent="0.2">
      <c r="A2330" s="142"/>
      <c r="B2330" s="143"/>
      <c r="C2330" s="189" t="s">
        <v>101</v>
      </c>
      <c r="D2330" s="175"/>
      <c r="E2330" s="176">
        <v>1</v>
      </c>
      <c r="F2330" s="144"/>
      <c r="G2330" s="144"/>
      <c r="H2330" s="144"/>
      <c r="I2330" s="144"/>
      <c r="J2330" s="144"/>
      <c r="K2330" s="144"/>
      <c r="L2330" s="144"/>
      <c r="M2330" s="144"/>
      <c r="N2330" s="144"/>
      <c r="O2330" s="144"/>
      <c r="P2330" s="144"/>
      <c r="Q2330" s="144"/>
      <c r="R2330" s="144"/>
      <c r="S2330" s="144"/>
      <c r="T2330" s="144"/>
      <c r="U2330" s="144"/>
      <c r="V2330" s="144"/>
      <c r="W2330" s="144"/>
      <c r="X2330" s="133"/>
      <c r="Y2330" s="133"/>
      <c r="Z2330" s="133"/>
      <c r="AA2330" s="133"/>
      <c r="AB2330" s="133"/>
      <c r="AC2330" s="133"/>
      <c r="AD2330" s="133"/>
      <c r="AE2330" s="133"/>
      <c r="AF2330" s="133"/>
      <c r="AG2330" s="133" t="s">
        <v>282</v>
      </c>
      <c r="AH2330" s="133">
        <v>0</v>
      </c>
      <c r="AI2330" s="133"/>
      <c r="AJ2330" s="133"/>
      <c r="AK2330" s="133"/>
      <c r="AL2330" s="133"/>
      <c r="AM2330" s="133"/>
      <c r="AN2330" s="133"/>
      <c r="AO2330" s="133"/>
      <c r="AP2330" s="133"/>
      <c r="AQ2330" s="133"/>
      <c r="AR2330" s="133"/>
      <c r="AS2330" s="133"/>
      <c r="AT2330" s="133"/>
      <c r="AU2330" s="133"/>
      <c r="AV2330" s="133"/>
      <c r="AW2330" s="133"/>
      <c r="AX2330" s="133"/>
      <c r="AY2330" s="133"/>
      <c r="AZ2330" s="133"/>
      <c r="BA2330" s="133"/>
      <c r="BB2330" s="133"/>
      <c r="BC2330" s="133"/>
      <c r="BD2330" s="133"/>
      <c r="BE2330" s="133"/>
      <c r="BF2330" s="133"/>
      <c r="BG2330" s="133"/>
      <c r="BH2330" s="133"/>
    </row>
    <row r="2331" spans="1:60" outlineLevel="1" x14ac:dyDescent="0.2">
      <c r="A2331" s="154">
        <v>390</v>
      </c>
      <c r="B2331" s="155" t="s">
        <v>2254</v>
      </c>
      <c r="C2331" s="171" t="s">
        <v>2255</v>
      </c>
      <c r="D2331" s="156" t="s">
        <v>393</v>
      </c>
      <c r="E2331" s="157">
        <v>4.3670000000000009</v>
      </c>
      <c r="F2331" s="158">
        <v>1031</v>
      </c>
      <c r="G2331" s="159">
        <f>ROUND(E2331*F2331,2)</f>
        <v>4502.38</v>
      </c>
      <c r="H2331" s="158">
        <v>0</v>
      </c>
      <c r="I2331" s="159">
        <f>ROUND(E2331*H2331,2)</f>
        <v>0</v>
      </c>
      <c r="J2331" s="158">
        <v>1031</v>
      </c>
      <c r="K2331" s="159">
        <f>ROUND(E2331*J2331,2)</f>
        <v>4502.38</v>
      </c>
      <c r="L2331" s="159">
        <v>21</v>
      </c>
      <c r="M2331" s="159">
        <f>G2331*(1+L2331/100)</f>
        <v>5447.8797999999997</v>
      </c>
      <c r="N2331" s="159">
        <v>0</v>
      </c>
      <c r="O2331" s="159">
        <f>ROUND(E2331*N2331,2)</f>
        <v>0</v>
      </c>
      <c r="P2331" s="159">
        <v>0</v>
      </c>
      <c r="Q2331" s="159">
        <f>ROUND(E2331*P2331,2)</f>
        <v>0</v>
      </c>
      <c r="R2331" s="159" t="s">
        <v>2256</v>
      </c>
      <c r="S2331" s="159" t="s">
        <v>233</v>
      </c>
      <c r="T2331" s="160" t="s">
        <v>233</v>
      </c>
      <c r="U2331" s="144">
        <v>2.4470000000000001</v>
      </c>
      <c r="V2331" s="144">
        <f>ROUND(E2331*U2331,2)</f>
        <v>10.69</v>
      </c>
      <c r="W2331" s="144"/>
      <c r="X2331" s="133"/>
      <c r="Y2331" s="133"/>
      <c r="Z2331" s="133"/>
      <c r="AA2331" s="133"/>
      <c r="AB2331" s="133"/>
      <c r="AC2331" s="133"/>
      <c r="AD2331" s="133"/>
      <c r="AE2331" s="133"/>
      <c r="AF2331" s="133"/>
      <c r="AG2331" s="133" t="s">
        <v>1777</v>
      </c>
      <c r="AH2331" s="133"/>
      <c r="AI2331" s="133"/>
      <c r="AJ2331" s="133"/>
      <c r="AK2331" s="133"/>
      <c r="AL2331" s="133"/>
      <c r="AM2331" s="133"/>
      <c r="AN2331" s="133"/>
      <c r="AO2331" s="133"/>
      <c r="AP2331" s="133"/>
      <c r="AQ2331" s="133"/>
      <c r="AR2331" s="133"/>
      <c r="AS2331" s="133"/>
      <c r="AT2331" s="133"/>
      <c r="AU2331" s="133"/>
      <c r="AV2331" s="133"/>
      <c r="AW2331" s="133"/>
      <c r="AX2331" s="133"/>
      <c r="AY2331" s="133"/>
      <c r="AZ2331" s="133"/>
      <c r="BA2331" s="133"/>
      <c r="BB2331" s="133"/>
      <c r="BC2331" s="133"/>
      <c r="BD2331" s="133"/>
      <c r="BE2331" s="133"/>
      <c r="BF2331" s="133"/>
      <c r="BG2331" s="133"/>
      <c r="BH2331" s="133"/>
    </row>
    <row r="2332" spans="1:60" outlineLevel="1" x14ac:dyDescent="0.2">
      <c r="A2332" s="142"/>
      <c r="B2332" s="143"/>
      <c r="C2332" s="292" t="s">
        <v>2022</v>
      </c>
      <c r="D2332" s="293"/>
      <c r="E2332" s="293"/>
      <c r="F2332" s="293"/>
      <c r="G2332" s="293"/>
      <c r="H2332" s="144"/>
      <c r="I2332" s="144"/>
      <c r="J2332" s="144"/>
      <c r="K2332" s="144"/>
      <c r="L2332" s="144"/>
      <c r="M2332" s="144"/>
      <c r="N2332" s="144"/>
      <c r="O2332" s="144"/>
      <c r="P2332" s="144"/>
      <c r="Q2332" s="144"/>
      <c r="R2332" s="144"/>
      <c r="S2332" s="144"/>
      <c r="T2332" s="144"/>
      <c r="U2332" s="144"/>
      <c r="V2332" s="144"/>
      <c r="W2332" s="144"/>
      <c r="X2332" s="133"/>
      <c r="Y2332" s="133"/>
      <c r="Z2332" s="133"/>
      <c r="AA2332" s="133"/>
      <c r="AB2332" s="133"/>
      <c r="AC2332" s="133"/>
      <c r="AD2332" s="133"/>
      <c r="AE2332" s="133"/>
      <c r="AF2332" s="133"/>
      <c r="AG2332" s="133" t="s">
        <v>293</v>
      </c>
      <c r="AH2332" s="133"/>
      <c r="AI2332" s="133"/>
      <c r="AJ2332" s="133"/>
      <c r="AK2332" s="133"/>
      <c r="AL2332" s="133"/>
      <c r="AM2332" s="133"/>
      <c r="AN2332" s="133"/>
      <c r="AO2332" s="133"/>
      <c r="AP2332" s="133"/>
      <c r="AQ2332" s="133"/>
      <c r="AR2332" s="133"/>
      <c r="AS2332" s="133"/>
      <c r="AT2332" s="133"/>
      <c r="AU2332" s="133"/>
      <c r="AV2332" s="133"/>
      <c r="AW2332" s="133"/>
      <c r="AX2332" s="133"/>
      <c r="AY2332" s="133"/>
      <c r="AZ2332" s="133"/>
      <c r="BA2332" s="133"/>
      <c r="BB2332" s="133"/>
      <c r="BC2332" s="133"/>
      <c r="BD2332" s="133"/>
      <c r="BE2332" s="133"/>
      <c r="BF2332" s="133"/>
      <c r="BG2332" s="133"/>
      <c r="BH2332" s="133"/>
    </row>
    <row r="2333" spans="1:60" outlineLevel="1" x14ac:dyDescent="0.2">
      <c r="A2333" s="142"/>
      <c r="B2333" s="143"/>
      <c r="C2333" s="189" t="s">
        <v>1779</v>
      </c>
      <c r="D2333" s="175"/>
      <c r="E2333" s="176"/>
      <c r="F2333" s="144"/>
      <c r="G2333" s="144"/>
      <c r="H2333" s="144"/>
      <c r="I2333" s="144"/>
      <c r="J2333" s="144"/>
      <c r="K2333" s="144"/>
      <c r="L2333" s="144"/>
      <c r="M2333" s="144"/>
      <c r="N2333" s="144"/>
      <c r="O2333" s="144"/>
      <c r="P2333" s="144"/>
      <c r="Q2333" s="144"/>
      <c r="R2333" s="144"/>
      <c r="S2333" s="144"/>
      <c r="T2333" s="144"/>
      <c r="U2333" s="144"/>
      <c r="V2333" s="144"/>
      <c r="W2333" s="144"/>
      <c r="X2333" s="133"/>
      <c r="Y2333" s="133"/>
      <c r="Z2333" s="133"/>
      <c r="AA2333" s="133"/>
      <c r="AB2333" s="133"/>
      <c r="AC2333" s="133"/>
      <c r="AD2333" s="133"/>
      <c r="AE2333" s="133"/>
      <c r="AF2333" s="133"/>
      <c r="AG2333" s="133" t="s">
        <v>282</v>
      </c>
      <c r="AH2333" s="133">
        <v>0</v>
      </c>
      <c r="AI2333" s="133"/>
      <c r="AJ2333" s="133"/>
      <c r="AK2333" s="133"/>
      <c r="AL2333" s="133"/>
      <c r="AM2333" s="133"/>
      <c r="AN2333" s="133"/>
      <c r="AO2333" s="133"/>
      <c r="AP2333" s="133"/>
      <c r="AQ2333" s="133"/>
      <c r="AR2333" s="133"/>
      <c r="AS2333" s="133"/>
      <c r="AT2333" s="133"/>
      <c r="AU2333" s="133"/>
      <c r="AV2333" s="133"/>
      <c r="AW2333" s="133"/>
      <c r="AX2333" s="133"/>
      <c r="AY2333" s="133"/>
      <c r="AZ2333" s="133"/>
      <c r="BA2333" s="133"/>
      <c r="BB2333" s="133"/>
      <c r="BC2333" s="133"/>
      <c r="BD2333" s="133"/>
      <c r="BE2333" s="133"/>
      <c r="BF2333" s="133"/>
      <c r="BG2333" s="133"/>
      <c r="BH2333" s="133"/>
    </row>
    <row r="2334" spans="1:60" ht="22.5" outlineLevel="1" x14ac:dyDescent="0.2">
      <c r="A2334" s="142"/>
      <c r="B2334" s="143"/>
      <c r="C2334" s="189" t="s">
        <v>2257</v>
      </c>
      <c r="D2334" s="175"/>
      <c r="E2334" s="176"/>
      <c r="F2334" s="144"/>
      <c r="G2334" s="144"/>
      <c r="H2334" s="144"/>
      <c r="I2334" s="144"/>
      <c r="J2334" s="144"/>
      <c r="K2334" s="144"/>
      <c r="L2334" s="144"/>
      <c r="M2334" s="144"/>
      <c r="N2334" s="144"/>
      <c r="O2334" s="144"/>
      <c r="P2334" s="144"/>
      <c r="Q2334" s="144"/>
      <c r="R2334" s="144"/>
      <c r="S2334" s="144"/>
      <c r="T2334" s="144"/>
      <c r="U2334" s="144"/>
      <c r="V2334" s="144"/>
      <c r="W2334" s="144"/>
      <c r="X2334" s="133"/>
      <c r="Y2334" s="133"/>
      <c r="Z2334" s="133"/>
      <c r="AA2334" s="133"/>
      <c r="AB2334" s="133"/>
      <c r="AC2334" s="133"/>
      <c r="AD2334" s="133"/>
      <c r="AE2334" s="133"/>
      <c r="AF2334" s="133"/>
      <c r="AG2334" s="133" t="s">
        <v>282</v>
      </c>
      <c r="AH2334" s="133">
        <v>0</v>
      </c>
      <c r="AI2334" s="133"/>
      <c r="AJ2334" s="133"/>
      <c r="AK2334" s="133"/>
      <c r="AL2334" s="133"/>
      <c r="AM2334" s="133"/>
      <c r="AN2334" s="133"/>
      <c r="AO2334" s="133"/>
      <c r="AP2334" s="133"/>
      <c r="AQ2334" s="133"/>
      <c r="AR2334" s="133"/>
      <c r="AS2334" s="133"/>
      <c r="AT2334" s="133"/>
      <c r="AU2334" s="133"/>
      <c r="AV2334" s="133"/>
      <c r="AW2334" s="133"/>
      <c r="AX2334" s="133"/>
      <c r="AY2334" s="133"/>
      <c r="AZ2334" s="133"/>
      <c r="BA2334" s="133"/>
      <c r="BB2334" s="133"/>
      <c r="BC2334" s="133"/>
      <c r="BD2334" s="133"/>
      <c r="BE2334" s="133"/>
      <c r="BF2334" s="133"/>
      <c r="BG2334" s="133"/>
      <c r="BH2334" s="133"/>
    </row>
    <row r="2335" spans="1:60" ht="22.5" outlineLevel="1" x14ac:dyDescent="0.2">
      <c r="A2335" s="142"/>
      <c r="B2335" s="143"/>
      <c r="C2335" s="189" t="s">
        <v>2258</v>
      </c>
      <c r="D2335" s="175"/>
      <c r="E2335" s="176"/>
      <c r="F2335" s="144"/>
      <c r="G2335" s="144"/>
      <c r="H2335" s="144"/>
      <c r="I2335" s="144"/>
      <c r="J2335" s="144"/>
      <c r="K2335" s="144"/>
      <c r="L2335" s="144"/>
      <c r="M2335" s="144"/>
      <c r="N2335" s="144"/>
      <c r="O2335" s="144"/>
      <c r="P2335" s="144"/>
      <c r="Q2335" s="144"/>
      <c r="R2335" s="144"/>
      <c r="S2335" s="144"/>
      <c r="T2335" s="144"/>
      <c r="U2335" s="144"/>
      <c r="V2335" s="144"/>
      <c r="W2335" s="144"/>
      <c r="X2335" s="133"/>
      <c r="Y2335" s="133"/>
      <c r="Z2335" s="133"/>
      <c r="AA2335" s="133"/>
      <c r="AB2335" s="133"/>
      <c r="AC2335" s="133"/>
      <c r="AD2335" s="133"/>
      <c r="AE2335" s="133"/>
      <c r="AF2335" s="133"/>
      <c r="AG2335" s="133" t="s">
        <v>282</v>
      </c>
      <c r="AH2335" s="133">
        <v>0</v>
      </c>
      <c r="AI2335" s="133"/>
      <c r="AJ2335" s="133"/>
      <c r="AK2335" s="133"/>
      <c r="AL2335" s="133"/>
      <c r="AM2335" s="133"/>
      <c r="AN2335" s="133"/>
      <c r="AO2335" s="133"/>
      <c r="AP2335" s="133"/>
      <c r="AQ2335" s="133"/>
      <c r="AR2335" s="133"/>
      <c r="AS2335" s="133"/>
      <c r="AT2335" s="133"/>
      <c r="AU2335" s="133"/>
      <c r="AV2335" s="133"/>
      <c r="AW2335" s="133"/>
      <c r="AX2335" s="133"/>
      <c r="AY2335" s="133"/>
      <c r="AZ2335" s="133"/>
      <c r="BA2335" s="133"/>
      <c r="BB2335" s="133"/>
      <c r="BC2335" s="133"/>
      <c r="BD2335" s="133"/>
      <c r="BE2335" s="133"/>
      <c r="BF2335" s="133"/>
      <c r="BG2335" s="133"/>
      <c r="BH2335" s="133"/>
    </row>
    <row r="2336" spans="1:60" outlineLevel="1" x14ac:dyDescent="0.2">
      <c r="A2336" s="142"/>
      <c r="B2336" s="143"/>
      <c r="C2336" s="189" t="s">
        <v>2259</v>
      </c>
      <c r="D2336" s="175"/>
      <c r="E2336" s="176"/>
      <c r="F2336" s="144"/>
      <c r="G2336" s="144"/>
      <c r="H2336" s="144"/>
      <c r="I2336" s="144"/>
      <c r="J2336" s="144"/>
      <c r="K2336" s="144"/>
      <c r="L2336" s="144"/>
      <c r="M2336" s="144"/>
      <c r="N2336" s="144"/>
      <c r="O2336" s="144"/>
      <c r="P2336" s="144"/>
      <c r="Q2336" s="144"/>
      <c r="R2336" s="144"/>
      <c r="S2336" s="144"/>
      <c r="T2336" s="144"/>
      <c r="U2336" s="144"/>
      <c r="V2336" s="144"/>
      <c r="W2336" s="144"/>
      <c r="X2336" s="133"/>
      <c r="Y2336" s="133"/>
      <c r="Z2336" s="133"/>
      <c r="AA2336" s="133"/>
      <c r="AB2336" s="133"/>
      <c r="AC2336" s="133"/>
      <c r="AD2336" s="133"/>
      <c r="AE2336" s="133"/>
      <c r="AF2336" s="133"/>
      <c r="AG2336" s="133" t="s">
        <v>282</v>
      </c>
      <c r="AH2336" s="133">
        <v>0</v>
      </c>
      <c r="AI2336" s="133"/>
      <c r="AJ2336" s="133"/>
      <c r="AK2336" s="133"/>
      <c r="AL2336" s="133"/>
      <c r="AM2336" s="133"/>
      <c r="AN2336" s="133"/>
      <c r="AO2336" s="133"/>
      <c r="AP2336" s="133"/>
      <c r="AQ2336" s="133"/>
      <c r="AR2336" s="133"/>
      <c r="AS2336" s="133"/>
      <c r="AT2336" s="133"/>
      <c r="AU2336" s="133"/>
      <c r="AV2336" s="133"/>
      <c r="AW2336" s="133"/>
      <c r="AX2336" s="133"/>
      <c r="AY2336" s="133"/>
      <c r="AZ2336" s="133"/>
      <c r="BA2336" s="133"/>
      <c r="BB2336" s="133"/>
      <c r="BC2336" s="133"/>
      <c r="BD2336" s="133"/>
      <c r="BE2336" s="133"/>
      <c r="BF2336" s="133"/>
      <c r="BG2336" s="133"/>
      <c r="BH2336" s="133"/>
    </row>
    <row r="2337" spans="1:60" outlineLevel="1" x14ac:dyDescent="0.2">
      <c r="A2337" s="142"/>
      <c r="B2337" s="143"/>
      <c r="C2337" s="189" t="s">
        <v>2260</v>
      </c>
      <c r="D2337" s="175"/>
      <c r="E2337" s="176">
        <v>4.3670000000000009</v>
      </c>
      <c r="F2337" s="144"/>
      <c r="G2337" s="144"/>
      <c r="H2337" s="144"/>
      <c r="I2337" s="144"/>
      <c r="J2337" s="144"/>
      <c r="K2337" s="144"/>
      <c r="L2337" s="144"/>
      <c r="M2337" s="144"/>
      <c r="N2337" s="144"/>
      <c r="O2337" s="144"/>
      <c r="P2337" s="144"/>
      <c r="Q2337" s="144"/>
      <c r="R2337" s="144"/>
      <c r="S2337" s="144"/>
      <c r="T2337" s="144"/>
      <c r="U2337" s="144"/>
      <c r="V2337" s="144"/>
      <c r="W2337" s="144"/>
      <c r="X2337" s="133"/>
      <c r="Y2337" s="133"/>
      <c r="Z2337" s="133"/>
      <c r="AA2337" s="133"/>
      <c r="AB2337" s="133"/>
      <c r="AC2337" s="133"/>
      <c r="AD2337" s="133"/>
      <c r="AE2337" s="133"/>
      <c r="AF2337" s="133"/>
      <c r="AG2337" s="133" t="s">
        <v>282</v>
      </c>
      <c r="AH2337" s="133">
        <v>0</v>
      </c>
      <c r="AI2337" s="133"/>
      <c r="AJ2337" s="133"/>
      <c r="AK2337" s="133"/>
      <c r="AL2337" s="133"/>
      <c r="AM2337" s="133"/>
      <c r="AN2337" s="133"/>
      <c r="AO2337" s="133"/>
      <c r="AP2337" s="133"/>
      <c r="AQ2337" s="133"/>
      <c r="AR2337" s="133"/>
      <c r="AS2337" s="133"/>
      <c r="AT2337" s="133"/>
      <c r="AU2337" s="133"/>
      <c r="AV2337" s="133"/>
      <c r="AW2337" s="133"/>
      <c r="AX2337" s="133"/>
      <c r="AY2337" s="133"/>
      <c r="AZ2337" s="133"/>
      <c r="BA2337" s="133"/>
      <c r="BB2337" s="133"/>
      <c r="BC2337" s="133"/>
      <c r="BD2337" s="133"/>
      <c r="BE2337" s="133"/>
      <c r="BF2337" s="133"/>
      <c r="BG2337" s="133"/>
      <c r="BH2337" s="133"/>
    </row>
    <row r="2338" spans="1:60" x14ac:dyDescent="0.2">
      <c r="A2338" s="148" t="s">
        <v>228</v>
      </c>
      <c r="B2338" s="149" t="s">
        <v>163</v>
      </c>
      <c r="C2338" s="169" t="s">
        <v>164</v>
      </c>
      <c r="D2338" s="150"/>
      <c r="E2338" s="151"/>
      <c r="F2338" s="152"/>
      <c r="G2338" s="152">
        <f>SUMIF(AG2339:AG2431,"&lt;&gt;NOR",G2339:G2431)</f>
        <v>3279333.32</v>
      </c>
      <c r="H2338" s="152"/>
      <c r="I2338" s="152">
        <f>SUM(I2339:I2431)</f>
        <v>266000</v>
      </c>
      <c r="J2338" s="152"/>
      <c r="K2338" s="152">
        <f>SUM(K2339:K2431)</f>
        <v>3013333.32</v>
      </c>
      <c r="L2338" s="152"/>
      <c r="M2338" s="152">
        <f>SUM(M2339:M2431)</f>
        <v>3967993.3171999999</v>
      </c>
      <c r="N2338" s="152"/>
      <c r="O2338" s="152">
        <f>SUM(O2339:O2431)</f>
        <v>35.920000000000009</v>
      </c>
      <c r="P2338" s="152"/>
      <c r="Q2338" s="152">
        <f>SUM(Q2339:Q2431)</f>
        <v>0</v>
      </c>
      <c r="R2338" s="152"/>
      <c r="S2338" s="152"/>
      <c r="T2338" s="153"/>
      <c r="U2338" s="147"/>
      <c r="V2338" s="147">
        <f>SUM(V2339:V2431)</f>
        <v>108.21</v>
      </c>
      <c r="W2338" s="147"/>
      <c r="AG2338" t="s">
        <v>229</v>
      </c>
    </row>
    <row r="2339" spans="1:60" outlineLevel="1" x14ac:dyDescent="0.2">
      <c r="A2339" s="154">
        <v>391</v>
      </c>
      <c r="B2339" s="155" t="s">
        <v>2261</v>
      </c>
      <c r="C2339" s="171" t="s">
        <v>2262</v>
      </c>
      <c r="D2339" s="156" t="s">
        <v>279</v>
      </c>
      <c r="E2339" s="157">
        <v>5</v>
      </c>
      <c r="F2339" s="158">
        <v>1600</v>
      </c>
      <c r="G2339" s="159">
        <f>ROUND(E2339*F2339,2)</f>
        <v>8000</v>
      </c>
      <c r="H2339" s="158">
        <v>0</v>
      </c>
      <c r="I2339" s="159">
        <f>ROUND(E2339*H2339,2)</f>
        <v>0</v>
      </c>
      <c r="J2339" s="158">
        <v>1600</v>
      </c>
      <c r="K2339" s="159">
        <f>ROUND(E2339*J2339,2)</f>
        <v>8000</v>
      </c>
      <c r="L2339" s="159">
        <v>21</v>
      </c>
      <c r="M2339" s="159">
        <f>G2339*(1+L2339/100)</f>
        <v>9680</v>
      </c>
      <c r="N2339" s="159">
        <v>1.5000000000000001E-2</v>
      </c>
      <c r="O2339" s="159">
        <f>ROUND(E2339*N2339,2)</f>
        <v>0.08</v>
      </c>
      <c r="P2339" s="159">
        <v>0</v>
      </c>
      <c r="Q2339" s="159">
        <f>ROUND(E2339*P2339,2)</f>
        <v>0</v>
      </c>
      <c r="R2339" s="159"/>
      <c r="S2339" s="159" t="s">
        <v>250</v>
      </c>
      <c r="T2339" s="160" t="s">
        <v>234</v>
      </c>
      <c r="U2339" s="144">
        <v>0</v>
      </c>
      <c r="V2339" s="144">
        <f>ROUND(E2339*U2339,2)</f>
        <v>0</v>
      </c>
      <c r="W2339" s="144"/>
      <c r="X2339" s="133"/>
      <c r="Y2339" s="133"/>
      <c r="Z2339" s="133"/>
      <c r="AA2339" s="133"/>
      <c r="AB2339" s="133"/>
      <c r="AC2339" s="133"/>
      <c r="AD2339" s="133"/>
      <c r="AE2339" s="133"/>
      <c r="AF2339" s="133"/>
      <c r="AG2339" s="133" t="s">
        <v>251</v>
      </c>
      <c r="AH2339" s="133"/>
      <c r="AI2339" s="133"/>
      <c r="AJ2339" s="133"/>
      <c r="AK2339" s="133"/>
      <c r="AL2339" s="133"/>
      <c r="AM2339" s="133"/>
      <c r="AN2339" s="133"/>
      <c r="AO2339" s="133"/>
      <c r="AP2339" s="133"/>
      <c r="AQ2339" s="133"/>
      <c r="AR2339" s="133"/>
      <c r="AS2339" s="133"/>
      <c r="AT2339" s="133"/>
      <c r="AU2339" s="133"/>
      <c r="AV2339" s="133"/>
      <c r="AW2339" s="133"/>
      <c r="AX2339" s="133"/>
      <c r="AY2339" s="133"/>
      <c r="AZ2339" s="133"/>
      <c r="BA2339" s="133"/>
      <c r="BB2339" s="133"/>
      <c r="BC2339" s="133"/>
      <c r="BD2339" s="133"/>
      <c r="BE2339" s="133"/>
      <c r="BF2339" s="133"/>
      <c r="BG2339" s="133"/>
      <c r="BH2339" s="133"/>
    </row>
    <row r="2340" spans="1:60" outlineLevel="1" x14ac:dyDescent="0.2">
      <c r="A2340" s="142"/>
      <c r="B2340" s="143"/>
      <c r="C2340" s="189" t="s">
        <v>2263</v>
      </c>
      <c r="D2340" s="175"/>
      <c r="E2340" s="176">
        <v>5</v>
      </c>
      <c r="F2340" s="144"/>
      <c r="G2340" s="144"/>
      <c r="H2340" s="144"/>
      <c r="I2340" s="144"/>
      <c r="J2340" s="144"/>
      <c r="K2340" s="144"/>
      <c r="L2340" s="144"/>
      <c r="M2340" s="144"/>
      <c r="N2340" s="144"/>
      <c r="O2340" s="144"/>
      <c r="P2340" s="144"/>
      <c r="Q2340" s="144"/>
      <c r="R2340" s="144"/>
      <c r="S2340" s="144"/>
      <c r="T2340" s="144"/>
      <c r="U2340" s="144"/>
      <c r="V2340" s="144"/>
      <c r="W2340" s="144"/>
      <c r="X2340" s="133"/>
      <c r="Y2340" s="133"/>
      <c r="Z2340" s="133"/>
      <c r="AA2340" s="133"/>
      <c r="AB2340" s="133"/>
      <c r="AC2340" s="133"/>
      <c r="AD2340" s="133"/>
      <c r="AE2340" s="133"/>
      <c r="AF2340" s="133"/>
      <c r="AG2340" s="133" t="s">
        <v>282</v>
      </c>
      <c r="AH2340" s="133">
        <v>0</v>
      </c>
      <c r="AI2340" s="133"/>
      <c r="AJ2340" s="133"/>
      <c r="AK2340" s="133"/>
      <c r="AL2340" s="133"/>
      <c r="AM2340" s="133"/>
      <c r="AN2340" s="133"/>
      <c r="AO2340" s="133"/>
      <c r="AP2340" s="133"/>
      <c r="AQ2340" s="133"/>
      <c r="AR2340" s="133"/>
      <c r="AS2340" s="133"/>
      <c r="AT2340" s="133"/>
      <c r="AU2340" s="133"/>
      <c r="AV2340" s="133"/>
      <c r="AW2340" s="133"/>
      <c r="AX2340" s="133"/>
      <c r="AY2340" s="133"/>
      <c r="AZ2340" s="133"/>
      <c r="BA2340" s="133"/>
      <c r="BB2340" s="133"/>
      <c r="BC2340" s="133"/>
      <c r="BD2340" s="133"/>
      <c r="BE2340" s="133"/>
      <c r="BF2340" s="133"/>
      <c r="BG2340" s="133"/>
      <c r="BH2340" s="133"/>
    </row>
    <row r="2341" spans="1:60" ht="22.5" outlineLevel="1" x14ac:dyDescent="0.2">
      <c r="A2341" s="154">
        <v>392</v>
      </c>
      <c r="B2341" s="155" t="s">
        <v>2264</v>
      </c>
      <c r="C2341" s="171" t="s">
        <v>2265</v>
      </c>
      <c r="D2341" s="156" t="s">
        <v>279</v>
      </c>
      <c r="E2341" s="157">
        <v>53.96</v>
      </c>
      <c r="F2341" s="158">
        <v>980</v>
      </c>
      <c r="G2341" s="159">
        <f>ROUND(E2341*F2341,2)</f>
        <v>52880.800000000003</v>
      </c>
      <c r="H2341" s="158">
        <v>0</v>
      </c>
      <c r="I2341" s="159">
        <f>ROUND(E2341*H2341,2)</f>
        <v>0</v>
      </c>
      <c r="J2341" s="158">
        <v>980</v>
      </c>
      <c r="K2341" s="159">
        <f>ROUND(E2341*J2341,2)</f>
        <v>52880.800000000003</v>
      </c>
      <c r="L2341" s="159">
        <v>21</v>
      </c>
      <c r="M2341" s="159">
        <f>G2341*(1+L2341/100)</f>
        <v>63985.768000000004</v>
      </c>
      <c r="N2341" s="159">
        <v>2.5000000000000001E-2</v>
      </c>
      <c r="O2341" s="159">
        <f>ROUND(E2341*N2341,2)</f>
        <v>1.35</v>
      </c>
      <c r="P2341" s="159">
        <v>0</v>
      </c>
      <c r="Q2341" s="159">
        <f>ROUND(E2341*P2341,2)</f>
        <v>0</v>
      </c>
      <c r="R2341" s="159"/>
      <c r="S2341" s="159" t="s">
        <v>250</v>
      </c>
      <c r="T2341" s="160" t="s">
        <v>234</v>
      </c>
      <c r="U2341" s="144">
        <v>0</v>
      </c>
      <c r="V2341" s="144">
        <f>ROUND(E2341*U2341,2)</f>
        <v>0</v>
      </c>
      <c r="W2341" s="144"/>
      <c r="X2341" s="133"/>
      <c r="Y2341" s="133"/>
      <c r="Z2341" s="133"/>
      <c r="AA2341" s="133"/>
      <c r="AB2341" s="133"/>
      <c r="AC2341" s="133"/>
      <c r="AD2341" s="133"/>
      <c r="AE2341" s="133"/>
      <c r="AF2341" s="133"/>
      <c r="AG2341" s="133" t="s">
        <v>251</v>
      </c>
      <c r="AH2341" s="133"/>
      <c r="AI2341" s="133"/>
      <c r="AJ2341" s="133"/>
      <c r="AK2341" s="133"/>
      <c r="AL2341" s="133"/>
      <c r="AM2341" s="133"/>
      <c r="AN2341" s="133"/>
      <c r="AO2341" s="133"/>
      <c r="AP2341" s="133"/>
      <c r="AQ2341" s="133"/>
      <c r="AR2341" s="133"/>
      <c r="AS2341" s="133"/>
      <c r="AT2341" s="133"/>
      <c r="AU2341" s="133"/>
      <c r="AV2341" s="133"/>
      <c r="AW2341" s="133"/>
      <c r="AX2341" s="133"/>
      <c r="AY2341" s="133"/>
      <c r="AZ2341" s="133"/>
      <c r="BA2341" s="133"/>
      <c r="BB2341" s="133"/>
      <c r="BC2341" s="133"/>
      <c r="BD2341" s="133"/>
      <c r="BE2341" s="133"/>
      <c r="BF2341" s="133"/>
      <c r="BG2341" s="133"/>
      <c r="BH2341" s="133"/>
    </row>
    <row r="2342" spans="1:60" outlineLevel="1" x14ac:dyDescent="0.2">
      <c r="A2342" s="142"/>
      <c r="B2342" s="143"/>
      <c r="C2342" s="189" t="s">
        <v>678</v>
      </c>
      <c r="D2342" s="175"/>
      <c r="E2342" s="176"/>
      <c r="F2342" s="144"/>
      <c r="G2342" s="144"/>
      <c r="H2342" s="144"/>
      <c r="I2342" s="144"/>
      <c r="J2342" s="144"/>
      <c r="K2342" s="144"/>
      <c r="L2342" s="144"/>
      <c r="M2342" s="144"/>
      <c r="N2342" s="144"/>
      <c r="O2342" s="144"/>
      <c r="P2342" s="144"/>
      <c r="Q2342" s="144"/>
      <c r="R2342" s="144"/>
      <c r="S2342" s="144"/>
      <c r="T2342" s="144"/>
      <c r="U2342" s="144"/>
      <c r="V2342" s="144"/>
      <c r="W2342" s="144"/>
      <c r="X2342" s="133"/>
      <c r="Y2342" s="133"/>
      <c r="Z2342" s="133"/>
      <c r="AA2342" s="133"/>
      <c r="AB2342" s="133"/>
      <c r="AC2342" s="133"/>
      <c r="AD2342" s="133"/>
      <c r="AE2342" s="133"/>
      <c r="AF2342" s="133"/>
      <c r="AG2342" s="133" t="s">
        <v>282</v>
      </c>
      <c r="AH2342" s="133">
        <v>0</v>
      </c>
      <c r="AI2342" s="133"/>
      <c r="AJ2342" s="133"/>
      <c r="AK2342" s="133"/>
      <c r="AL2342" s="133"/>
      <c r="AM2342" s="133"/>
      <c r="AN2342" s="133"/>
      <c r="AO2342" s="133"/>
      <c r="AP2342" s="133"/>
      <c r="AQ2342" s="133"/>
      <c r="AR2342" s="133"/>
      <c r="AS2342" s="133"/>
      <c r="AT2342" s="133"/>
      <c r="AU2342" s="133"/>
      <c r="AV2342" s="133"/>
      <c r="AW2342" s="133"/>
      <c r="AX2342" s="133"/>
      <c r="AY2342" s="133"/>
      <c r="AZ2342" s="133"/>
      <c r="BA2342" s="133"/>
      <c r="BB2342" s="133"/>
      <c r="BC2342" s="133"/>
      <c r="BD2342" s="133"/>
      <c r="BE2342" s="133"/>
      <c r="BF2342" s="133"/>
      <c r="BG2342" s="133"/>
      <c r="BH2342" s="133"/>
    </row>
    <row r="2343" spans="1:60" outlineLevel="1" x14ac:dyDescent="0.2">
      <c r="A2343" s="142"/>
      <c r="B2343" s="143"/>
      <c r="C2343" s="189" t="s">
        <v>2266</v>
      </c>
      <c r="D2343" s="175"/>
      <c r="E2343" s="176">
        <v>27.560000000000002</v>
      </c>
      <c r="F2343" s="144"/>
      <c r="G2343" s="144"/>
      <c r="H2343" s="144"/>
      <c r="I2343" s="144"/>
      <c r="J2343" s="144"/>
      <c r="K2343" s="144"/>
      <c r="L2343" s="144"/>
      <c r="M2343" s="144"/>
      <c r="N2343" s="144"/>
      <c r="O2343" s="144"/>
      <c r="P2343" s="144"/>
      <c r="Q2343" s="144"/>
      <c r="R2343" s="144"/>
      <c r="S2343" s="144"/>
      <c r="T2343" s="144"/>
      <c r="U2343" s="144"/>
      <c r="V2343" s="144"/>
      <c r="W2343" s="144"/>
      <c r="X2343" s="133"/>
      <c r="Y2343" s="133"/>
      <c r="Z2343" s="133"/>
      <c r="AA2343" s="133"/>
      <c r="AB2343" s="133"/>
      <c r="AC2343" s="133"/>
      <c r="AD2343" s="133"/>
      <c r="AE2343" s="133"/>
      <c r="AF2343" s="133"/>
      <c r="AG2343" s="133" t="s">
        <v>282</v>
      </c>
      <c r="AH2343" s="133">
        <v>0</v>
      </c>
      <c r="AI2343" s="133"/>
      <c r="AJ2343" s="133"/>
      <c r="AK2343" s="133"/>
      <c r="AL2343" s="133"/>
      <c r="AM2343" s="133"/>
      <c r="AN2343" s="133"/>
      <c r="AO2343" s="133"/>
      <c r="AP2343" s="133"/>
      <c r="AQ2343" s="133"/>
      <c r="AR2343" s="133"/>
      <c r="AS2343" s="133"/>
      <c r="AT2343" s="133"/>
      <c r="AU2343" s="133"/>
      <c r="AV2343" s="133"/>
      <c r="AW2343" s="133"/>
      <c r="AX2343" s="133"/>
      <c r="AY2343" s="133"/>
      <c r="AZ2343" s="133"/>
      <c r="BA2343" s="133"/>
      <c r="BB2343" s="133"/>
      <c r="BC2343" s="133"/>
      <c r="BD2343" s="133"/>
      <c r="BE2343" s="133"/>
      <c r="BF2343" s="133"/>
      <c r="BG2343" s="133"/>
      <c r="BH2343" s="133"/>
    </row>
    <row r="2344" spans="1:60" outlineLevel="1" x14ac:dyDescent="0.2">
      <c r="A2344" s="142"/>
      <c r="B2344" s="143"/>
      <c r="C2344" s="189" t="s">
        <v>2267</v>
      </c>
      <c r="D2344" s="175"/>
      <c r="E2344" s="176">
        <v>26.400000000000002</v>
      </c>
      <c r="F2344" s="144"/>
      <c r="G2344" s="144"/>
      <c r="H2344" s="144"/>
      <c r="I2344" s="144"/>
      <c r="J2344" s="144"/>
      <c r="K2344" s="144"/>
      <c r="L2344" s="144"/>
      <c r="M2344" s="144"/>
      <c r="N2344" s="144"/>
      <c r="O2344" s="144"/>
      <c r="P2344" s="144"/>
      <c r="Q2344" s="144"/>
      <c r="R2344" s="144"/>
      <c r="S2344" s="144"/>
      <c r="T2344" s="144"/>
      <c r="U2344" s="144"/>
      <c r="V2344" s="144"/>
      <c r="W2344" s="144"/>
      <c r="X2344" s="133"/>
      <c r="Y2344" s="133"/>
      <c r="Z2344" s="133"/>
      <c r="AA2344" s="133"/>
      <c r="AB2344" s="133"/>
      <c r="AC2344" s="133"/>
      <c r="AD2344" s="133"/>
      <c r="AE2344" s="133"/>
      <c r="AF2344" s="133"/>
      <c r="AG2344" s="133" t="s">
        <v>282</v>
      </c>
      <c r="AH2344" s="133">
        <v>0</v>
      </c>
      <c r="AI2344" s="133"/>
      <c r="AJ2344" s="133"/>
      <c r="AK2344" s="133"/>
      <c r="AL2344" s="133"/>
      <c r="AM2344" s="133"/>
      <c r="AN2344" s="133"/>
      <c r="AO2344" s="133"/>
      <c r="AP2344" s="133"/>
      <c r="AQ2344" s="133"/>
      <c r="AR2344" s="133"/>
      <c r="AS2344" s="133"/>
      <c r="AT2344" s="133"/>
      <c r="AU2344" s="133"/>
      <c r="AV2344" s="133"/>
      <c r="AW2344" s="133"/>
      <c r="AX2344" s="133"/>
      <c r="AY2344" s="133"/>
      <c r="AZ2344" s="133"/>
      <c r="BA2344" s="133"/>
      <c r="BB2344" s="133"/>
      <c r="BC2344" s="133"/>
      <c r="BD2344" s="133"/>
      <c r="BE2344" s="133"/>
      <c r="BF2344" s="133"/>
      <c r="BG2344" s="133"/>
      <c r="BH2344" s="133"/>
    </row>
    <row r="2345" spans="1:60" ht="22.5" outlineLevel="1" x14ac:dyDescent="0.2">
      <c r="A2345" s="154">
        <v>393</v>
      </c>
      <c r="B2345" s="155" t="s">
        <v>2268</v>
      </c>
      <c r="C2345" s="171" t="s">
        <v>2269</v>
      </c>
      <c r="D2345" s="156" t="s">
        <v>279</v>
      </c>
      <c r="E2345" s="157">
        <v>9.81</v>
      </c>
      <c r="F2345" s="158">
        <v>1050</v>
      </c>
      <c r="G2345" s="159">
        <f>ROUND(E2345*F2345,2)</f>
        <v>10300.5</v>
      </c>
      <c r="H2345" s="158">
        <v>0</v>
      </c>
      <c r="I2345" s="159">
        <f>ROUND(E2345*H2345,2)</f>
        <v>0</v>
      </c>
      <c r="J2345" s="158">
        <v>1050</v>
      </c>
      <c r="K2345" s="159">
        <f>ROUND(E2345*J2345,2)</f>
        <v>10300.5</v>
      </c>
      <c r="L2345" s="159">
        <v>21</v>
      </c>
      <c r="M2345" s="159">
        <f>G2345*(1+L2345/100)</f>
        <v>12463.605</v>
      </c>
      <c r="N2345" s="159">
        <v>2.5000000000000001E-2</v>
      </c>
      <c r="O2345" s="159">
        <f>ROUND(E2345*N2345,2)</f>
        <v>0.25</v>
      </c>
      <c r="P2345" s="159">
        <v>0</v>
      </c>
      <c r="Q2345" s="159">
        <f>ROUND(E2345*P2345,2)</f>
        <v>0</v>
      </c>
      <c r="R2345" s="159"/>
      <c r="S2345" s="159" t="s">
        <v>250</v>
      </c>
      <c r="T2345" s="160" t="s">
        <v>234</v>
      </c>
      <c r="U2345" s="144">
        <v>0</v>
      </c>
      <c r="V2345" s="144">
        <f>ROUND(E2345*U2345,2)</f>
        <v>0</v>
      </c>
      <c r="W2345" s="144"/>
      <c r="X2345" s="133"/>
      <c r="Y2345" s="133"/>
      <c r="Z2345" s="133"/>
      <c r="AA2345" s="133"/>
      <c r="AB2345" s="133"/>
      <c r="AC2345" s="133"/>
      <c r="AD2345" s="133"/>
      <c r="AE2345" s="133"/>
      <c r="AF2345" s="133"/>
      <c r="AG2345" s="133" t="s">
        <v>251</v>
      </c>
      <c r="AH2345" s="133"/>
      <c r="AI2345" s="133"/>
      <c r="AJ2345" s="133"/>
      <c r="AK2345" s="133"/>
      <c r="AL2345" s="133"/>
      <c r="AM2345" s="133"/>
      <c r="AN2345" s="133"/>
      <c r="AO2345" s="133"/>
      <c r="AP2345" s="133"/>
      <c r="AQ2345" s="133"/>
      <c r="AR2345" s="133"/>
      <c r="AS2345" s="133"/>
      <c r="AT2345" s="133"/>
      <c r="AU2345" s="133"/>
      <c r="AV2345" s="133"/>
      <c r="AW2345" s="133"/>
      <c r="AX2345" s="133"/>
      <c r="AY2345" s="133"/>
      <c r="AZ2345" s="133"/>
      <c r="BA2345" s="133"/>
      <c r="BB2345" s="133"/>
      <c r="BC2345" s="133"/>
      <c r="BD2345" s="133"/>
      <c r="BE2345" s="133"/>
      <c r="BF2345" s="133"/>
      <c r="BG2345" s="133"/>
      <c r="BH2345" s="133"/>
    </row>
    <row r="2346" spans="1:60" outlineLevel="1" x14ac:dyDescent="0.2">
      <c r="A2346" s="142"/>
      <c r="B2346" s="143"/>
      <c r="C2346" s="189" t="s">
        <v>678</v>
      </c>
      <c r="D2346" s="175"/>
      <c r="E2346" s="176"/>
      <c r="F2346" s="144"/>
      <c r="G2346" s="144"/>
      <c r="H2346" s="144"/>
      <c r="I2346" s="144"/>
      <c r="J2346" s="144"/>
      <c r="K2346" s="144"/>
      <c r="L2346" s="144"/>
      <c r="M2346" s="144"/>
      <c r="N2346" s="144"/>
      <c r="O2346" s="144"/>
      <c r="P2346" s="144"/>
      <c r="Q2346" s="144"/>
      <c r="R2346" s="144"/>
      <c r="S2346" s="144"/>
      <c r="T2346" s="144"/>
      <c r="U2346" s="144"/>
      <c r="V2346" s="144"/>
      <c r="W2346" s="144"/>
      <c r="X2346" s="133"/>
      <c r="Y2346" s="133"/>
      <c r="Z2346" s="133"/>
      <c r="AA2346" s="133"/>
      <c r="AB2346" s="133"/>
      <c r="AC2346" s="133"/>
      <c r="AD2346" s="133"/>
      <c r="AE2346" s="133"/>
      <c r="AF2346" s="133"/>
      <c r="AG2346" s="133" t="s">
        <v>282</v>
      </c>
      <c r="AH2346" s="133">
        <v>0</v>
      </c>
      <c r="AI2346" s="133"/>
      <c r="AJ2346" s="133"/>
      <c r="AK2346" s="133"/>
      <c r="AL2346" s="133"/>
      <c r="AM2346" s="133"/>
      <c r="AN2346" s="133"/>
      <c r="AO2346" s="133"/>
      <c r="AP2346" s="133"/>
      <c r="AQ2346" s="133"/>
      <c r="AR2346" s="133"/>
      <c r="AS2346" s="133"/>
      <c r="AT2346" s="133"/>
      <c r="AU2346" s="133"/>
      <c r="AV2346" s="133"/>
      <c r="AW2346" s="133"/>
      <c r="AX2346" s="133"/>
      <c r="AY2346" s="133"/>
      <c r="AZ2346" s="133"/>
      <c r="BA2346" s="133"/>
      <c r="BB2346" s="133"/>
      <c r="BC2346" s="133"/>
      <c r="BD2346" s="133"/>
      <c r="BE2346" s="133"/>
      <c r="BF2346" s="133"/>
      <c r="BG2346" s="133"/>
      <c r="BH2346" s="133"/>
    </row>
    <row r="2347" spans="1:60" outlineLevel="1" x14ac:dyDescent="0.2">
      <c r="A2347" s="142"/>
      <c r="B2347" s="143"/>
      <c r="C2347" s="189" t="s">
        <v>2270</v>
      </c>
      <c r="D2347" s="175"/>
      <c r="E2347" s="176">
        <v>9.81</v>
      </c>
      <c r="F2347" s="144"/>
      <c r="G2347" s="144"/>
      <c r="H2347" s="144"/>
      <c r="I2347" s="144"/>
      <c r="J2347" s="144"/>
      <c r="K2347" s="144"/>
      <c r="L2347" s="144"/>
      <c r="M2347" s="144"/>
      <c r="N2347" s="144"/>
      <c r="O2347" s="144"/>
      <c r="P2347" s="144"/>
      <c r="Q2347" s="144"/>
      <c r="R2347" s="144"/>
      <c r="S2347" s="144"/>
      <c r="T2347" s="144"/>
      <c r="U2347" s="144"/>
      <c r="V2347" s="144"/>
      <c r="W2347" s="144"/>
      <c r="X2347" s="133"/>
      <c r="Y2347" s="133"/>
      <c r="Z2347" s="133"/>
      <c r="AA2347" s="133"/>
      <c r="AB2347" s="133"/>
      <c r="AC2347" s="133"/>
      <c r="AD2347" s="133"/>
      <c r="AE2347" s="133"/>
      <c r="AF2347" s="133"/>
      <c r="AG2347" s="133" t="s">
        <v>282</v>
      </c>
      <c r="AH2347" s="133">
        <v>0</v>
      </c>
      <c r="AI2347" s="133"/>
      <c r="AJ2347" s="133"/>
      <c r="AK2347" s="133"/>
      <c r="AL2347" s="133"/>
      <c r="AM2347" s="133"/>
      <c r="AN2347" s="133"/>
      <c r="AO2347" s="133"/>
      <c r="AP2347" s="133"/>
      <c r="AQ2347" s="133"/>
      <c r="AR2347" s="133"/>
      <c r="AS2347" s="133"/>
      <c r="AT2347" s="133"/>
      <c r="AU2347" s="133"/>
      <c r="AV2347" s="133"/>
      <c r="AW2347" s="133"/>
      <c r="AX2347" s="133"/>
      <c r="AY2347" s="133"/>
      <c r="AZ2347" s="133"/>
      <c r="BA2347" s="133"/>
      <c r="BB2347" s="133"/>
      <c r="BC2347" s="133"/>
      <c r="BD2347" s="133"/>
      <c r="BE2347" s="133"/>
      <c r="BF2347" s="133"/>
      <c r="BG2347" s="133"/>
      <c r="BH2347" s="133"/>
    </row>
    <row r="2348" spans="1:60" ht="22.5" outlineLevel="1" x14ac:dyDescent="0.2">
      <c r="A2348" s="154">
        <v>394</v>
      </c>
      <c r="B2348" s="155" t="s">
        <v>2271</v>
      </c>
      <c r="C2348" s="171" t="s">
        <v>2272</v>
      </c>
      <c r="D2348" s="156" t="s">
        <v>279</v>
      </c>
      <c r="E2348" s="157">
        <v>545.15300000000002</v>
      </c>
      <c r="F2348" s="158">
        <v>890</v>
      </c>
      <c r="G2348" s="159">
        <f>ROUND(E2348*F2348,2)</f>
        <v>485186.17</v>
      </c>
      <c r="H2348" s="158">
        <v>0</v>
      </c>
      <c r="I2348" s="159">
        <f>ROUND(E2348*H2348,2)</f>
        <v>0</v>
      </c>
      <c r="J2348" s="158">
        <v>890</v>
      </c>
      <c r="K2348" s="159">
        <f>ROUND(E2348*J2348,2)</f>
        <v>485186.17</v>
      </c>
      <c r="L2348" s="159">
        <v>21</v>
      </c>
      <c r="M2348" s="159">
        <f>G2348*(1+L2348/100)</f>
        <v>587075.26569999999</v>
      </c>
      <c r="N2348" s="159">
        <v>2.5000000000000001E-2</v>
      </c>
      <c r="O2348" s="159">
        <f>ROUND(E2348*N2348,2)</f>
        <v>13.63</v>
      </c>
      <c r="P2348" s="159">
        <v>0</v>
      </c>
      <c r="Q2348" s="159">
        <f>ROUND(E2348*P2348,2)</f>
        <v>0</v>
      </c>
      <c r="R2348" s="159"/>
      <c r="S2348" s="159" t="s">
        <v>250</v>
      </c>
      <c r="T2348" s="160" t="s">
        <v>234</v>
      </c>
      <c r="U2348" s="144">
        <v>0</v>
      </c>
      <c r="V2348" s="144">
        <f>ROUND(E2348*U2348,2)</f>
        <v>0</v>
      </c>
      <c r="W2348" s="144"/>
      <c r="X2348" s="133"/>
      <c r="Y2348" s="133"/>
      <c r="Z2348" s="133"/>
      <c r="AA2348" s="133"/>
      <c r="AB2348" s="133"/>
      <c r="AC2348" s="133"/>
      <c r="AD2348" s="133"/>
      <c r="AE2348" s="133"/>
      <c r="AF2348" s="133"/>
      <c r="AG2348" s="133" t="s">
        <v>251</v>
      </c>
      <c r="AH2348" s="133"/>
      <c r="AI2348" s="133"/>
      <c r="AJ2348" s="133"/>
      <c r="AK2348" s="133"/>
      <c r="AL2348" s="133"/>
      <c r="AM2348" s="133"/>
      <c r="AN2348" s="133"/>
      <c r="AO2348" s="133"/>
      <c r="AP2348" s="133"/>
      <c r="AQ2348" s="133"/>
      <c r="AR2348" s="133"/>
      <c r="AS2348" s="133"/>
      <c r="AT2348" s="133"/>
      <c r="AU2348" s="133"/>
      <c r="AV2348" s="133"/>
      <c r="AW2348" s="133"/>
      <c r="AX2348" s="133"/>
      <c r="AY2348" s="133"/>
      <c r="AZ2348" s="133"/>
      <c r="BA2348" s="133"/>
      <c r="BB2348" s="133"/>
      <c r="BC2348" s="133"/>
      <c r="BD2348" s="133"/>
      <c r="BE2348" s="133"/>
      <c r="BF2348" s="133"/>
      <c r="BG2348" s="133"/>
      <c r="BH2348" s="133"/>
    </row>
    <row r="2349" spans="1:60" outlineLevel="1" x14ac:dyDescent="0.2">
      <c r="A2349" s="142"/>
      <c r="B2349" s="143"/>
      <c r="C2349" s="189" t="s">
        <v>668</v>
      </c>
      <c r="D2349" s="175"/>
      <c r="E2349" s="176"/>
      <c r="F2349" s="144"/>
      <c r="G2349" s="144"/>
      <c r="H2349" s="144"/>
      <c r="I2349" s="144"/>
      <c r="J2349" s="144"/>
      <c r="K2349" s="144"/>
      <c r="L2349" s="144"/>
      <c r="M2349" s="144"/>
      <c r="N2349" s="144"/>
      <c r="O2349" s="144"/>
      <c r="P2349" s="144"/>
      <c r="Q2349" s="144"/>
      <c r="R2349" s="144"/>
      <c r="S2349" s="144"/>
      <c r="T2349" s="144"/>
      <c r="U2349" s="144"/>
      <c r="V2349" s="144"/>
      <c r="W2349" s="144"/>
      <c r="X2349" s="133"/>
      <c r="Y2349" s="133"/>
      <c r="Z2349" s="133"/>
      <c r="AA2349" s="133"/>
      <c r="AB2349" s="133"/>
      <c r="AC2349" s="133"/>
      <c r="AD2349" s="133"/>
      <c r="AE2349" s="133"/>
      <c r="AF2349" s="133"/>
      <c r="AG2349" s="133" t="s">
        <v>282</v>
      </c>
      <c r="AH2349" s="133">
        <v>0</v>
      </c>
      <c r="AI2349" s="133"/>
      <c r="AJ2349" s="133"/>
      <c r="AK2349" s="133"/>
      <c r="AL2349" s="133"/>
      <c r="AM2349" s="133"/>
      <c r="AN2349" s="133"/>
      <c r="AO2349" s="133"/>
      <c r="AP2349" s="133"/>
      <c r="AQ2349" s="133"/>
      <c r="AR2349" s="133"/>
      <c r="AS2349" s="133"/>
      <c r="AT2349" s="133"/>
      <c r="AU2349" s="133"/>
      <c r="AV2349" s="133"/>
      <c r="AW2349" s="133"/>
      <c r="AX2349" s="133"/>
      <c r="AY2349" s="133"/>
      <c r="AZ2349" s="133"/>
      <c r="BA2349" s="133"/>
      <c r="BB2349" s="133"/>
      <c r="BC2349" s="133"/>
      <c r="BD2349" s="133"/>
      <c r="BE2349" s="133"/>
      <c r="BF2349" s="133"/>
      <c r="BG2349" s="133"/>
      <c r="BH2349" s="133"/>
    </row>
    <row r="2350" spans="1:60" outlineLevel="1" x14ac:dyDescent="0.2">
      <c r="A2350" s="142"/>
      <c r="B2350" s="143"/>
      <c r="C2350" s="189" t="s">
        <v>2273</v>
      </c>
      <c r="D2350" s="175"/>
      <c r="E2350" s="176">
        <v>17.994000000000003</v>
      </c>
      <c r="F2350" s="144"/>
      <c r="G2350" s="144"/>
      <c r="H2350" s="144"/>
      <c r="I2350" s="144"/>
      <c r="J2350" s="144"/>
      <c r="K2350" s="144"/>
      <c r="L2350" s="144"/>
      <c r="M2350" s="144"/>
      <c r="N2350" s="144"/>
      <c r="O2350" s="144"/>
      <c r="P2350" s="144"/>
      <c r="Q2350" s="144"/>
      <c r="R2350" s="144"/>
      <c r="S2350" s="144"/>
      <c r="T2350" s="144"/>
      <c r="U2350" s="144"/>
      <c r="V2350" s="144"/>
      <c r="W2350" s="144"/>
      <c r="X2350" s="133"/>
      <c r="Y2350" s="133"/>
      <c r="Z2350" s="133"/>
      <c r="AA2350" s="133"/>
      <c r="AB2350" s="133"/>
      <c r="AC2350" s="133"/>
      <c r="AD2350" s="133"/>
      <c r="AE2350" s="133"/>
      <c r="AF2350" s="133"/>
      <c r="AG2350" s="133" t="s">
        <v>282</v>
      </c>
      <c r="AH2350" s="133">
        <v>0</v>
      </c>
      <c r="AI2350" s="133"/>
      <c r="AJ2350" s="133"/>
      <c r="AK2350" s="133"/>
      <c r="AL2350" s="133"/>
      <c r="AM2350" s="133"/>
      <c r="AN2350" s="133"/>
      <c r="AO2350" s="133"/>
      <c r="AP2350" s="133"/>
      <c r="AQ2350" s="133"/>
      <c r="AR2350" s="133"/>
      <c r="AS2350" s="133"/>
      <c r="AT2350" s="133"/>
      <c r="AU2350" s="133"/>
      <c r="AV2350" s="133"/>
      <c r="AW2350" s="133"/>
      <c r="AX2350" s="133"/>
      <c r="AY2350" s="133"/>
      <c r="AZ2350" s="133"/>
      <c r="BA2350" s="133"/>
      <c r="BB2350" s="133"/>
      <c r="BC2350" s="133"/>
      <c r="BD2350" s="133"/>
      <c r="BE2350" s="133"/>
      <c r="BF2350" s="133"/>
      <c r="BG2350" s="133"/>
      <c r="BH2350" s="133"/>
    </row>
    <row r="2351" spans="1:60" outlineLevel="1" x14ac:dyDescent="0.2">
      <c r="A2351" s="142"/>
      <c r="B2351" s="143"/>
      <c r="C2351" s="189" t="s">
        <v>2274</v>
      </c>
      <c r="D2351" s="175"/>
      <c r="E2351" s="176">
        <v>21.930000000000003</v>
      </c>
      <c r="F2351" s="144"/>
      <c r="G2351" s="144"/>
      <c r="H2351" s="144"/>
      <c r="I2351" s="144"/>
      <c r="J2351" s="144"/>
      <c r="K2351" s="144"/>
      <c r="L2351" s="144"/>
      <c r="M2351" s="144"/>
      <c r="N2351" s="144"/>
      <c r="O2351" s="144"/>
      <c r="P2351" s="144"/>
      <c r="Q2351" s="144"/>
      <c r="R2351" s="144"/>
      <c r="S2351" s="144"/>
      <c r="T2351" s="144"/>
      <c r="U2351" s="144"/>
      <c r="V2351" s="144"/>
      <c r="W2351" s="144"/>
      <c r="X2351" s="133"/>
      <c r="Y2351" s="133"/>
      <c r="Z2351" s="133"/>
      <c r="AA2351" s="133"/>
      <c r="AB2351" s="133"/>
      <c r="AC2351" s="133"/>
      <c r="AD2351" s="133"/>
      <c r="AE2351" s="133"/>
      <c r="AF2351" s="133"/>
      <c r="AG2351" s="133" t="s">
        <v>282</v>
      </c>
      <c r="AH2351" s="133">
        <v>0</v>
      </c>
      <c r="AI2351" s="133"/>
      <c r="AJ2351" s="133"/>
      <c r="AK2351" s="133"/>
      <c r="AL2351" s="133"/>
      <c r="AM2351" s="133"/>
      <c r="AN2351" s="133"/>
      <c r="AO2351" s="133"/>
      <c r="AP2351" s="133"/>
      <c r="AQ2351" s="133"/>
      <c r="AR2351" s="133"/>
      <c r="AS2351" s="133"/>
      <c r="AT2351" s="133"/>
      <c r="AU2351" s="133"/>
      <c r="AV2351" s="133"/>
      <c r="AW2351" s="133"/>
      <c r="AX2351" s="133"/>
      <c r="AY2351" s="133"/>
      <c r="AZ2351" s="133"/>
      <c r="BA2351" s="133"/>
      <c r="BB2351" s="133"/>
      <c r="BC2351" s="133"/>
      <c r="BD2351" s="133"/>
      <c r="BE2351" s="133"/>
      <c r="BF2351" s="133"/>
      <c r="BG2351" s="133"/>
      <c r="BH2351" s="133"/>
    </row>
    <row r="2352" spans="1:60" outlineLevel="1" x14ac:dyDescent="0.2">
      <c r="A2352" s="142"/>
      <c r="B2352" s="143"/>
      <c r="C2352" s="189" t="s">
        <v>2275</v>
      </c>
      <c r="D2352" s="175"/>
      <c r="E2352" s="176">
        <v>22.720000000000002</v>
      </c>
      <c r="F2352" s="144"/>
      <c r="G2352" s="144"/>
      <c r="H2352" s="144"/>
      <c r="I2352" s="144"/>
      <c r="J2352" s="144"/>
      <c r="K2352" s="144"/>
      <c r="L2352" s="144"/>
      <c r="M2352" s="144"/>
      <c r="N2352" s="144"/>
      <c r="O2352" s="144"/>
      <c r="P2352" s="144"/>
      <c r="Q2352" s="144"/>
      <c r="R2352" s="144"/>
      <c r="S2352" s="144"/>
      <c r="T2352" s="144"/>
      <c r="U2352" s="144"/>
      <c r="V2352" s="144"/>
      <c r="W2352" s="144"/>
      <c r="X2352" s="133"/>
      <c r="Y2352" s="133"/>
      <c r="Z2352" s="133"/>
      <c r="AA2352" s="133"/>
      <c r="AB2352" s="133"/>
      <c r="AC2352" s="133"/>
      <c r="AD2352" s="133"/>
      <c r="AE2352" s="133"/>
      <c r="AF2352" s="133"/>
      <c r="AG2352" s="133" t="s">
        <v>282</v>
      </c>
      <c r="AH2352" s="133">
        <v>0</v>
      </c>
      <c r="AI2352" s="133"/>
      <c r="AJ2352" s="133"/>
      <c r="AK2352" s="133"/>
      <c r="AL2352" s="133"/>
      <c r="AM2352" s="133"/>
      <c r="AN2352" s="133"/>
      <c r="AO2352" s="133"/>
      <c r="AP2352" s="133"/>
      <c r="AQ2352" s="133"/>
      <c r="AR2352" s="133"/>
      <c r="AS2352" s="133"/>
      <c r="AT2352" s="133"/>
      <c r="AU2352" s="133"/>
      <c r="AV2352" s="133"/>
      <c r="AW2352" s="133"/>
      <c r="AX2352" s="133"/>
      <c r="AY2352" s="133"/>
      <c r="AZ2352" s="133"/>
      <c r="BA2352" s="133"/>
      <c r="BB2352" s="133"/>
      <c r="BC2352" s="133"/>
      <c r="BD2352" s="133"/>
      <c r="BE2352" s="133"/>
      <c r="BF2352" s="133"/>
      <c r="BG2352" s="133"/>
      <c r="BH2352" s="133"/>
    </row>
    <row r="2353" spans="1:60" outlineLevel="1" x14ac:dyDescent="0.2">
      <c r="A2353" s="142"/>
      <c r="B2353" s="143"/>
      <c r="C2353" s="189" t="s">
        <v>2276</v>
      </c>
      <c r="D2353" s="175"/>
      <c r="E2353" s="176">
        <v>29.1</v>
      </c>
      <c r="F2353" s="144"/>
      <c r="G2353" s="144"/>
      <c r="H2353" s="144"/>
      <c r="I2353" s="144"/>
      <c r="J2353" s="144"/>
      <c r="K2353" s="144"/>
      <c r="L2353" s="144"/>
      <c r="M2353" s="144"/>
      <c r="N2353" s="144"/>
      <c r="O2353" s="144"/>
      <c r="P2353" s="144"/>
      <c r="Q2353" s="144"/>
      <c r="R2353" s="144"/>
      <c r="S2353" s="144"/>
      <c r="T2353" s="144"/>
      <c r="U2353" s="144"/>
      <c r="V2353" s="144"/>
      <c r="W2353" s="144"/>
      <c r="X2353" s="133"/>
      <c r="Y2353" s="133"/>
      <c r="Z2353" s="133"/>
      <c r="AA2353" s="133"/>
      <c r="AB2353" s="133"/>
      <c r="AC2353" s="133"/>
      <c r="AD2353" s="133"/>
      <c r="AE2353" s="133"/>
      <c r="AF2353" s="133"/>
      <c r="AG2353" s="133" t="s">
        <v>282</v>
      </c>
      <c r="AH2353" s="133">
        <v>0</v>
      </c>
      <c r="AI2353" s="133"/>
      <c r="AJ2353" s="133"/>
      <c r="AK2353" s="133"/>
      <c r="AL2353" s="133"/>
      <c r="AM2353" s="133"/>
      <c r="AN2353" s="133"/>
      <c r="AO2353" s="133"/>
      <c r="AP2353" s="133"/>
      <c r="AQ2353" s="133"/>
      <c r="AR2353" s="133"/>
      <c r="AS2353" s="133"/>
      <c r="AT2353" s="133"/>
      <c r="AU2353" s="133"/>
      <c r="AV2353" s="133"/>
      <c r="AW2353" s="133"/>
      <c r="AX2353" s="133"/>
      <c r="AY2353" s="133"/>
      <c r="AZ2353" s="133"/>
      <c r="BA2353" s="133"/>
      <c r="BB2353" s="133"/>
      <c r="BC2353" s="133"/>
      <c r="BD2353" s="133"/>
      <c r="BE2353" s="133"/>
      <c r="BF2353" s="133"/>
      <c r="BG2353" s="133"/>
      <c r="BH2353" s="133"/>
    </row>
    <row r="2354" spans="1:60" outlineLevel="1" x14ac:dyDescent="0.2">
      <c r="A2354" s="142"/>
      <c r="B2354" s="143"/>
      <c r="C2354" s="189" t="s">
        <v>2277</v>
      </c>
      <c r="D2354" s="175"/>
      <c r="E2354" s="176">
        <v>66.411000000000001</v>
      </c>
      <c r="F2354" s="144"/>
      <c r="G2354" s="144"/>
      <c r="H2354" s="144"/>
      <c r="I2354" s="144"/>
      <c r="J2354" s="144"/>
      <c r="K2354" s="144"/>
      <c r="L2354" s="144"/>
      <c r="M2354" s="144"/>
      <c r="N2354" s="144"/>
      <c r="O2354" s="144"/>
      <c r="P2354" s="144"/>
      <c r="Q2354" s="144"/>
      <c r="R2354" s="144"/>
      <c r="S2354" s="144"/>
      <c r="T2354" s="144"/>
      <c r="U2354" s="144"/>
      <c r="V2354" s="144"/>
      <c r="W2354" s="144"/>
      <c r="X2354" s="133"/>
      <c r="Y2354" s="133"/>
      <c r="Z2354" s="133"/>
      <c r="AA2354" s="133"/>
      <c r="AB2354" s="133"/>
      <c r="AC2354" s="133"/>
      <c r="AD2354" s="133"/>
      <c r="AE2354" s="133"/>
      <c r="AF2354" s="133"/>
      <c r="AG2354" s="133" t="s">
        <v>282</v>
      </c>
      <c r="AH2354" s="133">
        <v>0</v>
      </c>
      <c r="AI2354" s="133"/>
      <c r="AJ2354" s="133"/>
      <c r="AK2354" s="133"/>
      <c r="AL2354" s="133"/>
      <c r="AM2354" s="133"/>
      <c r="AN2354" s="133"/>
      <c r="AO2354" s="133"/>
      <c r="AP2354" s="133"/>
      <c r="AQ2354" s="133"/>
      <c r="AR2354" s="133"/>
      <c r="AS2354" s="133"/>
      <c r="AT2354" s="133"/>
      <c r="AU2354" s="133"/>
      <c r="AV2354" s="133"/>
      <c r="AW2354" s="133"/>
      <c r="AX2354" s="133"/>
      <c r="AY2354" s="133"/>
      <c r="AZ2354" s="133"/>
      <c r="BA2354" s="133"/>
      <c r="BB2354" s="133"/>
      <c r="BC2354" s="133"/>
      <c r="BD2354" s="133"/>
      <c r="BE2354" s="133"/>
      <c r="BF2354" s="133"/>
      <c r="BG2354" s="133"/>
      <c r="BH2354" s="133"/>
    </row>
    <row r="2355" spans="1:60" outlineLevel="1" x14ac:dyDescent="0.2">
      <c r="A2355" s="142"/>
      <c r="B2355" s="143"/>
      <c r="C2355" s="189" t="s">
        <v>674</v>
      </c>
      <c r="D2355" s="175"/>
      <c r="E2355" s="176"/>
      <c r="F2355" s="144"/>
      <c r="G2355" s="144"/>
      <c r="H2355" s="144"/>
      <c r="I2355" s="144"/>
      <c r="J2355" s="144"/>
      <c r="K2355" s="144"/>
      <c r="L2355" s="144"/>
      <c r="M2355" s="144"/>
      <c r="N2355" s="144"/>
      <c r="O2355" s="144"/>
      <c r="P2355" s="144"/>
      <c r="Q2355" s="144"/>
      <c r="R2355" s="144"/>
      <c r="S2355" s="144"/>
      <c r="T2355" s="144"/>
      <c r="U2355" s="144"/>
      <c r="V2355" s="144"/>
      <c r="W2355" s="144"/>
      <c r="X2355" s="133"/>
      <c r="Y2355" s="133"/>
      <c r="Z2355" s="133"/>
      <c r="AA2355" s="133"/>
      <c r="AB2355" s="133"/>
      <c r="AC2355" s="133"/>
      <c r="AD2355" s="133"/>
      <c r="AE2355" s="133"/>
      <c r="AF2355" s="133"/>
      <c r="AG2355" s="133" t="s">
        <v>282</v>
      </c>
      <c r="AH2355" s="133">
        <v>0</v>
      </c>
      <c r="AI2355" s="133"/>
      <c r="AJ2355" s="133"/>
      <c r="AK2355" s="133"/>
      <c r="AL2355" s="133"/>
      <c r="AM2355" s="133"/>
      <c r="AN2355" s="133"/>
      <c r="AO2355" s="133"/>
      <c r="AP2355" s="133"/>
      <c r="AQ2355" s="133"/>
      <c r="AR2355" s="133"/>
      <c r="AS2355" s="133"/>
      <c r="AT2355" s="133"/>
      <c r="AU2355" s="133"/>
      <c r="AV2355" s="133"/>
      <c r="AW2355" s="133"/>
      <c r="AX2355" s="133"/>
      <c r="AY2355" s="133"/>
      <c r="AZ2355" s="133"/>
      <c r="BA2355" s="133"/>
      <c r="BB2355" s="133"/>
      <c r="BC2355" s="133"/>
      <c r="BD2355" s="133"/>
      <c r="BE2355" s="133"/>
      <c r="BF2355" s="133"/>
      <c r="BG2355" s="133"/>
      <c r="BH2355" s="133"/>
    </row>
    <row r="2356" spans="1:60" outlineLevel="1" x14ac:dyDescent="0.2">
      <c r="A2356" s="142"/>
      <c r="B2356" s="143"/>
      <c r="C2356" s="189" t="s">
        <v>2278</v>
      </c>
      <c r="D2356" s="175"/>
      <c r="E2356" s="176">
        <v>11.844000000000001</v>
      </c>
      <c r="F2356" s="144"/>
      <c r="G2356" s="144"/>
      <c r="H2356" s="144"/>
      <c r="I2356" s="144"/>
      <c r="J2356" s="144"/>
      <c r="K2356" s="144"/>
      <c r="L2356" s="144"/>
      <c r="M2356" s="144"/>
      <c r="N2356" s="144"/>
      <c r="O2356" s="144"/>
      <c r="P2356" s="144"/>
      <c r="Q2356" s="144"/>
      <c r="R2356" s="144"/>
      <c r="S2356" s="144"/>
      <c r="T2356" s="144"/>
      <c r="U2356" s="144"/>
      <c r="V2356" s="144"/>
      <c r="W2356" s="144"/>
      <c r="X2356" s="133"/>
      <c r="Y2356" s="133"/>
      <c r="Z2356" s="133"/>
      <c r="AA2356" s="133"/>
      <c r="AB2356" s="133"/>
      <c r="AC2356" s="133"/>
      <c r="AD2356" s="133"/>
      <c r="AE2356" s="133"/>
      <c r="AF2356" s="133"/>
      <c r="AG2356" s="133" t="s">
        <v>282</v>
      </c>
      <c r="AH2356" s="133">
        <v>0</v>
      </c>
      <c r="AI2356" s="133"/>
      <c r="AJ2356" s="133"/>
      <c r="AK2356" s="133"/>
      <c r="AL2356" s="133"/>
      <c r="AM2356" s="133"/>
      <c r="AN2356" s="133"/>
      <c r="AO2356" s="133"/>
      <c r="AP2356" s="133"/>
      <c r="AQ2356" s="133"/>
      <c r="AR2356" s="133"/>
      <c r="AS2356" s="133"/>
      <c r="AT2356" s="133"/>
      <c r="AU2356" s="133"/>
      <c r="AV2356" s="133"/>
      <c r="AW2356" s="133"/>
      <c r="AX2356" s="133"/>
      <c r="AY2356" s="133"/>
      <c r="AZ2356" s="133"/>
      <c r="BA2356" s="133"/>
      <c r="BB2356" s="133"/>
      <c r="BC2356" s="133"/>
      <c r="BD2356" s="133"/>
      <c r="BE2356" s="133"/>
      <c r="BF2356" s="133"/>
      <c r="BG2356" s="133"/>
      <c r="BH2356" s="133"/>
    </row>
    <row r="2357" spans="1:60" outlineLevel="1" x14ac:dyDescent="0.2">
      <c r="A2357" s="142"/>
      <c r="B2357" s="143"/>
      <c r="C2357" s="189" t="s">
        <v>2279</v>
      </c>
      <c r="D2357" s="175"/>
      <c r="E2357" s="176">
        <v>15.786000000000001</v>
      </c>
      <c r="F2357" s="144"/>
      <c r="G2357" s="144"/>
      <c r="H2357" s="144"/>
      <c r="I2357" s="144"/>
      <c r="J2357" s="144"/>
      <c r="K2357" s="144"/>
      <c r="L2357" s="144"/>
      <c r="M2357" s="144"/>
      <c r="N2357" s="144"/>
      <c r="O2357" s="144"/>
      <c r="P2357" s="144"/>
      <c r="Q2357" s="144"/>
      <c r="R2357" s="144"/>
      <c r="S2357" s="144"/>
      <c r="T2357" s="144"/>
      <c r="U2357" s="144"/>
      <c r="V2357" s="144"/>
      <c r="W2357" s="144"/>
      <c r="X2357" s="133"/>
      <c r="Y2357" s="133"/>
      <c r="Z2357" s="133"/>
      <c r="AA2357" s="133"/>
      <c r="AB2357" s="133"/>
      <c r="AC2357" s="133"/>
      <c r="AD2357" s="133"/>
      <c r="AE2357" s="133"/>
      <c r="AF2357" s="133"/>
      <c r="AG2357" s="133" t="s">
        <v>282</v>
      </c>
      <c r="AH2357" s="133">
        <v>0</v>
      </c>
      <c r="AI2357" s="133"/>
      <c r="AJ2357" s="133"/>
      <c r="AK2357" s="133"/>
      <c r="AL2357" s="133"/>
      <c r="AM2357" s="133"/>
      <c r="AN2357" s="133"/>
      <c r="AO2357" s="133"/>
      <c r="AP2357" s="133"/>
      <c r="AQ2357" s="133"/>
      <c r="AR2357" s="133"/>
      <c r="AS2357" s="133"/>
      <c r="AT2357" s="133"/>
      <c r="AU2357" s="133"/>
      <c r="AV2357" s="133"/>
      <c r="AW2357" s="133"/>
      <c r="AX2357" s="133"/>
      <c r="AY2357" s="133"/>
      <c r="AZ2357" s="133"/>
      <c r="BA2357" s="133"/>
      <c r="BB2357" s="133"/>
      <c r="BC2357" s="133"/>
      <c r="BD2357" s="133"/>
      <c r="BE2357" s="133"/>
      <c r="BF2357" s="133"/>
      <c r="BG2357" s="133"/>
      <c r="BH2357" s="133"/>
    </row>
    <row r="2358" spans="1:60" outlineLevel="1" x14ac:dyDescent="0.2">
      <c r="A2358" s="142"/>
      <c r="B2358" s="143"/>
      <c r="C2358" s="189" t="s">
        <v>2280</v>
      </c>
      <c r="D2358" s="175"/>
      <c r="E2358" s="176">
        <v>15.208</v>
      </c>
      <c r="F2358" s="144"/>
      <c r="G2358" s="144"/>
      <c r="H2358" s="144"/>
      <c r="I2358" s="144"/>
      <c r="J2358" s="144"/>
      <c r="K2358" s="144"/>
      <c r="L2358" s="144"/>
      <c r="M2358" s="144"/>
      <c r="N2358" s="144"/>
      <c r="O2358" s="144"/>
      <c r="P2358" s="144"/>
      <c r="Q2358" s="144"/>
      <c r="R2358" s="144"/>
      <c r="S2358" s="144"/>
      <c r="T2358" s="144"/>
      <c r="U2358" s="144"/>
      <c r="V2358" s="144"/>
      <c r="W2358" s="144"/>
      <c r="X2358" s="133"/>
      <c r="Y2358" s="133"/>
      <c r="Z2358" s="133"/>
      <c r="AA2358" s="133"/>
      <c r="AB2358" s="133"/>
      <c r="AC2358" s="133"/>
      <c r="AD2358" s="133"/>
      <c r="AE2358" s="133"/>
      <c r="AF2358" s="133"/>
      <c r="AG2358" s="133" t="s">
        <v>282</v>
      </c>
      <c r="AH2358" s="133">
        <v>0</v>
      </c>
      <c r="AI2358" s="133"/>
      <c r="AJ2358" s="133"/>
      <c r="AK2358" s="133"/>
      <c r="AL2358" s="133"/>
      <c r="AM2358" s="133"/>
      <c r="AN2358" s="133"/>
      <c r="AO2358" s="133"/>
      <c r="AP2358" s="133"/>
      <c r="AQ2358" s="133"/>
      <c r="AR2358" s="133"/>
      <c r="AS2358" s="133"/>
      <c r="AT2358" s="133"/>
      <c r="AU2358" s="133"/>
      <c r="AV2358" s="133"/>
      <c r="AW2358" s="133"/>
      <c r="AX2358" s="133"/>
      <c r="AY2358" s="133"/>
      <c r="AZ2358" s="133"/>
      <c r="BA2358" s="133"/>
      <c r="BB2358" s="133"/>
      <c r="BC2358" s="133"/>
      <c r="BD2358" s="133"/>
      <c r="BE2358" s="133"/>
      <c r="BF2358" s="133"/>
      <c r="BG2358" s="133"/>
      <c r="BH2358" s="133"/>
    </row>
    <row r="2359" spans="1:60" outlineLevel="1" x14ac:dyDescent="0.2">
      <c r="A2359" s="142"/>
      <c r="B2359" s="143"/>
      <c r="C2359" s="189" t="s">
        <v>2281</v>
      </c>
      <c r="D2359" s="175"/>
      <c r="E2359" s="176">
        <v>35.200000000000003</v>
      </c>
      <c r="F2359" s="144"/>
      <c r="G2359" s="144"/>
      <c r="H2359" s="144"/>
      <c r="I2359" s="144"/>
      <c r="J2359" s="144"/>
      <c r="K2359" s="144"/>
      <c r="L2359" s="144"/>
      <c r="M2359" s="144"/>
      <c r="N2359" s="144"/>
      <c r="O2359" s="144"/>
      <c r="P2359" s="144"/>
      <c r="Q2359" s="144"/>
      <c r="R2359" s="144"/>
      <c r="S2359" s="144"/>
      <c r="T2359" s="144"/>
      <c r="U2359" s="144"/>
      <c r="V2359" s="144"/>
      <c r="W2359" s="144"/>
      <c r="X2359" s="133"/>
      <c r="Y2359" s="133"/>
      <c r="Z2359" s="133"/>
      <c r="AA2359" s="133"/>
      <c r="AB2359" s="133"/>
      <c r="AC2359" s="133"/>
      <c r="AD2359" s="133"/>
      <c r="AE2359" s="133"/>
      <c r="AF2359" s="133"/>
      <c r="AG2359" s="133" t="s">
        <v>282</v>
      </c>
      <c r="AH2359" s="133">
        <v>0</v>
      </c>
      <c r="AI2359" s="133"/>
      <c r="AJ2359" s="133"/>
      <c r="AK2359" s="133"/>
      <c r="AL2359" s="133"/>
      <c r="AM2359" s="133"/>
      <c r="AN2359" s="133"/>
      <c r="AO2359" s="133"/>
      <c r="AP2359" s="133"/>
      <c r="AQ2359" s="133"/>
      <c r="AR2359" s="133"/>
      <c r="AS2359" s="133"/>
      <c r="AT2359" s="133"/>
      <c r="AU2359" s="133"/>
      <c r="AV2359" s="133"/>
      <c r="AW2359" s="133"/>
      <c r="AX2359" s="133"/>
      <c r="AY2359" s="133"/>
      <c r="AZ2359" s="133"/>
      <c r="BA2359" s="133"/>
      <c r="BB2359" s="133"/>
      <c r="BC2359" s="133"/>
      <c r="BD2359" s="133"/>
      <c r="BE2359" s="133"/>
      <c r="BF2359" s="133"/>
      <c r="BG2359" s="133"/>
      <c r="BH2359" s="133"/>
    </row>
    <row r="2360" spans="1:60" outlineLevel="1" x14ac:dyDescent="0.2">
      <c r="A2360" s="142"/>
      <c r="B2360" s="143"/>
      <c r="C2360" s="189" t="s">
        <v>2282</v>
      </c>
      <c r="D2360" s="175"/>
      <c r="E2360" s="176">
        <v>85.50200000000001</v>
      </c>
      <c r="F2360" s="144"/>
      <c r="G2360" s="144"/>
      <c r="H2360" s="144"/>
      <c r="I2360" s="144"/>
      <c r="J2360" s="144"/>
      <c r="K2360" s="144"/>
      <c r="L2360" s="144"/>
      <c r="M2360" s="144"/>
      <c r="N2360" s="144"/>
      <c r="O2360" s="144"/>
      <c r="P2360" s="144"/>
      <c r="Q2360" s="144"/>
      <c r="R2360" s="144"/>
      <c r="S2360" s="144"/>
      <c r="T2360" s="144"/>
      <c r="U2360" s="144"/>
      <c r="V2360" s="144"/>
      <c r="W2360" s="144"/>
      <c r="X2360" s="133"/>
      <c r="Y2360" s="133"/>
      <c r="Z2360" s="133"/>
      <c r="AA2360" s="133"/>
      <c r="AB2360" s="133"/>
      <c r="AC2360" s="133"/>
      <c r="AD2360" s="133"/>
      <c r="AE2360" s="133"/>
      <c r="AF2360" s="133"/>
      <c r="AG2360" s="133" t="s">
        <v>282</v>
      </c>
      <c r="AH2360" s="133">
        <v>0</v>
      </c>
      <c r="AI2360" s="133"/>
      <c r="AJ2360" s="133"/>
      <c r="AK2360" s="133"/>
      <c r="AL2360" s="133"/>
      <c r="AM2360" s="133"/>
      <c r="AN2360" s="133"/>
      <c r="AO2360" s="133"/>
      <c r="AP2360" s="133"/>
      <c r="AQ2360" s="133"/>
      <c r="AR2360" s="133"/>
      <c r="AS2360" s="133"/>
      <c r="AT2360" s="133"/>
      <c r="AU2360" s="133"/>
      <c r="AV2360" s="133"/>
      <c r="AW2360" s="133"/>
      <c r="AX2360" s="133"/>
      <c r="AY2360" s="133"/>
      <c r="AZ2360" s="133"/>
      <c r="BA2360" s="133"/>
      <c r="BB2360" s="133"/>
      <c r="BC2360" s="133"/>
      <c r="BD2360" s="133"/>
      <c r="BE2360" s="133"/>
      <c r="BF2360" s="133"/>
      <c r="BG2360" s="133"/>
      <c r="BH2360" s="133"/>
    </row>
    <row r="2361" spans="1:60" outlineLevel="1" x14ac:dyDescent="0.2">
      <c r="A2361" s="142"/>
      <c r="B2361" s="143"/>
      <c r="C2361" s="189" t="s">
        <v>2283</v>
      </c>
      <c r="D2361" s="175"/>
      <c r="E2361" s="176">
        <v>36.39</v>
      </c>
      <c r="F2361" s="144"/>
      <c r="G2361" s="144"/>
      <c r="H2361" s="144"/>
      <c r="I2361" s="144"/>
      <c r="J2361" s="144"/>
      <c r="K2361" s="144"/>
      <c r="L2361" s="144"/>
      <c r="M2361" s="144"/>
      <c r="N2361" s="144"/>
      <c r="O2361" s="144"/>
      <c r="P2361" s="144"/>
      <c r="Q2361" s="144"/>
      <c r="R2361" s="144"/>
      <c r="S2361" s="144"/>
      <c r="T2361" s="144"/>
      <c r="U2361" s="144"/>
      <c r="V2361" s="144"/>
      <c r="W2361" s="144"/>
      <c r="X2361" s="133"/>
      <c r="Y2361" s="133"/>
      <c r="Z2361" s="133"/>
      <c r="AA2361" s="133"/>
      <c r="AB2361" s="133"/>
      <c r="AC2361" s="133"/>
      <c r="AD2361" s="133"/>
      <c r="AE2361" s="133"/>
      <c r="AF2361" s="133"/>
      <c r="AG2361" s="133" t="s">
        <v>282</v>
      </c>
      <c r="AH2361" s="133">
        <v>0</v>
      </c>
      <c r="AI2361" s="133"/>
      <c r="AJ2361" s="133"/>
      <c r="AK2361" s="133"/>
      <c r="AL2361" s="133"/>
      <c r="AM2361" s="133"/>
      <c r="AN2361" s="133"/>
      <c r="AO2361" s="133"/>
      <c r="AP2361" s="133"/>
      <c r="AQ2361" s="133"/>
      <c r="AR2361" s="133"/>
      <c r="AS2361" s="133"/>
      <c r="AT2361" s="133"/>
      <c r="AU2361" s="133"/>
      <c r="AV2361" s="133"/>
      <c r="AW2361" s="133"/>
      <c r="AX2361" s="133"/>
      <c r="AY2361" s="133"/>
      <c r="AZ2361" s="133"/>
      <c r="BA2361" s="133"/>
      <c r="BB2361" s="133"/>
      <c r="BC2361" s="133"/>
      <c r="BD2361" s="133"/>
      <c r="BE2361" s="133"/>
      <c r="BF2361" s="133"/>
      <c r="BG2361" s="133"/>
      <c r="BH2361" s="133"/>
    </row>
    <row r="2362" spans="1:60" outlineLevel="1" x14ac:dyDescent="0.2">
      <c r="A2362" s="142"/>
      <c r="B2362" s="143"/>
      <c r="C2362" s="189" t="s">
        <v>2284</v>
      </c>
      <c r="D2362" s="175"/>
      <c r="E2362" s="176">
        <v>40.394000000000005</v>
      </c>
      <c r="F2362" s="144"/>
      <c r="G2362" s="144"/>
      <c r="H2362" s="144"/>
      <c r="I2362" s="144"/>
      <c r="J2362" s="144"/>
      <c r="K2362" s="144"/>
      <c r="L2362" s="144"/>
      <c r="M2362" s="144"/>
      <c r="N2362" s="144"/>
      <c r="O2362" s="144"/>
      <c r="P2362" s="144"/>
      <c r="Q2362" s="144"/>
      <c r="R2362" s="144"/>
      <c r="S2362" s="144"/>
      <c r="T2362" s="144"/>
      <c r="U2362" s="144"/>
      <c r="V2362" s="144"/>
      <c r="W2362" s="144"/>
      <c r="X2362" s="133"/>
      <c r="Y2362" s="133"/>
      <c r="Z2362" s="133"/>
      <c r="AA2362" s="133"/>
      <c r="AB2362" s="133"/>
      <c r="AC2362" s="133"/>
      <c r="AD2362" s="133"/>
      <c r="AE2362" s="133"/>
      <c r="AF2362" s="133"/>
      <c r="AG2362" s="133" t="s">
        <v>282</v>
      </c>
      <c r="AH2362" s="133">
        <v>0</v>
      </c>
      <c r="AI2362" s="133"/>
      <c r="AJ2362" s="133"/>
      <c r="AK2362" s="133"/>
      <c r="AL2362" s="133"/>
      <c r="AM2362" s="133"/>
      <c r="AN2362" s="133"/>
      <c r="AO2362" s="133"/>
      <c r="AP2362" s="133"/>
      <c r="AQ2362" s="133"/>
      <c r="AR2362" s="133"/>
      <c r="AS2362" s="133"/>
      <c r="AT2362" s="133"/>
      <c r="AU2362" s="133"/>
      <c r="AV2362" s="133"/>
      <c r="AW2362" s="133"/>
      <c r="AX2362" s="133"/>
      <c r="AY2362" s="133"/>
      <c r="AZ2362" s="133"/>
      <c r="BA2362" s="133"/>
      <c r="BB2362" s="133"/>
      <c r="BC2362" s="133"/>
      <c r="BD2362" s="133"/>
      <c r="BE2362" s="133"/>
      <c r="BF2362" s="133"/>
      <c r="BG2362" s="133"/>
      <c r="BH2362" s="133"/>
    </row>
    <row r="2363" spans="1:60" outlineLevel="1" x14ac:dyDescent="0.2">
      <c r="A2363" s="142"/>
      <c r="B2363" s="143"/>
      <c r="C2363" s="189" t="s">
        <v>2285</v>
      </c>
      <c r="D2363" s="175"/>
      <c r="E2363" s="176">
        <v>11.4</v>
      </c>
      <c r="F2363" s="144"/>
      <c r="G2363" s="144"/>
      <c r="H2363" s="144"/>
      <c r="I2363" s="144"/>
      <c r="J2363" s="144"/>
      <c r="K2363" s="144"/>
      <c r="L2363" s="144"/>
      <c r="M2363" s="144"/>
      <c r="N2363" s="144"/>
      <c r="O2363" s="144"/>
      <c r="P2363" s="144"/>
      <c r="Q2363" s="144"/>
      <c r="R2363" s="144"/>
      <c r="S2363" s="144"/>
      <c r="T2363" s="144"/>
      <c r="U2363" s="144"/>
      <c r="V2363" s="144"/>
      <c r="W2363" s="144"/>
      <c r="X2363" s="133"/>
      <c r="Y2363" s="133"/>
      <c r="Z2363" s="133"/>
      <c r="AA2363" s="133"/>
      <c r="AB2363" s="133"/>
      <c r="AC2363" s="133"/>
      <c r="AD2363" s="133"/>
      <c r="AE2363" s="133"/>
      <c r="AF2363" s="133"/>
      <c r="AG2363" s="133" t="s">
        <v>282</v>
      </c>
      <c r="AH2363" s="133">
        <v>0</v>
      </c>
      <c r="AI2363" s="133"/>
      <c r="AJ2363" s="133"/>
      <c r="AK2363" s="133"/>
      <c r="AL2363" s="133"/>
      <c r="AM2363" s="133"/>
      <c r="AN2363" s="133"/>
      <c r="AO2363" s="133"/>
      <c r="AP2363" s="133"/>
      <c r="AQ2363" s="133"/>
      <c r="AR2363" s="133"/>
      <c r="AS2363" s="133"/>
      <c r="AT2363" s="133"/>
      <c r="AU2363" s="133"/>
      <c r="AV2363" s="133"/>
      <c r="AW2363" s="133"/>
      <c r="AX2363" s="133"/>
      <c r="AY2363" s="133"/>
      <c r="AZ2363" s="133"/>
      <c r="BA2363" s="133"/>
      <c r="BB2363" s="133"/>
      <c r="BC2363" s="133"/>
      <c r="BD2363" s="133"/>
      <c r="BE2363" s="133"/>
      <c r="BF2363" s="133"/>
      <c r="BG2363" s="133"/>
      <c r="BH2363" s="133"/>
    </row>
    <row r="2364" spans="1:60" outlineLevel="1" x14ac:dyDescent="0.2">
      <c r="A2364" s="142"/>
      <c r="B2364" s="143"/>
      <c r="C2364" s="189" t="s">
        <v>678</v>
      </c>
      <c r="D2364" s="175"/>
      <c r="E2364" s="176"/>
      <c r="F2364" s="144"/>
      <c r="G2364" s="144"/>
      <c r="H2364" s="144"/>
      <c r="I2364" s="144"/>
      <c r="J2364" s="144"/>
      <c r="K2364" s="144"/>
      <c r="L2364" s="144"/>
      <c r="M2364" s="144"/>
      <c r="N2364" s="144"/>
      <c r="O2364" s="144"/>
      <c r="P2364" s="144"/>
      <c r="Q2364" s="144"/>
      <c r="R2364" s="144"/>
      <c r="S2364" s="144"/>
      <c r="T2364" s="144"/>
      <c r="U2364" s="144"/>
      <c r="V2364" s="144"/>
      <c r="W2364" s="144"/>
      <c r="X2364" s="133"/>
      <c r="Y2364" s="133"/>
      <c r="Z2364" s="133"/>
      <c r="AA2364" s="133"/>
      <c r="AB2364" s="133"/>
      <c r="AC2364" s="133"/>
      <c r="AD2364" s="133"/>
      <c r="AE2364" s="133"/>
      <c r="AF2364" s="133"/>
      <c r="AG2364" s="133" t="s">
        <v>282</v>
      </c>
      <c r="AH2364" s="133">
        <v>0</v>
      </c>
      <c r="AI2364" s="133"/>
      <c r="AJ2364" s="133"/>
      <c r="AK2364" s="133"/>
      <c r="AL2364" s="133"/>
      <c r="AM2364" s="133"/>
      <c r="AN2364" s="133"/>
      <c r="AO2364" s="133"/>
      <c r="AP2364" s="133"/>
      <c r="AQ2364" s="133"/>
      <c r="AR2364" s="133"/>
      <c r="AS2364" s="133"/>
      <c r="AT2364" s="133"/>
      <c r="AU2364" s="133"/>
      <c r="AV2364" s="133"/>
      <c r="AW2364" s="133"/>
      <c r="AX2364" s="133"/>
      <c r="AY2364" s="133"/>
      <c r="AZ2364" s="133"/>
      <c r="BA2364" s="133"/>
      <c r="BB2364" s="133"/>
      <c r="BC2364" s="133"/>
      <c r="BD2364" s="133"/>
      <c r="BE2364" s="133"/>
      <c r="BF2364" s="133"/>
      <c r="BG2364" s="133"/>
      <c r="BH2364" s="133"/>
    </row>
    <row r="2365" spans="1:60" outlineLevel="1" x14ac:dyDescent="0.2">
      <c r="A2365" s="142"/>
      <c r="B2365" s="143"/>
      <c r="C2365" s="189" t="s">
        <v>2286</v>
      </c>
      <c r="D2365" s="175"/>
      <c r="E2365" s="176">
        <v>40.208000000000006</v>
      </c>
      <c r="F2365" s="144"/>
      <c r="G2365" s="144"/>
      <c r="H2365" s="144"/>
      <c r="I2365" s="144"/>
      <c r="J2365" s="144"/>
      <c r="K2365" s="144"/>
      <c r="L2365" s="144"/>
      <c r="M2365" s="144"/>
      <c r="N2365" s="144"/>
      <c r="O2365" s="144"/>
      <c r="P2365" s="144"/>
      <c r="Q2365" s="144"/>
      <c r="R2365" s="144"/>
      <c r="S2365" s="144"/>
      <c r="T2365" s="144"/>
      <c r="U2365" s="144"/>
      <c r="V2365" s="144"/>
      <c r="W2365" s="144"/>
      <c r="X2365" s="133"/>
      <c r="Y2365" s="133"/>
      <c r="Z2365" s="133"/>
      <c r="AA2365" s="133"/>
      <c r="AB2365" s="133"/>
      <c r="AC2365" s="133"/>
      <c r="AD2365" s="133"/>
      <c r="AE2365" s="133"/>
      <c r="AF2365" s="133"/>
      <c r="AG2365" s="133" t="s">
        <v>282</v>
      </c>
      <c r="AH2365" s="133">
        <v>0</v>
      </c>
      <c r="AI2365" s="133"/>
      <c r="AJ2365" s="133"/>
      <c r="AK2365" s="133"/>
      <c r="AL2365" s="133"/>
      <c r="AM2365" s="133"/>
      <c r="AN2365" s="133"/>
      <c r="AO2365" s="133"/>
      <c r="AP2365" s="133"/>
      <c r="AQ2365" s="133"/>
      <c r="AR2365" s="133"/>
      <c r="AS2365" s="133"/>
      <c r="AT2365" s="133"/>
      <c r="AU2365" s="133"/>
      <c r="AV2365" s="133"/>
      <c r="AW2365" s="133"/>
      <c r="AX2365" s="133"/>
      <c r="AY2365" s="133"/>
      <c r="AZ2365" s="133"/>
      <c r="BA2365" s="133"/>
      <c r="BB2365" s="133"/>
      <c r="BC2365" s="133"/>
      <c r="BD2365" s="133"/>
      <c r="BE2365" s="133"/>
      <c r="BF2365" s="133"/>
      <c r="BG2365" s="133"/>
      <c r="BH2365" s="133"/>
    </row>
    <row r="2366" spans="1:60" outlineLevel="1" x14ac:dyDescent="0.2">
      <c r="A2366" s="142"/>
      <c r="B2366" s="143"/>
      <c r="C2366" s="189" t="s">
        <v>2287</v>
      </c>
      <c r="D2366" s="175"/>
      <c r="E2366" s="176">
        <v>35.844000000000001</v>
      </c>
      <c r="F2366" s="144"/>
      <c r="G2366" s="144"/>
      <c r="H2366" s="144"/>
      <c r="I2366" s="144"/>
      <c r="J2366" s="144"/>
      <c r="K2366" s="144"/>
      <c r="L2366" s="144"/>
      <c r="M2366" s="144"/>
      <c r="N2366" s="144"/>
      <c r="O2366" s="144"/>
      <c r="P2366" s="144"/>
      <c r="Q2366" s="144"/>
      <c r="R2366" s="144"/>
      <c r="S2366" s="144"/>
      <c r="T2366" s="144"/>
      <c r="U2366" s="144"/>
      <c r="V2366" s="144"/>
      <c r="W2366" s="144"/>
      <c r="X2366" s="133"/>
      <c r="Y2366" s="133"/>
      <c r="Z2366" s="133"/>
      <c r="AA2366" s="133"/>
      <c r="AB2366" s="133"/>
      <c r="AC2366" s="133"/>
      <c r="AD2366" s="133"/>
      <c r="AE2366" s="133"/>
      <c r="AF2366" s="133"/>
      <c r="AG2366" s="133" t="s">
        <v>282</v>
      </c>
      <c r="AH2366" s="133">
        <v>0</v>
      </c>
      <c r="AI2366" s="133"/>
      <c r="AJ2366" s="133"/>
      <c r="AK2366" s="133"/>
      <c r="AL2366" s="133"/>
      <c r="AM2366" s="133"/>
      <c r="AN2366" s="133"/>
      <c r="AO2366" s="133"/>
      <c r="AP2366" s="133"/>
      <c r="AQ2366" s="133"/>
      <c r="AR2366" s="133"/>
      <c r="AS2366" s="133"/>
      <c r="AT2366" s="133"/>
      <c r="AU2366" s="133"/>
      <c r="AV2366" s="133"/>
      <c r="AW2366" s="133"/>
      <c r="AX2366" s="133"/>
      <c r="AY2366" s="133"/>
      <c r="AZ2366" s="133"/>
      <c r="BA2366" s="133"/>
      <c r="BB2366" s="133"/>
      <c r="BC2366" s="133"/>
      <c r="BD2366" s="133"/>
      <c r="BE2366" s="133"/>
      <c r="BF2366" s="133"/>
      <c r="BG2366" s="133"/>
      <c r="BH2366" s="133"/>
    </row>
    <row r="2367" spans="1:60" outlineLevel="1" x14ac:dyDescent="0.2">
      <c r="A2367" s="142"/>
      <c r="B2367" s="143"/>
      <c r="C2367" s="189" t="s">
        <v>2288</v>
      </c>
      <c r="D2367" s="175"/>
      <c r="E2367" s="176">
        <v>19.674000000000003</v>
      </c>
      <c r="F2367" s="144"/>
      <c r="G2367" s="144"/>
      <c r="H2367" s="144"/>
      <c r="I2367" s="144"/>
      <c r="J2367" s="144"/>
      <c r="K2367" s="144"/>
      <c r="L2367" s="144"/>
      <c r="M2367" s="144"/>
      <c r="N2367" s="144"/>
      <c r="O2367" s="144"/>
      <c r="P2367" s="144"/>
      <c r="Q2367" s="144"/>
      <c r="R2367" s="144"/>
      <c r="S2367" s="144"/>
      <c r="T2367" s="144"/>
      <c r="U2367" s="144"/>
      <c r="V2367" s="144"/>
      <c r="W2367" s="144"/>
      <c r="X2367" s="133"/>
      <c r="Y2367" s="133"/>
      <c r="Z2367" s="133"/>
      <c r="AA2367" s="133"/>
      <c r="AB2367" s="133"/>
      <c r="AC2367" s="133"/>
      <c r="AD2367" s="133"/>
      <c r="AE2367" s="133"/>
      <c r="AF2367" s="133"/>
      <c r="AG2367" s="133" t="s">
        <v>282</v>
      </c>
      <c r="AH2367" s="133">
        <v>0</v>
      </c>
      <c r="AI2367" s="133"/>
      <c r="AJ2367" s="133"/>
      <c r="AK2367" s="133"/>
      <c r="AL2367" s="133"/>
      <c r="AM2367" s="133"/>
      <c r="AN2367" s="133"/>
      <c r="AO2367" s="133"/>
      <c r="AP2367" s="133"/>
      <c r="AQ2367" s="133"/>
      <c r="AR2367" s="133"/>
      <c r="AS2367" s="133"/>
      <c r="AT2367" s="133"/>
      <c r="AU2367" s="133"/>
      <c r="AV2367" s="133"/>
      <c r="AW2367" s="133"/>
      <c r="AX2367" s="133"/>
      <c r="AY2367" s="133"/>
      <c r="AZ2367" s="133"/>
      <c r="BA2367" s="133"/>
      <c r="BB2367" s="133"/>
      <c r="BC2367" s="133"/>
      <c r="BD2367" s="133"/>
      <c r="BE2367" s="133"/>
      <c r="BF2367" s="133"/>
      <c r="BG2367" s="133"/>
      <c r="BH2367" s="133"/>
    </row>
    <row r="2368" spans="1:60" outlineLevel="1" x14ac:dyDescent="0.2">
      <c r="A2368" s="142"/>
      <c r="B2368" s="143"/>
      <c r="C2368" s="189" t="s">
        <v>2289</v>
      </c>
      <c r="D2368" s="175"/>
      <c r="E2368" s="176">
        <v>27.614000000000001</v>
      </c>
      <c r="F2368" s="144"/>
      <c r="G2368" s="144"/>
      <c r="H2368" s="144"/>
      <c r="I2368" s="144"/>
      <c r="J2368" s="144"/>
      <c r="K2368" s="144"/>
      <c r="L2368" s="144"/>
      <c r="M2368" s="144"/>
      <c r="N2368" s="144"/>
      <c r="O2368" s="144"/>
      <c r="P2368" s="144"/>
      <c r="Q2368" s="144"/>
      <c r="R2368" s="144"/>
      <c r="S2368" s="144"/>
      <c r="T2368" s="144"/>
      <c r="U2368" s="144"/>
      <c r="V2368" s="144"/>
      <c r="W2368" s="144"/>
      <c r="X2368" s="133"/>
      <c r="Y2368" s="133"/>
      <c r="Z2368" s="133"/>
      <c r="AA2368" s="133"/>
      <c r="AB2368" s="133"/>
      <c r="AC2368" s="133"/>
      <c r="AD2368" s="133"/>
      <c r="AE2368" s="133"/>
      <c r="AF2368" s="133"/>
      <c r="AG2368" s="133" t="s">
        <v>282</v>
      </c>
      <c r="AH2368" s="133">
        <v>0</v>
      </c>
      <c r="AI2368" s="133"/>
      <c r="AJ2368" s="133"/>
      <c r="AK2368" s="133"/>
      <c r="AL2368" s="133"/>
      <c r="AM2368" s="133"/>
      <c r="AN2368" s="133"/>
      <c r="AO2368" s="133"/>
      <c r="AP2368" s="133"/>
      <c r="AQ2368" s="133"/>
      <c r="AR2368" s="133"/>
      <c r="AS2368" s="133"/>
      <c r="AT2368" s="133"/>
      <c r="AU2368" s="133"/>
      <c r="AV2368" s="133"/>
      <c r="AW2368" s="133"/>
      <c r="AX2368" s="133"/>
      <c r="AY2368" s="133"/>
      <c r="AZ2368" s="133"/>
      <c r="BA2368" s="133"/>
      <c r="BB2368" s="133"/>
      <c r="BC2368" s="133"/>
      <c r="BD2368" s="133"/>
      <c r="BE2368" s="133"/>
      <c r="BF2368" s="133"/>
      <c r="BG2368" s="133"/>
      <c r="BH2368" s="133"/>
    </row>
    <row r="2369" spans="1:60" outlineLevel="1" x14ac:dyDescent="0.2">
      <c r="A2369" s="142"/>
      <c r="B2369" s="143"/>
      <c r="C2369" s="189" t="s">
        <v>2290</v>
      </c>
      <c r="D2369" s="175"/>
      <c r="E2369" s="176">
        <v>11.934000000000001</v>
      </c>
      <c r="F2369" s="144"/>
      <c r="G2369" s="144"/>
      <c r="H2369" s="144"/>
      <c r="I2369" s="144"/>
      <c r="J2369" s="144"/>
      <c r="K2369" s="144"/>
      <c r="L2369" s="144"/>
      <c r="M2369" s="144"/>
      <c r="N2369" s="144"/>
      <c r="O2369" s="144"/>
      <c r="P2369" s="144"/>
      <c r="Q2369" s="144"/>
      <c r="R2369" s="144"/>
      <c r="S2369" s="144"/>
      <c r="T2369" s="144"/>
      <c r="U2369" s="144"/>
      <c r="V2369" s="144"/>
      <c r="W2369" s="144"/>
      <c r="X2369" s="133"/>
      <c r="Y2369" s="133"/>
      <c r="Z2369" s="133"/>
      <c r="AA2369" s="133"/>
      <c r="AB2369" s="133"/>
      <c r="AC2369" s="133"/>
      <c r="AD2369" s="133"/>
      <c r="AE2369" s="133"/>
      <c r="AF2369" s="133"/>
      <c r="AG2369" s="133" t="s">
        <v>282</v>
      </c>
      <c r="AH2369" s="133">
        <v>0</v>
      </c>
      <c r="AI2369" s="133"/>
      <c r="AJ2369" s="133"/>
      <c r="AK2369" s="133"/>
      <c r="AL2369" s="133"/>
      <c r="AM2369" s="133"/>
      <c r="AN2369" s="133"/>
      <c r="AO2369" s="133"/>
      <c r="AP2369" s="133"/>
      <c r="AQ2369" s="133"/>
      <c r="AR2369" s="133"/>
      <c r="AS2369" s="133"/>
      <c r="AT2369" s="133"/>
      <c r="AU2369" s="133"/>
      <c r="AV2369" s="133"/>
      <c r="AW2369" s="133"/>
      <c r="AX2369" s="133"/>
      <c r="AY2369" s="133"/>
      <c r="AZ2369" s="133"/>
      <c r="BA2369" s="133"/>
      <c r="BB2369" s="133"/>
      <c r="BC2369" s="133"/>
      <c r="BD2369" s="133"/>
      <c r="BE2369" s="133"/>
      <c r="BF2369" s="133"/>
      <c r="BG2369" s="133"/>
      <c r="BH2369" s="133"/>
    </row>
    <row r="2370" spans="1:60" ht="22.5" outlineLevel="1" x14ac:dyDescent="0.2">
      <c r="A2370" s="154">
        <v>395</v>
      </c>
      <c r="B2370" s="155" t="s">
        <v>2291</v>
      </c>
      <c r="C2370" s="171" t="s">
        <v>2292</v>
      </c>
      <c r="D2370" s="156" t="s">
        <v>279</v>
      </c>
      <c r="E2370" s="157">
        <v>442.64500000000004</v>
      </c>
      <c r="F2370" s="158">
        <v>960</v>
      </c>
      <c r="G2370" s="159">
        <f>ROUND(E2370*F2370,2)</f>
        <v>424939.2</v>
      </c>
      <c r="H2370" s="158">
        <v>0</v>
      </c>
      <c r="I2370" s="159">
        <f>ROUND(E2370*H2370,2)</f>
        <v>0</v>
      </c>
      <c r="J2370" s="158">
        <v>960</v>
      </c>
      <c r="K2370" s="159">
        <f>ROUND(E2370*J2370,2)</f>
        <v>424939.2</v>
      </c>
      <c r="L2370" s="159">
        <v>21</v>
      </c>
      <c r="M2370" s="159">
        <f>G2370*(1+L2370/100)</f>
        <v>514176.43199999997</v>
      </c>
      <c r="N2370" s="159">
        <v>2.5000000000000001E-2</v>
      </c>
      <c r="O2370" s="159">
        <f>ROUND(E2370*N2370,2)</f>
        <v>11.07</v>
      </c>
      <c r="P2370" s="159">
        <v>0</v>
      </c>
      <c r="Q2370" s="159">
        <f>ROUND(E2370*P2370,2)</f>
        <v>0</v>
      </c>
      <c r="R2370" s="159"/>
      <c r="S2370" s="159" t="s">
        <v>250</v>
      </c>
      <c r="T2370" s="160" t="s">
        <v>234</v>
      </c>
      <c r="U2370" s="144">
        <v>0</v>
      </c>
      <c r="V2370" s="144">
        <f>ROUND(E2370*U2370,2)</f>
        <v>0</v>
      </c>
      <c r="W2370" s="144"/>
      <c r="X2370" s="133"/>
      <c r="Y2370" s="133"/>
      <c r="Z2370" s="133"/>
      <c r="AA2370" s="133"/>
      <c r="AB2370" s="133"/>
      <c r="AC2370" s="133"/>
      <c r="AD2370" s="133"/>
      <c r="AE2370" s="133"/>
      <c r="AF2370" s="133"/>
      <c r="AG2370" s="133" t="s">
        <v>251</v>
      </c>
      <c r="AH2370" s="133"/>
      <c r="AI2370" s="133"/>
      <c r="AJ2370" s="133"/>
      <c r="AK2370" s="133"/>
      <c r="AL2370" s="133"/>
      <c r="AM2370" s="133"/>
      <c r="AN2370" s="133"/>
      <c r="AO2370" s="133"/>
      <c r="AP2370" s="133"/>
      <c r="AQ2370" s="133"/>
      <c r="AR2370" s="133"/>
      <c r="AS2370" s="133"/>
      <c r="AT2370" s="133"/>
      <c r="AU2370" s="133"/>
      <c r="AV2370" s="133"/>
      <c r="AW2370" s="133"/>
      <c r="AX2370" s="133"/>
      <c r="AY2370" s="133"/>
      <c r="AZ2370" s="133"/>
      <c r="BA2370" s="133"/>
      <c r="BB2370" s="133"/>
      <c r="BC2370" s="133"/>
      <c r="BD2370" s="133"/>
      <c r="BE2370" s="133"/>
      <c r="BF2370" s="133"/>
      <c r="BG2370" s="133"/>
      <c r="BH2370" s="133"/>
    </row>
    <row r="2371" spans="1:60" outlineLevel="1" x14ac:dyDescent="0.2">
      <c r="A2371" s="142"/>
      <c r="B2371" s="143"/>
      <c r="C2371" s="189" t="s">
        <v>668</v>
      </c>
      <c r="D2371" s="175"/>
      <c r="E2371" s="176"/>
      <c r="F2371" s="144"/>
      <c r="G2371" s="144"/>
      <c r="H2371" s="144"/>
      <c r="I2371" s="144"/>
      <c r="J2371" s="144"/>
      <c r="K2371" s="144"/>
      <c r="L2371" s="144"/>
      <c r="M2371" s="144"/>
      <c r="N2371" s="144"/>
      <c r="O2371" s="144"/>
      <c r="P2371" s="144"/>
      <c r="Q2371" s="144"/>
      <c r="R2371" s="144"/>
      <c r="S2371" s="144"/>
      <c r="T2371" s="144"/>
      <c r="U2371" s="144"/>
      <c r="V2371" s="144"/>
      <c r="W2371" s="144"/>
      <c r="X2371" s="133"/>
      <c r="Y2371" s="133"/>
      <c r="Z2371" s="133"/>
      <c r="AA2371" s="133"/>
      <c r="AB2371" s="133"/>
      <c r="AC2371" s="133"/>
      <c r="AD2371" s="133"/>
      <c r="AE2371" s="133"/>
      <c r="AF2371" s="133"/>
      <c r="AG2371" s="133" t="s">
        <v>282</v>
      </c>
      <c r="AH2371" s="133">
        <v>0</v>
      </c>
      <c r="AI2371" s="133"/>
      <c r="AJ2371" s="133"/>
      <c r="AK2371" s="133"/>
      <c r="AL2371" s="133"/>
      <c r="AM2371" s="133"/>
      <c r="AN2371" s="133"/>
      <c r="AO2371" s="133"/>
      <c r="AP2371" s="133"/>
      <c r="AQ2371" s="133"/>
      <c r="AR2371" s="133"/>
      <c r="AS2371" s="133"/>
      <c r="AT2371" s="133"/>
      <c r="AU2371" s="133"/>
      <c r="AV2371" s="133"/>
      <c r="AW2371" s="133"/>
      <c r="AX2371" s="133"/>
      <c r="AY2371" s="133"/>
      <c r="AZ2371" s="133"/>
      <c r="BA2371" s="133"/>
      <c r="BB2371" s="133"/>
      <c r="BC2371" s="133"/>
      <c r="BD2371" s="133"/>
      <c r="BE2371" s="133"/>
      <c r="BF2371" s="133"/>
      <c r="BG2371" s="133"/>
      <c r="BH2371" s="133"/>
    </row>
    <row r="2372" spans="1:60" outlineLevel="1" x14ac:dyDescent="0.2">
      <c r="A2372" s="142"/>
      <c r="B2372" s="143"/>
      <c r="C2372" s="189" t="s">
        <v>2293</v>
      </c>
      <c r="D2372" s="175"/>
      <c r="E2372" s="176">
        <v>203.79000000000002</v>
      </c>
      <c r="F2372" s="144"/>
      <c r="G2372" s="144"/>
      <c r="H2372" s="144"/>
      <c r="I2372" s="144"/>
      <c r="J2372" s="144"/>
      <c r="K2372" s="144"/>
      <c r="L2372" s="144"/>
      <c r="M2372" s="144"/>
      <c r="N2372" s="144"/>
      <c r="O2372" s="144"/>
      <c r="P2372" s="144"/>
      <c r="Q2372" s="144"/>
      <c r="R2372" s="144"/>
      <c r="S2372" s="144"/>
      <c r="T2372" s="144"/>
      <c r="U2372" s="144"/>
      <c r="V2372" s="144"/>
      <c r="W2372" s="144"/>
      <c r="X2372" s="133"/>
      <c r="Y2372" s="133"/>
      <c r="Z2372" s="133"/>
      <c r="AA2372" s="133"/>
      <c r="AB2372" s="133"/>
      <c r="AC2372" s="133"/>
      <c r="AD2372" s="133"/>
      <c r="AE2372" s="133"/>
      <c r="AF2372" s="133"/>
      <c r="AG2372" s="133" t="s">
        <v>282</v>
      </c>
      <c r="AH2372" s="133">
        <v>0</v>
      </c>
      <c r="AI2372" s="133"/>
      <c r="AJ2372" s="133"/>
      <c r="AK2372" s="133"/>
      <c r="AL2372" s="133"/>
      <c r="AM2372" s="133"/>
      <c r="AN2372" s="133"/>
      <c r="AO2372" s="133"/>
      <c r="AP2372" s="133"/>
      <c r="AQ2372" s="133"/>
      <c r="AR2372" s="133"/>
      <c r="AS2372" s="133"/>
      <c r="AT2372" s="133"/>
      <c r="AU2372" s="133"/>
      <c r="AV2372" s="133"/>
      <c r="AW2372" s="133"/>
      <c r="AX2372" s="133"/>
      <c r="AY2372" s="133"/>
      <c r="AZ2372" s="133"/>
      <c r="BA2372" s="133"/>
      <c r="BB2372" s="133"/>
      <c r="BC2372" s="133"/>
      <c r="BD2372" s="133"/>
      <c r="BE2372" s="133"/>
      <c r="BF2372" s="133"/>
      <c r="BG2372" s="133"/>
      <c r="BH2372" s="133"/>
    </row>
    <row r="2373" spans="1:60" outlineLevel="1" x14ac:dyDescent="0.2">
      <c r="A2373" s="142"/>
      <c r="B2373" s="143"/>
      <c r="C2373" s="189" t="s">
        <v>2294</v>
      </c>
      <c r="D2373" s="175"/>
      <c r="E2373" s="176">
        <v>17.12</v>
      </c>
      <c r="F2373" s="144"/>
      <c r="G2373" s="144"/>
      <c r="H2373" s="144"/>
      <c r="I2373" s="144"/>
      <c r="J2373" s="144"/>
      <c r="K2373" s="144"/>
      <c r="L2373" s="144"/>
      <c r="M2373" s="144"/>
      <c r="N2373" s="144"/>
      <c r="O2373" s="144"/>
      <c r="P2373" s="144"/>
      <c r="Q2373" s="144"/>
      <c r="R2373" s="144"/>
      <c r="S2373" s="144"/>
      <c r="T2373" s="144"/>
      <c r="U2373" s="144"/>
      <c r="V2373" s="144"/>
      <c r="W2373" s="144"/>
      <c r="X2373" s="133"/>
      <c r="Y2373" s="133"/>
      <c r="Z2373" s="133"/>
      <c r="AA2373" s="133"/>
      <c r="AB2373" s="133"/>
      <c r="AC2373" s="133"/>
      <c r="AD2373" s="133"/>
      <c r="AE2373" s="133"/>
      <c r="AF2373" s="133"/>
      <c r="AG2373" s="133" t="s">
        <v>282</v>
      </c>
      <c r="AH2373" s="133">
        <v>0</v>
      </c>
      <c r="AI2373" s="133"/>
      <c r="AJ2373" s="133"/>
      <c r="AK2373" s="133"/>
      <c r="AL2373" s="133"/>
      <c r="AM2373" s="133"/>
      <c r="AN2373" s="133"/>
      <c r="AO2373" s="133"/>
      <c r="AP2373" s="133"/>
      <c r="AQ2373" s="133"/>
      <c r="AR2373" s="133"/>
      <c r="AS2373" s="133"/>
      <c r="AT2373" s="133"/>
      <c r="AU2373" s="133"/>
      <c r="AV2373" s="133"/>
      <c r="AW2373" s="133"/>
      <c r="AX2373" s="133"/>
      <c r="AY2373" s="133"/>
      <c r="AZ2373" s="133"/>
      <c r="BA2373" s="133"/>
      <c r="BB2373" s="133"/>
      <c r="BC2373" s="133"/>
      <c r="BD2373" s="133"/>
      <c r="BE2373" s="133"/>
      <c r="BF2373" s="133"/>
      <c r="BG2373" s="133"/>
      <c r="BH2373" s="133"/>
    </row>
    <row r="2374" spans="1:60" outlineLevel="1" x14ac:dyDescent="0.2">
      <c r="A2374" s="142"/>
      <c r="B2374" s="143"/>
      <c r="C2374" s="189" t="s">
        <v>674</v>
      </c>
      <c r="D2374" s="175"/>
      <c r="E2374" s="176"/>
      <c r="F2374" s="144"/>
      <c r="G2374" s="144"/>
      <c r="H2374" s="144"/>
      <c r="I2374" s="144"/>
      <c r="J2374" s="144"/>
      <c r="K2374" s="144"/>
      <c r="L2374" s="144"/>
      <c r="M2374" s="144"/>
      <c r="N2374" s="144"/>
      <c r="O2374" s="144"/>
      <c r="P2374" s="144"/>
      <c r="Q2374" s="144"/>
      <c r="R2374" s="144"/>
      <c r="S2374" s="144"/>
      <c r="T2374" s="144"/>
      <c r="U2374" s="144"/>
      <c r="V2374" s="144"/>
      <c r="W2374" s="144"/>
      <c r="X2374" s="133"/>
      <c r="Y2374" s="133"/>
      <c r="Z2374" s="133"/>
      <c r="AA2374" s="133"/>
      <c r="AB2374" s="133"/>
      <c r="AC2374" s="133"/>
      <c r="AD2374" s="133"/>
      <c r="AE2374" s="133"/>
      <c r="AF2374" s="133"/>
      <c r="AG2374" s="133" t="s">
        <v>282</v>
      </c>
      <c r="AH2374" s="133">
        <v>0</v>
      </c>
      <c r="AI2374" s="133"/>
      <c r="AJ2374" s="133"/>
      <c r="AK2374" s="133"/>
      <c r="AL2374" s="133"/>
      <c r="AM2374" s="133"/>
      <c r="AN2374" s="133"/>
      <c r="AO2374" s="133"/>
      <c r="AP2374" s="133"/>
      <c r="AQ2374" s="133"/>
      <c r="AR2374" s="133"/>
      <c r="AS2374" s="133"/>
      <c r="AT2374" s="133"/>
      <c r="AU2374" s="133"/>
      <c r="AV2374" s="133"/>
      <c r="AW2374" s="133"/>
      <c r="AX2374" s="133"/>
      <c r="AY2374" s="133"/>
      <c r="AZ2374" s="133"/>
      <c r="BA2374" s="133"/>
      <c r="BB2374" s="133"/>
      <c r="BC2374" s="133"/>
      <c r="BD2374" s="133"/>
      <c r="BE2374" s="133"/>
      <c r="BF2374" s="133"/>
      <c r="BG2374" s="133"/>
      <c r="BH2374" s="133"/>
    </row>
    <row r="2375" spans="1:60" outlineLevel="1" x14ac:dyDescent="0.2">
      <c r="A2375" s="142"/>
      <c r="B2375" s="143"/>
      <c r="C2375" s="189" t="s">
        <v>2295</v>
      </c>
      <c r="D2375" s="175"/>
      <c r="E2375" s="176">
        <v>140.37</v>
      </c>
      <c r="F2375" s="144"/>
      <c r="G2375" s="144"/>
      <c r="H2375" s="144"/>
      <c r="I2375" s="144"/>
      <c r="J2375" s="144"/>
      <c r="K2375" s="144"/>
      <c r="L2375" s="144"/>
      <c r="M2375" s="144"/>
      <c r="N2375" s="144"/>
      <c r="O2375" s="144"/>
      <c r="P2375" s="144"/>
      <c r="Q2375" s="144"/>
      <c r="R2375" s="144"/>
      <c r="S2375" s="144"/>
      <c r="T2375" s="144"/>
      <c r="U2375" s="144"/>
      <c r="V2375" s="144"/>
      <c r="W2375" s="144"/>
      <c r="X2375" s="133"/>
      <c r="Y2375" s="133"/>
      <c r="Z2375" s="133"/>
      <c r="AA2375" s="133"/>
      <c r="AB2375" s="133"/>
      <c r="AC2375" s="133"/>
      <c r="AD2375" s="133"/>
      <c r="AE2375" s="133"/>
      <c r="AF2375" s="133"/>
      <c r="AG2375" s="133" t="s">
        <v>282</v>
      </c>
      <c r="AH2375" s="133">
        <v>0</v>
      </c>
      <c r="AI2375" s="133"/>
      <c r="AJ2375" s="133"/>
      <c r="AK2375" s="133"/>
      <c r="AL2375" s="133"/>
      <c r="AM2375" s="133"/>
      <c r="AN2375" s="133"/>
      <c r="AO2375" s="133"/>
      <c r="AP2375" s="133"/>
      <c r="AQ2375" s="133"/>
      <c r="AR2375" s="133"/>
      <c r="AS2375" s="133"/>
      <c r="AT2375" s="133"/>
      <c r="AU2375" s="133"/>
      <c r="AV2375" s="133"/>
      <c r="AW2375" s="133"/>
      <c r="AX2375" s="133"/>
      <c r="AY2375" s="133"/>
      <c r="AZ2375" s="133"/>
      <c r="BA2375" s="133"/>
      <c r="BB2375" s="133"/>
      <c r="BC2375" s="133"/>
      <c r="BD2375" s="133"/>
      <c r="BE2375" s="133"/>
      <c r="BF2375" s="133"/>
      <c r="BG2375" s="133"/>
      <c r="BH2375" s="133"/>
    </row>
    <row r="2376" spans="1:60" outlineLevel="1" x14ac:dyDescent="0.2">
      <c r="A2376" s="142"/>
      <c r="B2376" s="143"/>
      <c r="C2376" s="189" t="s">
        <v>678</v>
      </c>
      <c r="D2376" s="175"/>
      <c r="E2376" s="176"/>
      <c r="F2376" s="144"/>
      <c r="G2376" s="144"/>
      <c r="H2376" s="144"/>
      <c r="I2376" s="144"/>
      <c r="J2376" s="144"/>
      <c r="K2376" s="144"/>
      <c r="L2376" s="144"/>
      <c r="M2376" s="144"/>
      <c r="N2376" s="144"/>
      <c r="O2376" s="144"/>
      <c r="P2376" s="144"/>
      <c r="Q2376" s="144"/>
      <c r="R2376" s="144"/>
      <c r="S2376" s="144"/>
      <c r="T2376" s="144"/>
      <c r="U2376" s="144"/>
      <c r="V2376" s="144"/>
      <c r="W2376" s="144"/>
      <c r="X2376" s="133"/>
      <c r="Y2376" s="133"/>
      <c r="Z2376" s="133"/>
      <c r="AA2376" s="133"/>
      <c r="AB2376" s="133"/>
      <c r="AC2376" s="133"/>
      <c r="AD2376" s="133"/>
      <c r="AE2376" s="133"/>
      <c r="AF2376" s="133"/>
      <c r="AG2376" s="133" t="s">
        <v>282</v>
      </c>
      <c r="AH2376" s="133">
        <v>0</v>
      </c>
      <c r="AI2376" s="133"/>
      <c r="AJ2376" s="133"/>
      <c r="AK2376" s="133"/>
      <c r="AL2376" s="133"/>
      <c r="AM2376" s="133"/>
      <c r="AN2376" s="133"/>
      <c r="AO2376" s="133"/>
      <c r="AP2376" s="133"/>
      <c r="AQ2376" s="133"/>
      <c r="AR2376" s="133"/>
      <c r="AS2376" s="133"/>
      <c r="AT2376" s="133"/>
      <c r="AU2376" s="133"/>
      <c r="AV2376" s="133"/>
      <c r="AW2376" s="133"/>
      <c r="AX2376" s="133"/>
      <c r="AY2376" s="133"/>
      <c r="AZ2376" s="133"/>
      <c r="BA2376" s="133"/>
      <c r="BB2376" s="133"/>
      <c r="BC2376" s="133"/>
      <c r="BD2376" s="133"/>
      <c r="BE2376" s="133"/>
      <c r="BF2376" s="133"/>
      <c r="BG2376" s="133"/>
      <c r="BH2376" s="133"/>
    </row>
    <row r="2377" spans="1:60" outlineLevel="1" x14ac:dyDescent="0.2">
      <c r="A2377" s="142"/>
      <c r="B2377" s="143"/>
      <c r="C2377" s="189" t="s">
        <v>2296</v>
      </c>
      <c r="D2377" s="175"/>
      <c r="E2377" s="176">
        <v>81.365000000000009</v>
      </c>
      <c r="F2377" s="144"/>
      <c r="G2377" s="144"/>
      <c r="H2377" s="144"/>
      <c r="I2377" s="144"/>
      <c r="J2377" s="144"/>
      <c r="K2377" s="144"/>
      <c r="L2377" s="144"/>
      <c r="M2377" s="144"/>
      <c r="N2377" s="144"/>
      <c r="O2377" s="144"/>
      <c r="P2377" s="144"/>
      <c r="Q2377" s="144"/>
      <c r="R2377" s="144"/>
      <c r="S2377" s="144"/>
      <c r="T2377" s="144"/>
      <c r="U2377" s="144"/>
      <c r="V2377" s="144"/>
      <c r="W2377" s="144"/>
      <c r="X2377" s="133"/>
      <c r="Y2377" s="133"/>
      <c r="Z2377" s="133"/>
      <c r="AA2377" s="133"/>
      <c r="AB2377" s="133"/>
      <c r="AC2377" s="133"/>
      <c r="AD2377" s="133"/>
      <c r="AE2377" s="133"/>
      <c r="AF2377" s="133"/>
      <c r="AG2377" s="133" t="s">
        <v>282</v>
      </c>
      <c r="AH2377" s="133">
        <v>0</v>
      </c>
      <c r="AI2377" s="133"/>
      <c r="AJ2377" s="133"/>
      <c r="AK2377" s="133"/>
      <c r="AL2377" s="133"/>
      <c r="AM2377" s="133"/>
      <c r="AN2377" s="133"/>
      <c r="AO2377" s="133"/>
      <c r="AP2377" s="133"/>
      <c r="AQ2377" s="133"/>
      <c r="AR2377" s="133"/>
      <c r="AS2377" s="133"/>
      <c r="AT2377" s="133"/>
      <c r="AU2377" s="133"/>
      <c r="AV2377" s="133"/>
      <c r="AW2377" s="133"/>
      <c r="AX2377" s="133"/>
      <c r="AY2377" s="133"/>
      <c r="AZ2377" s="133"/>
      <c r="BA2377" s="133"/>
      <c r="BB2377" s="133"/>
      <c r="BC2377" s="133"/>
      <c r="BD2377" s="133"/>
      <c r="BE2377" s="133"/>
      <c r="BF2377" s="133"/>
      <c r="BG2377" s="133"/>
      <c r="BH2377" s="133"/>
    </row>
    <row r="2378" spans="1:60" ht="22.5" outlineLevel="1" x14ac:dyDescent="0.2">
      <c r="A2378" s="154">
        <v>396</v>
      </c>
      <c r="B2378" s="155" t="s">
        <v>2297</v>
      </c>
      <c r="C2378" s="171" t="s">
        <v>2298</v>
      </c>
      <c r="D2378" s="156" t="s">
        <v>279</v>
      </c>
      <c r="E2378" s="157">
        <v>162.29000000000002</v>
      </c>
      <c r="F2378" s="158">
        <v>750</v>
      </c>
      <c r="G2378" s="159">
        <f>ROUND(E2378*F2378,2)</f>
        <v>121717.5</v>
      </c>
      <c r="H2378" s="158">
        <v>0</v>
      </c>
      <c r="I2378" s="159">
        <f>ROUND(E2378*H2378,2)</f>
        <v>0</v>
      </c>
      <c r="J2378" s="158">
        <v>750</v>
      </c>
      <c r="K2378" s="159">
        <f>ROUND(E2378*J2378,2)</f>
        <v>121717.5</v>
      </c>
      <c r="L2378" s="159">
        <v>21</v>
      </c>
      <c r="M2378" s="159">
        <f>G2378*(1+L2378/100)</f>
        <v>147278.17499999999</v>
      </c>
      <c r="N2378" s="159">
        <v>2.5000000000000001E-2</v>
      </c>
      <c r="O2378" s="159">
        <f>ROUND(E2378*N2378,2)</f>
        <v>4.0599999999999996</v>
      </c>
      <c r="P2378" s="159">
        <v>0</v>
      </c>
      <c r="Q2378" s="159">
        <f>ROUND(E2378*P2378,2)</f>
        <v>0</v>
      </c>
      <c r="R2378" s="159"/>
      <c r="S2378" s="159" t="s">
        <v>250</v>
      </c>
      <c r="T2378" s="160" t="s">
        <v>234</v>
      </c>
      <c r="U2378" s="144">
        <v>0</v>
      </c>
      <c r="V2378" s="144">
        <f>ROUND(E2378*U2378,2)</f>
        <v>0</v>
      </c>
      <c r="W2378" s="144"/>
      <c r="X2378" s="133"/>
      <c r="Y2378" s="133"/>
      <c r="Z2378" s="133"/>
      <c r="AA2378" s="133"/>
      <c r="AB2378" s="133"/>
      <c r="AC2378" s="133"/>
      <c r="AD2378" s="133"/>
      <c r="AE2378" s="133"/>
      <c r="AF2378" s="133"/>
      <c r="AG2378" s="133" t="s">
        <v>251</v>
      </c>
      <c r="AH2378" s="133"/>
      <c r="AI2378" s="133"/>
      <c r="AJ2378" s="133"/>
      <c r="AK2378" s="133"/>
      <c r="AL2378" s="133"/>
      <c r="AM2378" s="133"/>
      <c r="AN2378" s="133"/>
      <c r="AO2378" s="133"/>
      <c r="AP2378" s="133"/>
      <c r="AQ2378" s="133"/>
      <c r="AR2378" s="133"/>
      <c r="AS2378" s="133"/>
      <c r="AT2378" s="133"/>
      <c r="AU2378" s="133"/>
      <c r="AV2378" s="133"/>
      <c r="AW2378" s="133"/>
      <c r="AX2378" s="133"/>
      <c r="AY2378" s="133"/>
      <c r="AZ2378" s="133"/>
      <c r="BA2378" s="133"/>
      <c r="BB2378" s="133"/>
      <c r="BC2378" s="133"/>
      <c r="BD2378" s="133"/>
      <c r="BE2378" s="133"/>
      <c r="BF2378" s="133"/>
      <c r="BG2378" s="133"/>
      <c r="BH2378" s="133"/>
    </row>
    <row r="2379" spans="1:60" outlineLevel="1" x14ac:dyDescent="0.2">
      <c r="A2379" s="142"/>
      <c r="B2379" s="143"/>
      <c r="C2379" s="189" t="s">
        <v>668</v>
      </c>
      <c r="D2379" s="175"/>
      <c r="E2379" s="176"/>
      <c r="F2379" s="144"/>
      <c r="G2379" s="144"/>
      <c r="H2379" s="144"/>
      <c r="I2379" s="144"/>
      <c r="J2379" s="144"/>
      <c r="K2379" s="144"/>
      <c r="L2379" s="144"/>
      <c r="M2379" s="144"/>
      <c r="N2379" s="144"/>
      <c r="O2379" s="144"/>
      <c r="P2379" s="144"/>
      <c r="Q2379" s="144"/>
      <c r="R2379" s="144"/>
      <c r="S2379" s="144"/>
      <c r="T2379" s="144"/>
      <c r="U2379" s="144"/>
      <c r="V2379" s="144"/>
      <c r="W2379" s="144"/>
      <c r="X2379" s="133"/>
      <c r="Y2379" s="133"/>
      <c r="Z2379" s="133"/>
      <c r="AA2379" s="133"/>
      <c r="AB2379" s="133"/>
      <c r="AC2379" s="133"/>
      <c r="AD2379" s="133"/>
      <c r="AE2379" s="133"/>
      <c r="AF2379" s="133"/>
      <c r="AG2379" s="133" t="s">
        <v>282</v>
      </c>
      <c r="AH2379" s="133">
        <v>0</v>
      </c>
      <c r="AI2379" s="133"/>
      <c r="AJ2379" s="133"/>
      <c r="AK2379" s="133"/>
      <c r="AL2379" s="133"/>
      <c r="AM2379" s="133"/>
      <c r="AN2379" s="133"/>
      <c r="AO2379" s="133"/>
      <c r="AP2379" s="133"/>
      <c r="AQ2379" s="133"/>
      <c r="AR2379" s="133"/>
      <c r="AS2379" s="133"/>
      <c r="AT2379" s="133"/>
      <c r="AU2379" s="133"/>
      <c r="AV2379" s="133"/>
      <c r="AW2379" s="133"/>
      <c r="AX2379" s="133"/>
      <c r="AY2379" s="133"/>
      <c r="AZ2379" s="133"/>
      <c r="BA2379" s="133"/>
      <c r="BB2379" s="133"/>
      <c r="BC2379" s="133"/>
      <c r="BD2379" s="133"/>
      <c r="BE2379" s="133"/>
      <c r="BF2379" s="133"/>
      <c r="BG2379" s="133"/>
      <c r="BH2379" s="133"/>
    </row>
    <row r="2380" spans="1:60" ht="22.5" outlineLevel="1" x14ac:dyDescent="0.2">
      <c r="A2380" s="142"/>
      <c r="B2380" s="143"/>
      <c r="C2380" s="189" t="s">
        <v>2299</v>
      </c>
      <c r="D2380" s="175"/>
      <c r="E2380" s="176">
        <v>49.790000000000006</v>
      </c>
      <c r="F2380" s="144"/>
      <c r="G2380" s="144"/>
      <c r="H2380" s="144"/>
      <c r="I2380" s="144"/>
      <c r="J2380" s="144"/>
      <c r="K2380" s="144"/>
      <c r="L2380" s="144"/>
      <c r="M2380" s="144"/>
      <c r="N2380" s="144"/>
      <c r="O2380" s="144"/>
      <c r="P2380" s="144"/>
      <c r="Q2380" s="144"/>
      <c r="R2380" s="144"/>
      <c r="S2380" s="144"/>
      <c r="T2380" s="144"/>
      <c r="U2380" s="144"/>
      <c r="V2380" s="144"/>
      <c r="W2380" s="144"/>
      <c r="X2380" s="133"/>
      <c r="Y2380" s="133"/>
      <c r="Z2380" s="133"/>
      <c r="AA2380" s="133"/>
      <c r="AB2380" s="133"/>
      <c r="AC2380" s="133"/>
      <c r="AD2380" s="133"/>
      <c r="AE2380" s="133"/>
      <c r="AF2380" s="133"/>
      <c r="AG2380" s="133" t="s">
        <v>282</v>
      </c>
      <c r="AH2380" s="133">
        <v>0</v>
      </c>
      <c r="AI2380" s="133"/>
      <c r="AJ2380" s="133"/>
      <c r="AK2380" s="133"/>
      <c r="AL2380" s="133"/>
      <c r="AM2380" s="133"/>
      <c r="AN2380" s="133"/>
      <c r="AO2380" s="133"/>
      <c r="AP2380" s="133"/>
      <c r="AQ2380" s="133"/>
      <c r="AR2380" s="133"/>
      <c r="AS2380" s="133"/>
      <c r="AT2380" s="133"/>
      <c r="AU2380" s="133"/>
      <c r="AV2380" s="133"/>
      <c r="AW2380" s="133"/>
      <c r="AX2380" s="133"/>
      <c r="AY2380" s="133"/>
      <c r="AZ2380" s="133"/>
      <c r="BA2380" s="133"/>
      <c r="BB2380" s="133"/>
      <c r="BC2380" s="133"/>
      <c r="BD2380" s="133"/>
      <c r="BE2380" s="133"/>
      <c r="BF2380" s="133"/>
      <c r="BG2380" s="133"/>
      <c r="BH2380" s="133"/>
    </row>
    <row r="2381" spans="1:60" outlineLevel="1" x14ac:dyDescent="0.2">
      <c r="A2381" s="142"/>
      <c r="B2381" s="143"/>
      <c r="C2381" s="189" t="s">
        <v>674</v>
      </c>
      <c r="D2381" s="175"/>
      <c r="E2381" s="176"/>
      <c r="F2381" s="144"/>
      <c r="G2381" s="144"/>
      <c r="H2381" s="144"/>
      <c r="I2381" s="144"/>
      <c r="J2381" s="144"/>
      <c r="K2381" s="144"/>
      <c r="L2381" s="144"/>
      <c r="M2381" s="144"/>
      <c r="N2381" s="144"/>
      <c r="O2381" s="144"/>
      <c r="P2381" s="144"/>
      <c r="Q2381" s="144"/>
      <c r="R2381" s="144"/>
      <c r="S2381" s="144"/>
      <c r="T2381" s="144"/>
      <c r="U2381" s="144"/>
      <c r="V2381" s="144"/>
      <c r="W2381" s="144"/>
      <c r="X2381" s="133"/>
      <c r="Y2381" s="133"/>
      <c r="Z2381" s="133"/>
      <c r="AA2381" s="133"/>
      <c r="AB2381" s="133"/>
      <c r="AC2381" s="133"/>
      <c r="AD2381" s="133"/>
      <c r="AE2381" s="133"/>
      <c r="AF2381" s="133"/>
      <c r="AG2381" s="133" t="s">
        <v>282</v>
      </c>
      <c r="AH2381" s="133">
        <v>0</v>
      </c>
      <c r="AI2381" s="133"/>
      <c r="AJ2381" s="133"/>
      <c r="AK2381" s="133"/>
      <c r="AL2381" s="133"/>
      <c r="AM2381" s="133"/>
      <c r="AN2381" s="133"/>
      <c r="AO2381" s="133"/>
      <c r="AP2381" s="133"/>
      <c r="AQ2381" s="133"/>
      <c r="AR2381" s="133"/>
      <c r="AS2381" s="133"/>
      <c r="AT2381" s="133"/>
      <c r="AU2381" s="133"/>
      <c r="AV2381" s="133"/>
      <c r="AW2381" s="133"/>
      <c r="AX2381" s="133"/>
      <c r="AY2381" s="133"/>
      <c r="AZ2381" s="133"/>
      <c r="BA2381" s="133"/>
      <c r="BB2381" s="133"/>
      <c r="BC2381" s="133"/>
      <c r="BD2381" s="133"/>
      <c r="BE2381" s="133"/>
      <c r="BF2381" s="133"/>
      <c r="BG2381" s="133"/>
      <c r="BH2381" s="133"/>
    </row>
    <row r="2382" spans="1:60" ht="22.5" outlineLevel="1" x14ac:dyDescent="0.2">
      <c r="A2382" s="142"/>
      <c r="B2382" s="143"/>
      <c r="C2382" s="189" t="s">
        <v>2300</v>
      </c>
      <c r="D2382" s="175"/>
      <c r="E2382" s="176">
        <v>39.220000000000006</v>
      </c>
      <c r="F2382" s="144"/>
      <c r="G2382" s="144"/>
      <c r="H2382" s="144"/>
      <c r="I2382" s="144"/>
      <c r="J2382" s="144"/>
      <c r="K2382" s="144"/>
      <c r="L2382" s="144"/>
      <c r="M2382" s="144"/>
      <c r="N2382" s="144"/>
      <c r="O2382" s="144"/>
      <c r="P2382" s="144"/>
      <c r="Q2382" s="144"/>
      <c r="R2382" s="144"/>
      <c r="S2382" s="144"/>
      <c r="T2382" s="144"/>
      <c r="U2382" s="144"/>
      <c r="V2382" s="144"/>
      <c r="W2382" s="144"/>
      <c r="X2382" s="133"/>
      <c r="Y2382" s="133"/>
      <c r="Z2382" s="133"/>
      <c r="AA2382" s="133"/>
      <c r="AB2382" s="133"/>
      <c r="AC2382" s="133"/>
      <c r="AD2382" s="133"/>
      <c r="AE2382" s="133"/>
      <c r="AF2382" s="133"/>
      <c r="AG2382" s="133" t="s">
        <v>282</v>
      </c>
      <c r="AH2382" s="133">
        <v>0</v>
      </c>
      <c r="AI2382" s="133"/>
      <c r="AJ2382" s="133"/>
      <c r="AK2382" s="133"/>
      <c r="AL2382" s="133"/>
      <c r="AM2382" s="133"/>
      <c r="AN2382" s="133"/>
      <c r="AO2382" s="133"/>
      <c r="AP2382" s="133"/>
      <c r="AQ2382" s="133"/>
      <c r="AR2382" s="133"/>
      <c r="AS2382" s="133"/>
      <c r="AT2382" s="133"/>
      <c r="AU2382" s="133"/>
      <c r="AV2382" s="133"/>
      <c r="AW2382" s="133"/>
      <c r="AX2382" s="133"/>
      <c r="AY2382" s="133"/>
      <c r="AZ2382" s="133"/>
      <c r="BA2382" s="133"/>
      <c r="BB2382" s="133"/>
      <c r="BC2382" s="133"/>
      <c r="BD2382" s="133"/>
      <c r="BE2382" s="133"/>
      <c r="BF2382" s="133"/>
      <c r="BG2382" s="133"/>
      <c r="BH2382" s="133"/>
    </row>
    <row r="2383" spans="1:60" outlineLevel="1" x14ac:dyDescent="0.2">
      <c r="A2383" s="142"/>
      <c r="B2383" s="143"/>
      <c r="C2383" s="189" t="s">
        <v>678</v>
      </c>
      <c r="D2383" s="175"/>
      <c r="E2383" s="176"/>
      <c r="F2383" s="144"/>
      <c r="G2383" s="144"/>
      <c r="H2383" s="144"/>
      <c r="I2383" s="144"/>
      <c r="J2383" s="144"/>
      <c r="K2383" s="144"/>
      <c r="L2383" s="144"/>
      <c r="M2383" s="144"/>
      <c r="N2383" s="144"/>
      <c r="O2383" s="144"/>
      <c r="P2383" s="144"/>
      <c r="Q2383" s="144"/>
      <c r="R2383" s="144"/>
      <c r="S2383" s="144"/>
      <c r="T2383" s="144"/>
      <c r="U2383" s="144"/>
      <c r="V2383" s="144"/>
      <c r="W2383" s="144"/>
      <c r="X2383" s="133"/>
      <c r="Y2383" s="133"/>
      <c r="Z2383" s="133"/>
      <c r="AA2383" s="133"/>
      <c r="AB2383" s="133"/>
      <c r="AC2383" s="133"/>
      <c r="AD2383" s="133"/>
      <c r="AE2383" s="133"/>
      <c r="AF2383" s="133"/>
      <c r="AG2383" s="133" t="s">
        <v>282</v>
      </c>
      <c r="AH2383" s="133">
        <v>0</v>
      </c>
      <c r="AI2383" s="133"/>
      <c r="AJ2383" s="133"/>
      <c r="AK2383" s="133"/>
      <c r="AL2383" s="133"/>
      <c r="AM2383" s="133"/>
      <c r="AN2383" s="133"/>
      <c r="AO2383" s="133"/>
      <c r="AP2383" s="133"/>
      <c r="AQ2383" s="133"/>
      <c r="AR2383" s="133"/>
      <c r="AS2383" s="133"/>
      <c r="AT2383" s="133"/>
      <c r="AU2383" s="133"/>
      <c r="AV2383" s="133"/>
      <c r="AW2383" s="133"/>
      <c r="AX2383" s="133"/>
      <c r="AY2383" s="133"/>
      <c r="AZ2383" s="133"/>
      <c r="BA2383" s="133"/>
      <c r="BB2383" s="133"/>
      <c r="BC2383" s="133"/>
      <c r="BD2383" s="133"/>
      <c r="BE2383" s="133"/>
      <c r="BF2383" s="133"/>
      <c r="BG2383" s="133"/>
      <c r="BH2383" s="133"/>
    </row>
    <row r="2384" spans="1:60" ht="22.5" outlineLevel="1" x14ac:dyDescent="0.2">
      <c r="A2384" s="142"/>
      <c r="B2384" s="143"/>
      <c r="C2384" s="189" t="s">
        <v>2301</v>
      </c>
      <c r="D2384" s="175"/>
      <c r="E2384" s="176">
        <v>51.040000000000006</v>
      </c>
      <c r="F2384" s="144"/>
      <c r="G2384" s="144"/>
      <c r="H2384" s="144"/>
      <c r="I2384" s="144"/>
      <c r="J2384" s="144"/>
      <c r="K2384" s="144"/>
      <c r="L2384" s="144"/>
      <c r="M2384" s="144"/>
      <c r="N2384" s="144"/>
      <c r="O2384" s="144"/>
      <c r="P2384" s="144"/>
      <c r="Q2384" s="144"/>
      <c r="R2384" s="144"/>
      <c r="S2384" s="144"/>
      <c r="T2384" s="144"/>
      <c r="U2384" s="144"/>
      <c r="V2384" s="144"/>
      <c r="W2384" s="144"/>
      <c r="X2384" s="133"/>
      <c r="Y2384" s="133"/>
      <c r="Z2384" s="133"/>
      <c r="AA2384" s="133"/>
      <c r="AB2384" s="133"/>
      <c r="AC2384" s="133"/>
      <c r="AD2384" s="133"/>
      <c r="AE2384" s="133"/>
      <c r="AF2384" s="133"/>
      <c r="AG2384" s="133" t="s">
        <v>282</v>
      </c>
      <c r="AH2384" s="133">
        <v>0</v>
      </c>
      <c r="AI2384" s="133"/>
      <c r="AJ2384" s="133"/>
      <c r="AK2384" s="133"/>
      <c r="AL2384" s="133"/>
      <c r="AM2384" s="133"/>
      <c r="AN2384" s="133"/>
      <c r="AO2384" s="133"/>
      <c r="AP2384" s="133"/>
      <c r="AQ2384" s="133"/>
      <c r="AR2384" s="133"/>
      <c r="AS2384" s="133"/>
      <c r="AT2384" s="133"/>
      <c r="AU2384" s="133"/>
      <c r="AV2384" s="133"/>
      <c r="AW2384" s="133"/>
      <c r="AX2384" s="133"/>
      <c r="AY2384" s="133"/>
      <c r="AZ2384" s="133"/>
      <c r="BA2384" s="133"/>
      <c r="BB2384" s="133"/>
      <c r="BC2384" s="133"/>
      <c r="BD2384" s="133"/>
      <c r="BE2384" s="133"/>
      <c r="BF2384" s="133"/>
      <c r="BG2384" s="133"/>
      <c r="BH2384" s="133"/>
    </row>
    <row r="2385" spans="1:60" outlineLevel="1" x14ac:dyDescent="0.2">
      <c r="A2385" s="142"/>
      <c r="B2385" s="143"/>
      <c r="C2385" s="189" t="s">
        <v>2302</v>
      </c>
      <c r="D2385" s="175"/>
      <c r="E2385" s="176">
        <v>22.240000000000002</v>
      </c>
      <c r="F2385" s="144"/>
      <c r="G2385" s="144"/>
      <c r="H2385" s="144"/>
      <c r="I2385" s="144"/>
      <c r="J2385" s="144"/>
      <c r="K2385" s="144"/>
      <c r="L2385" s="144"/>
      <c r="M2385" s="144"/>
      <c r="N2385" s="144"/>
      <c r="O2385" s="144"/>
      <c r="P2385" s="144"/>
      <c r="Q2385" s="144"/>
      <c r="R2385" s="144"/>
      <c r="S2385" s="144"/>
      <c r="T2385" s="144"/>
      <c r="U2385" s="144"/>
      <c r="V2385" s="144"/>
      <c r="W2385" s="144"/>
      <c r="X2385" s="133"/>
      <c r="Y2385" s="133"/>
      <c r="Z2385" s="133"/>
      <c r="AA2385" s="133"/>
      <c r="AB2385" s="133"/>
      <c r="AC2385" s="133"/>
      <c r="AD2385" s="133"/>
      <c r="AE2385" s="133"/>
      <c r="AF2385" s="133"/>
      <c r="AG2385" s="133" t="s">
        <v>282</v>
      </c>
      <c r="AH2385" s="133">
        <v>0</v>
      </c>
      <c r="AI2385" s="133"/>
      <c r="AJ2385" s="133"/>
      <c r="AK2385" s="133"/>
      <c r="AL2385" s="133"/>
      <c r="AM2385" s="133"/>
      <c r="AN2385" s="133"/>
      <c r="AO2385" s="133"/>
      <c r="AP2385" s="133"/>
      <c r="AQ2385" s="133"/>
      <c r="AR2385" s="133"/>
      <c r="AS2385" s="133"/>
      <c r="AT2385" s="133"/>
      <c r="AU2385" s="133"/>
      <c r="AV2385" s="133"/>
      <c r="AW2385" s="133"/>
      <c r="AX2385" s="133"/>
      <c r="AY2385" s="133"/>
      <c r="AZ2385" s="133"/>
      <c r="BA2385" s="133"/>
      <c r="BB2385" s="133"/>
      <c r="BC2385" s="133"/>
      <c r="BD2385" s="133"/>
      <c r="BE2385" s="133"/>
      <c r="BF2385" s="133"/>
      <c r="BG2385" s="133"/>
      <c r="BH2385" s="133"/>
    </row>
    <row r="2386" spans="1:60" outlineLevel="1" x14ac:dyDescent="0.2">
      <c r="A2386" s="154">
        <v>397</v>
      </c>
      <c r="B2386" s="155" t="s">
        <v>2303</v>
      </c>
      <c r="C2386" s="171" t="s">
        <v>2304</v>
      </c>
      <c r="D2386" s="156" t="s">
        <v>924</v>
      </c>
      <c r="E2386" s="157">
        <v>1</v>
      </c>
      <c r="F2386" s="158">
        <v>15200</v>
      </c>
      <c r="G2386" s="159">
        <f>ROUND(E2386*F2386,2)</f>
        <v>15200</v>
      </c>
      <c r="H2386" s="158">
        <v>0</v>
      </c>
      <c r="I2386" s="159">
        <f>ROUND(E2386*H2386,2)</f>
        <v>0</v>
      </c>
      <c r="J2386" s="158">
        <v>15200</v>
      </c>
      <c r="K2386" s="159">
        <f>ROUND(E2386*J2386,2)</f>
        <v>15200</v>
      </c>
      <c r="L2386" s="159">
        <v>21</v>
      </c>
      <c r="M2386" s="159">
        <f>G2386*(1+L2386/100)</f>
        <v>18392</v>
      </c>
      <c r="N2386" s="159">
        <v>0.08</v>
      </c>
      <c r="O2386" s="159">
        <f>ROUND(E2386*N2386,2)</f>
        <v>0.08</v>
      </c>
      <c r="P2386" s="159">
        <v>0</v>
      </c>
      <c r="Q2386" s="159">
        <f>ROUND(E2386*P2386,2)</f>
        <v>0</v>
      </c>
      <c r="R2386" s="159"/>
      <c r="S2386" s="159" t="s">
        <v>250</v>
      </c>
      <c r="T2386" s="160" t="s">
        <v>234</v>
      </c>
      <c r="U2386" s="144">
        <v>0</v>
      </c>
      <c r="V2386" s="144">
        <f>ROUND(E2386*U2386,2)</f>
        <v>0</v>
      </c>
      <c r="W2386" s="144"/>
      <c r="X2386" s="133"/>
      <c r="Y2386" s="133"/>
      <c r="Z2386" s="133"/>
      <c r="AA2386" s="133"/>
      <c r="AB2386" s="133"/>
      <c r="AC2386" s="133"/>
      <c r="AD2386" s="133"/>
      <c r="AE2386" s="133"/>
      <c r="AF2386" s="133"/>
      <c r="AG2386" s="133" t="s">
        <v>251</v>
      </c>
      <c r="AH2386" s="133"/>
      <c r="AI2386" s="133"/>
      <c r="AJ2386" s="133"/>
      <c r="AK2386" s="133"/>
      <c r="AL2386" s="133"/>
      <c r="AM2386" s="133"/>
      <c r="AN2386" s="133"/>
      <c r="AO2386" s="133"/>
      <c r="AP2386" s="133"/>
      <c r="AQ2386" s="133"/>
      <c r="AR2386" s="133"/>
      <c r="AS2386" s="133"/>
      <c r="AT2386" s="133"/>
      <c r="AU2386" s="133"/>
      <c r="AV2386" s="133"/>
      <c r="AW2386" s="133"/>
      <c r="AX2386" s="133"/>
      <c r="AY2386" s="133"/>
      <c r="AZ2386" s="133"/>
      <c r="BA2386" s="133"/>
      <c r="BB2386" s="133"/>
      <c r="BC2386" s="133"/>
      <c r="BD2386" s="133"/>
      <c r="BE2386" s="133"/>
      <c r="BF2386" s="133"/>
      <c r="BG2386" s="133"/>
      <c r="BH2386" s="133"/>
    </row>
    <row r="2387" spans="1:60" ht="22.5" outlineLevel="1" x14ac:dyDescent="0.2">
      <c r="A2387" s="142"/>
      <c r="B2387" s="143"/>
      <c r="C2387" s="189" t="s">
        <v>2209</v>
      </c>
      <c r="D2387" s="175"/>
      <c r="E2387" s="176"/>
      <c r="F2387" s="144"/>
      <c r="G2387" s="144"/>
      <c r="H2387" s="144"/>
      <c r="I2387" s="144"/>
      <c r="J2387" s="144"/>
      <c r="K2387" s="144"/>
      <c r="L2387" s="144"/>
      <c r="M2387" s="144"/>
      <c r="N2387" s="144"/>
      <c r="O2387" s="144"/>
      <c r="P2387" s="144"/>
      <c r="Q2387" s="144"/>
      <c r="R2387" s="144"/>
      <c r="S2387" s="144"/>
      <c r="T2387" s="144"/>
      <c r="U2387" s="144"/>
      <c r="V2387" s="144"/>
      <c r="W2387" s="144"/>
      <c r="X2387" s="133"/>
      <c r="Y2387" s="133"/>
      <c r="Z2387" s="133"/>
      <c r="AA2387" s="133"/>
      <c r="AB2387" s="133"/>
      <c r="AC2387" s="133"/>
      <c r="AD2387" s="133"/>
      <c r="AE2387" s="133"/>
      <c r="AF2387" s="133"/>
      <c r="AG2387" s="133" t="s">
        <v>282</v>
      </c>
      <c r="AH2387" s="133">
        <v>0</v>
      </c>
      <c r="AI2387" s="133"/>
      <c r="AJ2387" s="133"/>
      <c r="AK2387" s="133"/>
      <c r="AL2387" s="133"/>
      <c r="AM2387" s="133"/>
      <c r="AN2387" s="133"/>
      <c r="AO2387" s="133"/>
      <c r="AP2387" s="133"/>
      <c r="AQ2387" s="133"/>
      <c r="AR2387" s="133"/>
      <c r="AS2387" s="133"/>
      <c r="AT2387" s="133"/>
      <c r="AU2387" s="133"/>
      <c r="AV2387" s="133"/>
      <c r="AW2387" s="133"/>
      <c r="AX2387" s="133"/>
      <c r="AY2387" s="133"/>
      <c r="AZ2387" s="133"/>
      <c r="BA2387" s="133"/>
      <c r="BB2387" s="133"/>
      <c r="BC2387" s="133"/>
      <c r="BD2387" s="133"/>
      <c r="BE2387" s="133"/>
      <c r="BF2387" s="133"/>
      <c r="BG2387" s="133"/>
      <c r="BH2387" s="133"/>
    </row>
    <row r="2388" spans="1:60" outlineLevel="1" x14ac:dyDescent="0.2">
      <c r="A2388" s="142"/>
      <c r="B2388" s="143"/>
      <c r="C2388" s="189" t="s">
        <v>101</v>
      </c>
      <c r="D2388" s="175"/>
      <c r="E2388" s="176">
        <v>1</v>
      </c>
      <c r="F2388" s="144"/>
      <c r="G2388" s="144"/>
      <c r="H2388" s="144"/>
      <c r="I2388" s="144"/>
      <c r="J2388" s="144"/>
      <c r="K2388" s="144"/>
      <c r="L2388" s="144"/>
      <c r="M2388" s="144"/>
      <c r="N2388" s="144"/>
      <c r="O2388" s="144"/>
      <c r="P2388" s="144"/>
      <c r="Q2388" s="144"/>
      <c r="R2388" s="144"/>
      <c r="S2388" s="144"/>
      <c r="T2388" s="144"/>
      <c r="U2388" s="144"/>
      <c r="V2388" s="144"/>
      <c r="W2388" s="144"/>
      <c r="X2388" s="133"/>
      <c r="Y2388" s="133"/>
      <c r="Z2388" s="133"/>
      <c r="AA2388" s="133"/>
      <c r="AB2388" s="133"/>
      <c r="AC2388" s="133"/>
      <c r="AD2388" s="133"/>
      <c r="AE2388" s="133"/>
      <c r="AF2388" s="133"/>
      <c r="AG2388" s="133" t="s">
        <v>282</v>
      </c>
      <c r="AH2388" s="133">
        <v>0</v>
      </c>
      <c r="AI2388" s="133"/>
      <c r="AJ2388" s="133"/>
      <c r="AK2388" s="133"/>
      <c r="AL2388" s="133"/>
      <c r="AM2388" s="133"/>
      <c r="AN2388" s="133"/>
      <c r="AO2388" s="133"/>
      <c r="AP2388" s="133"/>
      <c r="AQ2388" s="133"/>
      <c r="AR2388" s="133"/>
      <c r="AS2388" s="133"/>
      <c r="AT2388" s="133"/>
      <c r="AU2388" s="133"/>
      <c r="AV2388" s="133"/>
      <c r="AW2388" s="133"/>
      <c r="AX2388" s="133"/>
      <c r="AY2388" s="133"/>
      <c r="AZ2388" s="133"/>
      <c r="BA2388" s="133"/>
      <c r="BB2388" s="133"/>
      <c r="BC2388" s="133"/>
      <c r="BD2388" s="133"/>
      <c r="BE2388" s="133"/>
      <c r="BF2388" s="133"/>
      <c r="BG2388" s="133"/>
      <c r="BH2388" s="133"/>
    </row>
    <row r="2389" spans="1:60" outlineLevel="1" x14ac:dyDescent="0.2">
      <c r="A2389" s="161">
        <v>398</v>
      </c>
      <c r="B2389" s="162" t="s">
        <v>2305</v>
      </c>
      <c r="C2389" s="170" t="s">
        <v>2306</v>
      </c>
      <c r="D2389" s="163" t="s">
        <v>924</v>
      </c>
      <c r="E2389" s="164">
        <v>1</v>
      </c>
      <c r="F2389" s="165">
        <v>19200</v>
      </c>
      <c r="G2389" s="166">
        <f t="shared" ref="G2389:G2394" si="49">ROUND(E2389*F2389,2)</f>
        <v>19200</v>
      </c>
      <c r="H2389" s="165">
        <v>0</v>
      </c>
      <c r="I2389" s="166">
        <f t="shared" ref="I2389:I2394" si="50">ROUND(E2389*H2389,2)</f>
        <v>0</v>
      </c>
      <c r="J2389" s="165">
        <v>19200</v>
      </c>
      <c r="K2389" s="166">
        <f t="shared" ref="K2389:K2394" si="51">ROUND(E2389*J2389,2)</f>
        <v>19200</v>
      </c>
      <c r="L2389" s="166">
        <v>21</v>
      </c>
      <c r="M2389" s="166">
        <f t="shared" ref="M2389:M2394" si="52">G2389*(1+L2389/100)</f>
        <v>23232</v>
      </c>
      <c r="N2389" s="166">
        <v>9.0000000000000011E-2</v>
      </c>
      <c r="O2389" s="166">
        <f t="shared" ref="O2389:O2394" si="53">ROUND(E2389*N2389,2)</f>
        <v>0.09</v>
      </c>
      <c r="P2389" s="166">
        <v>0</v>
      </c>
      <c r="Q2389" s="166">
        <f t="shared" ref="Q2389:Q2394" si="54">ROUND(E2389*P2389,2)</f>
        <v>0</v>
      </c>
      <c r="R2389" s="166"/>
      <c r="S2389" s="166" t="s">
        <v>250</v>
      </c>
      <c r="T2389" s="167" t="s">
        <v>234</v>
      </c>
      <c r="U2389" s="144">
        <v>0</v>
      </c>
      <c r="V2389" s="144">
        <f t="shared" ref="V2389:V2394" si="55">ROUND(E2389*U2389,2)</f>
        <v>0</v>
      </c>
      <c r="W2389" s="144"/>
      <c r="X2389" s="133"/>
      <c r="Y2389" s="133"/>
      <c r="Z2389" s="133"/>
      <c r="AA2389" s="133"/>
      <c r="AB2389" s="133"/>
      <c r="AC2389" s="133"/>
      <c r="AD2389" s="133"/>
      <c r="AE2389" s="133"/>
      <c r="AF2389" s="133"/>
      <c r="AG2389" s="133" t="s">
        <v>251</v>
      </c>
      <c r="AH2389" s="133"/>
      <c r="AI2389" s="133"/>
      <c r="AJ2389" s="133"/>
      <c r="AK2389" s="133"/>
      <c r="AL2389" s="133"/>
      <c r="AM2389" s="133"/>
      <c r="AN2389" s="133"/>
      <c r="AO2389" s="133"/>
      <c r="AP2389" s="133"/>
      <c r="AQ2389" s="133"/>
      <c r="AR2389" s="133"/>
      <c r="AS2389" s="133"/>
      <c r="AT2389" s="133"/>
      <c r="AU2389" s="133"/>
      <c r="AV2389" s="133"/>
      <c r="AW2389" s="133"/>
      <c r="AX2389" s="133"/>
      <c r="AY2389" s="133"/>
      <c r="AZ2389" s="133"/>
      <c r="BA2389" s="133"/>
      <c r="BB2389" s="133"/>
      <c r="BC2389" s="133"/>
      <c r="BD2389" s="133"/>
      <c r="BE2389" s="133"/>
      <c r="BF2389" s="133"/>
      <c r="BG2389" s="133"/>
      <c r="BH2389" s="133"/>
    </row>
    <row r="2390" spans="1:60" outlineLevel="1" x14ac:dyDescent="0.2">
      <c r="A2390" s="161">
        <v>399</v>
      </c>
      <c r="B2390" s="162" t="s">
        <v>2307</v>
      </c>
      <c r="C2390" s="170" t="s">
        <v>2308</v>
      </c>
      <c r="D2390" s="163" t="s">
        <v>924</v>
      </c>
      <c r="E2390" s="164">
        <v>1</v>
      </c>
      <c r="F2390" s="165">
        <v>33600</v>
      </c>
      <c r="G2390" s="166">
        <f t="shared" si="49"/>
        <v>33600</v>
      </c>
      <c r="H2390" s="165">
        <v>0</v>
      </c>
      <c r="I2390" s="166">
        <f t="shared" si="50"/>
        <v>0</v>
      </c>
      <c r="J2390" s="165">
        <v>33600</v>
      </c>
      <c r="K2390" s="166">
        <f t="shared" si="51"/>
        <v>33600</v>
      </c>
      <c r="L2390" s="166">
        <v>21</v>
      </c>
      <c r="M2390" s="166">
        <f t="shared" si="52"/>
        <v>40656</v>
      </c>
      <c r="N2390" s="166">
        <v>0.16800000000000001</v>
      </c>
      <c r="O2390" s="166">
        <f t="shared" si="53"/>
        <v>0.17</v>
      </c>
      <c r="P2390" s="166">
        <v>0</v>
      </c>
      <c r="Q2390" s="166">
        <f t="shared" si="54"/>
        <v>0</v>
      </c>
      <c r="R2390" s="166"/>
      <c r="S2390" s="166" t="s">
        <v>250</v>
      </c>
      <c r="T2390" s="167" t="s">
        <v>234</v>
      </c>
      <c r="U2390" s="144">
        <v>0</v>
      </c>
      <c r="V2390" s="144">
        <f t="shared" si="55"/>
        <v>0</v>
      </c>
      <c r="W2390" s="144"/>
      <c r="X2390" s="133"/>
      <c r="Y2390" s="133"/>
      <c r="Z2390" s="133"/>
      <c r="AA2390" s="133"/>
      <c r="AB2390" s="133"/>
      <c r="AC2390" s="133"/>
      <c r="AD2390" s="133"/>
      <c r="AE2390" s="133"/>
      <c r="AF2390" s="133"/>
      <c r="AG2390" s="133" t="s">
        <v>251</v>
      </c>
      <c r="AH2390" s="133"/>
      <c r="AI2390" s="133"/>
      <c r="AJ2390" s="133"/>
      <c r="AK2390" s="133"/>
      <c r="AL2390" s="133"/>
      <c r="AM2390" s="133"/>
      <c r="AN2390" s="133"/>
      <c r="AO2390" s="133"/>
      <c r="AP2390" s="133"/>
      <c r="AQ2390" s="133"/>
      <c r="AR2390" s="133"/>
      <c r="AS2390" s="133"/>
      <c r="AT2390" s="133"/>
      <c r="AU2390" s="133"/>
      <c r="AV2390" s="133"/>
      <c r="AW2390" s="133"/>
      <c r="AX2390" s="133"/>
      <c r="AY2390" s="133"/>
      <c r="AZ2390" s="133"/>
      <c r="BA2390" s="133"/>
      <c r="BB2390" s="133"/>
      <c r="BC2390" s="133"/>
      <c r="BD2390" s="133"/>
      <c r="BE2390" s="133"/>
      <c r="BF2390" s="133"/>
      <c r="BG2390" s="133"/>
      <c r="BH2390" s="133"/>
    </row>
    <row r="2391" spans="1:60" outlineLevel="1" x14ac:dyDescent="0.2">
      <c r="A2391" s="161">
        <v>400</v>
      </c>
      <c r="B2391" s="162" t="s">
        <v>2309</v>
      </c>
      <c r="C2391" s="170" t="s">
        <v>2308</v>
      </c>
      <c r="D2391" s="163" t="s">
        <v>924</v>
      </c>
      <c r="E2391" s="164">
        <v>1</v>
      </c>
      <c r="F2391" s="165">
        <v>33600</v>
      </c>
      <c r="G2391" s="166">
        <f t="shared" si="49"/>
        <v>33600</v>
      </c>
      <c r="H2391" s="165">
        <v>0</v>
      </c>
      <c r="I2391" s="166">
        <f t="shared" si="50"/>
        <v>0</v>
      </c>
      <c r="J2391" s="165">
        <v>33600</v>
      </c>
      <c r="K2391" s="166">
        <f t="shared" si="51"/>
        <v>33600</v>
      </c>
      <c r="L2391" s="166">
        <v>21</v>
      </c>
      <c r="M2391" s="166">
        <f t="shared" si="52"/>
        <v>40656</v>
      </c>
      <c r="N2391" s="166">
        <v>0.16800000000000001</v>
      </c>
      <c r="O2391" s="166">
        <f t="shared" si="53"/>
        <v>0.17</v>
      </c>
      <c r="P2391" s="166">
        <v>0</v>
      </c>
      <c r="Q2391" s="166">
        <f t="shared" si="54"/>
        <v>0</v>
      </c>
      <c r="R2391" s="166"/>
      <c r="S2391" s="166" t="s">
        <v>250</v>
      </c>
      <c r="T2391" s="167" t="s">
        <v>234</v>
      </c>
      <c r="U2391" s="144">
        <v>0</v>
      </c>
      <c r="V2391" s="144">
        <f t="shared" si="55"/>
        <v>0</v>
      </c>
      <c r="W2391" s="144"/>
      <c r="X2391" s="133"/>
      <c r="Y2391" s="133"/>
      <c r="Z2391" s="133"/>
      <c r="AA2391" s="133"/>
      <c r="AB2391" s="133"/>
      <c r="AC2391" s="133"/>
      <c r="AD2391" s="133"/>
      <c r="AE2391" s="133"/>
      <c r="AF2391" s="133"/>
      <c r="AG2391" s="133" t="s">
        <v>251</v>
      </c>
      <c r="AH2391" s="133"/>
      <c r="AI2391" s="133"/>
      <c r="AJ2391" s="133"/>
      <c r="AK2391" s="133"/>
      <c r="AL2391" s="133"/>
      <c r="AM2391" s="133"/>
      <c r="AN2391" s="133"/>
      <c r="AO2391" s="133"/>
      <c r="AP2391" s="133"/>
      <c r="AQ2391" s="133"/>
      <c r="AR2391" s="133"/>
      <c r="AS2391" s="133"/>
      <c r="AT2391" s="133"/>
      <c r="AU2391" s="133"/>
      <c r="AV2391" s="133"/>
      <c r="AW2391" s="133"/>
      <c r="AX2391" s="133"/>
      <c r="AY2391" s="133"/>
      <c r="AZ2391" s="133"/>
      <c r="BA2391" s="133"/>
      <c r="BB2391" s="133"/>
      <c r="BC2391" s="133"/>
      <c r="BD2391" s="133"/>
      <c r="BE2391" s="133"/>
      <c r="BF2391" s="133"/>
      <c r="BG2391" s="133"/>
      <c r="BH2391" s="133"/>
    </row>
    <row r="2392" spans="1:60" outlineLevel="1" x14ac:dyDescent="0.2">
      <c r="A2392" s="161">
        <v>401</v>
      </c>
      <c r="B2392" s="162" t="s">
        <v>1654</v>
      </c>
      <c r="C2392" s="170" t="s">
        <v>2308</v>
      </c>
      <c r="D2392" s="163" t="s">
        <v>924</v>
      </c>
      <c r="E2392" s="164">
        <v>1</v>
      </c>
      <c r="F2392" s="165">
        <v>33600</v>
      </c>
      <c r="G2392" s="166">
        <f t="shared" si="49"/>
        <v>33600</v>
      </c>
      <c r="H2392" s="165">
        <v>0</v>
      </c>
      <c r="I2392" s="166">
        <f t="shared" si="50"/>
        <v>0</v>
      </c>
      <c r="J2392" s="165">
        <v>33600</v>
      </c>
      <c r="K2392" s="166">
        <f t="shared" si="51"/>
        <v>33600</v>
      </c>
      <c r="L2392" s="166">
        <v>21</v>
      </c>
      <c r="M2392" s="166">
        <f t="shared" si="52"/>
        <v>40656</v>
      </c>
      <c r="N2392" s="166">
        <v>0.16800000000000001</v>
      </c>
      <c r="O2392" s="166">
        <f t="shared" si="53"/>
        <v>0.17</v>
      </c>
      <c r="P2392" s="166">
        <v>0</v>
      </c>
      <c r="Q2392" s="166">
        <f t="shared" si="54"/>
        <v>0</v>
      </c>
      <c r="R2392" s="166"/>
      <c r="S2392" s="166" t="s">
        <v>250</v>
      </c>
      <c r="T2392" s="167" t="s">
        <v>234</v>
      </c>
      <c r="U2392" s="144">
        <v>0</v>
      </c>
      <c r="V2392" s="144">
        <f t="shared" si="55"/>
        <v>0</v>
      </c>
      <c r="W2392" s="144"/>
      <c r="X2392" s="133"/>
      <c r="Y2392" s="133"/>
      <c r="Z2392" s="133"/>
      <c r="AA2392" s="133"/>
      <c r="AB2392" s="133"/>
      <c r="AC2392" s="133"/>
      <c r="AD2392" s="133"/>
      <c r="AE2392" s="133"/>
      <c r="AF2392" s="133"/>
      <c r="AG2392" s="133" t="s">
        <v>251</v>
      </c>
      <c r="AH2392" s="133"/>
      <c r="AI2392" s="133"/>
      <c r="AJ2392" s="133"/>
      <c r="AK2392" s="133"/>
      <c r="AL2392" s="133"/>
      <c r="AM2392" s="133"/>
      <c r="AN2392" s="133"/>
      <c r="AO2392" s="133"/>
      <c r="AP2392" s="133"/>
      <c r="AQ2392" s="133"/>
      <c r="AR2392" s="133"/>
      <c r="AS2392" s="133"/>
      <c r="AT2392" s="133"/>
      <c r="AU2392" s="133"/>
      <c r="AV2392" s="133"/>
      <c r="AW2392" s="133"/>
      <c r="AX2392" s="133"/>
      <c r="AY2392" s="133"/>
      <c r="AZ2392" s="133"/>
      <c r="BA2392" s="133"/>
      <c r="BB2392" s="133"/>
      <c r="BC2392" s="133"/>
      <c r="BD2392" s="133"/>
      <c r="BE2392" s="133"/>
      <c r="BF2392" s="133"/>
      <c r="BG2392" s="133"/>
      <c r="BH2392" s="133"/>
    </row>
    <row r="2393" spans="1:60" outlineLevel="1" x14ac:dyDescent="0.2">
      <c r="A2393" s="161">
        <v>402</v>
      </c>
      <c r="B2393" s="162" t="s">
        <v>2310</v>
      </c>
      <c r="C2393" s="170" t="s">
        <v>2311</v>
      </c>
      <c r="D2393" s="163" t="s">
        <v>924</v>
      </c>
      <c r="E2393" s="164">
        <v>2</v>
      </c>
      <c r="F2393" s="165">
        <v>1800</v>
      </c>
      <c r="G2393" s="166">
        <f t="shared" si="49"/>
        <v>3600</v>
      </c>
      <c r="H2393" s="165">
        <v>0</v>
      </c>
      <c r="I2393" s="166">
        <f t="shared" si="50"/>
        <v>0</v>
      </c>
      <c r="J2393" s="165">
        <v>1800</v>
      </c>
      <c r="K2393" s="166">
        <f t="shared" si="51"/>
        <v>3600</v>
      </c>
      <c r="L2393" s="166">
        <v>21</v>
      </c>
      <c r="M2393" s="166">
        <f t="shared" si="52"/>
        <v>4356</v>
      </c>
      <c r="N2393" s="166">
        <v>5.0000000000000001E-3</v>
      </c>
      <c r="O2393" s="166">
        <f t="shared" si="53"/>
        <v>0.01</v>
      </c>
      <c r="P2393" s="166">
        <v>0</v>
      </c>
      <c r="Q2393" s="166">
        <f t="shared" si="54"/>
        <v>0</v>
      </c>
      <c r="R2393" s="166"/>
      <c r="S2393" s="166" t="s">
        <v>250</v>
      </c>
      <c r="T2393" s="167" t="s">
        <v>234</v>
      </c>
      <c r="U2393" s="144">
        <v>0</v>
      </c>
      <c r="V2393" s="144">
        <f t="shared" si="55"/>
        <v>0</v>
      </c>
      <c r="W2393" s="144"/>
      <c r="X2393" s="133"/>
      <c r="Y2393" s="133"/>
      <c r="Z2393" s="133"/>
      <c r="AA2393" s="133"/>
      <c r="AB2393" s="133"/>
      <c r="AC2393" s="133"/>
      <c r="AD2393" s="133"/>
      <c r="AE2393" s="133"/>
      <c r="AF2393" s="133"/>
      <c r="AG2393" s="133" t="s">
        <v>251</v>
      </c>
      <c r="AH2393" s="133"/>
      <c r="AI2393" s="133"/>
      <c r="AJ2393" s="133"/>
      <c r="AK2393" s="133"/>
      <c r="AL2393" s="133"/>
      <c r="AM2393" s="133"/>
      <c r="AN2393" s="133"/>
      <c r="AO2393" s="133"/>
      <c r="AP2393" s="133"/>
      <c r="AQ2393" s="133"/>
      <c r="AR2393" s="133"/>
      <c r="AS2393" s="133"/>
      <c r="AT2393" s="133"/>
      <c r="AU2393" s="133"/>
      <c r="AV2393" s="133"/>
      <c r="AW2393" s="133"/>
      <c r="AX2393" s="133"/>
      <c r="AY2393" s="133"/>
      <c r="AZ2393" s="133"/>
      <c r="BA2393" s="133"/>
      <c r="BB2393" s="133"/>
      <c r="BC2393" s="133"/>
      <c r="BD2393" s="133"/>
      <c r="BE2393" s="133"/>
      <c r="BF2393" s="133"/>
      <c r="BG2393" s="133"/>
      <c r="BH2393" s="133"/>
    </row>
    <row r="2394" spans="1:60" ht="22.5" outlineLevel="1" x14ac:dyDescent="0.2">
      <c r="A2394" s="154">
        <v>403</v>
      </c>
      <c r="B2394" s="155" t="s">
        <v>2312</v>
      </c>
      <c r="C2394" s="171" t="s">
        <v>2313</v>
      </c>
      <c r="D2394" s="156" t="s">
        <v>924</v>
      </c>
      <c r="E2394" s="157">
        <v>1</v>
      </c>
      <c r="F2394" s="158">
        <v>189000</v>
      </c>
      <c r="G2394" s="159">
        <f t="shared" si="49"/>
        <v>189000</v>
      </c>
      <c r="H2394" s="158">
        <v>0</v>
      </c>
      <c r="I2394" s="159">
        <f t="shared" si="50"/>
        <v>0</v>
      </c>
      <c r="J2394" s="158">
        <v>189000</v>
      </c>
      <c r="K2394" s="159">
        <f t="shared" si="51"/>
        <v>189000</v>
      </c>
      <c r="L2394" s="159">
        <v>21</v>
      </c>
      <c r="M2394" s="159">
        <f t="shared" si="52"/>
        <v>228690</v>
      </c>
      <c r="N2394" s="159">
        <v>0.18700000000000003</v>
      </c>
      <c r="O2394" s="159">
        <f t="shared" si="53"/>
        <v>0.19</v>
      </c>
      <c r="P2394" s="159">
        <v>0</v>
      </c>
      <c r="Q2394" s="159">
        <f t="shared" si="54"/>
        <v>0</v>
      </c>
      <c r="R2394" s="159"/>
      <c r="S2394" s="159" t="s">
        <v>250</v>
      </c>
      <c r="T2394" s="160" t="s">
        <v>234</v>
      </c>
      <c r="U2394" s="144">
        <v>0</v>
      </c>
      <c r="V2394" s="144">
        <f t="shared" si="55"/>
        <v>0</v>
      </c>
      <c r="W2394" s="144"/>
      <c r="X2394" s="133"/>
      <c r="Y2394" s="133"/>
      <c r="Z2394" s="133"/>
      <c r="AA2394" s="133"/>
      <c r="AB2394" s="133"/>
      <c r="AC2394" s="133"/>
      <c r="AD2394" s="133"/>
      <c r="AE2394" s="133"/>
      <c r="AF2394" s="133"/>
      <c r="AG2394" s="133" t="s">
        <v>251</v>
      </c>
      <c r="AH2394" s="133"/>
      <c r="AI2394" s="133"/>
      <c r="AJ2394" s="133"/>
      <c r="AK2394" s="133"/>
      <c r="AL2394" s="133"/>
      <c r="AM2394" s="133"/>
      <c r="AN2394" s="133"/>
      <c r="AO2394" s="133"/>
      <c r="AP2394" s="133"/>
      <c r="AQ2394" s="133"/>
      <c r="AR2394" s="133"/>
      <c r="AS2394" s="133"/>
      <c r="AT2394" s="133"/>
      <c r="AU2394" s="133"/>
      <c r="AV2394" s="133"/>
      <c r="AW2394" s="133"/>
      <c r="AX2394" s="133"/>
      <c r="AY2394" s="133"/>
      <c r="AZ2394" s="133"/>
      <c r="BA2394" s="133"/>
      <c r="BB2394" s="133"/>
      <c r="BC2394" s="133"/>
      <c r="BD2394" s="133"/>
      <c r="BE2394" s="133"/>
      <c r="BF2394" s="133"/>
      <c r="BG2394" s="133"/>
      <c r="BH2394" s="133"/>
    </row>
    <row r="2395" spans="1:60" ht="22.5" outlineLevel="1" x14ac:dyDescent="0.2">
      <c r="A2395" s="142"/>
      <c r="B2395" s="143"/>
      <c r="C2395" s="189" t="s">
        <v>2209</v>
      </c>
      <c r="D2395" s="175"/>
      <c r="E2395" s="176"/>
      <c r="F2395" s="144"/>
      <c r="G2395" s="144"/>
      <c r="H2395" s="144"/>
      <c r="I2395" s="144"/>
      <c r="J2395" s="144"/>
      <c r="K2395" s="144"/>
      <c r="L2395" s="144"/>
      <c r="M2395" s="144"/>
      <c r="N2395" s="144"/>
      <c r="O2395" s="144"/>
      <c r="P2395" s="144"/>
      <c r="Q2395" s="144"/>
      <c r="R2395" s="144"/>
      <c r="S2395" s="144"/>
      <c r="T2395" s="144"/>
      <c r="U2395" s="144"/>
      <c r="V2395" s="144"/>
      <c r="W2395" s="144"/>
      <c r="X2395" s="133"/>
      <c r="Y2395" s="133"/>
      <c r="Z2395" s="133"/>
      <c r="AA2395" s="133"/>
      <c r="AB2395" s="133"/>
      <c r="AC2395" s="133"/>
      <c r="AD2395" s="133"/>
      <c r="AE2395" s="133"/>
      <c r="AF2395" s="133"/>
      <c r="AG2395" s="133" t="s">
        <v>282</v>
      </c>
      <c r="AH2395" s="133">
        <v>0</v>
      </c>
      <c r="AI2395" s="133"/>
      <c r="AJ2395" s="133"/>
      <c r="AK2395" s="133"/>
      <c r="AL2395" s="133"/>
      <c r="AM2395" s="133"/>
      <c r="AN2395" s="133"/>
      <c r="AO2395" s="133"/>
      <c r="AP2395" s="133"/>
      <c r="AQ2395" s="133"/>
      <c r="AR2395" s="133"/>
      <c r="AS2395" s="133"/>
      <c r="AT2395" s="133"/>
      <c r="AU2395" s="133"/>
      <c r="AV2395" s="133"/>
      <c r="AW2395" s="133"/>
      <c r="AX2395" s="133"/>
      <c r="AY2395" s="133"/>
      <c r="AZ2395" s="133"/>
      <c r="BA2395" s="133"/>
      <c r="BB2395" s="133"/>
      <c r="BC2395" s="133"/>
      <c r="BD2395" s="133"/>
      <c r="BE2395" s="133"/>
      <c r="BF2395" s="133"/>
      <c r="BG2395" s="133"/>
      <c r="BH2395" s="133"/>
    </row>
    <row r="2396" spans="1:60" outlineLevel="1" x14ac:dyDescent="0.2">
      <c r="A2396" s="142"/>
      <c r="B2396" s="143"/>
      <c r="C2396" s="189" t="s">
        <v>101</v>
      </c>
      <c r="D2396" s="175"/>
      <c r="E2396" s="176">
        <v>1</v>
      </c>
      <c r="F2396" s="144"/>
      <c r="G2396" s="144"/>
      <c r="H2396" s="144"/>
      <c r="I2396" s="144"/>
      <c r="J2396" s="144"/>
      <c r="K2396" s="144"/>
      <c r="L2396" s="144"/>
      <c r="M2396" s="144"/>
      <c r="N2396" s="144"/>
      <c r="O2396" s="144"/>
      <c r="P2396" s="144"/>
      <c r="Q2396" s="144"/>
      <c r="R2396" s="144"/>
      <c r="S2396" s="144"/>
      <c r="T2396" s="144"/>
      <c r="U2396" s="144"/>
      <c r="V2396" s="144"/>
      <c r="W2396" s="144"/>
      <c r="X2396" s="133"/>
      <c r="Y2396" s="133"/>
      <c r="Z2396" s="133"/>
      <c r="AA2396" s="133"/>
      <c r="AB2396" s="133"/>
      <c r="AC2396" s="133"/>
      <c r="AD2396" s="133"/>
      <c r="AE2396" s="133"/>
      <c r="AF2396" s="133"/>
      <c r="AG2396" s="133" t="s">
        <v>282</v>
      </c>
      <c r="AH2396" s="133">
        <v>0</v>
      </c>
      <c r="AI2396" s="133"/>
      <c r="AJ2396" s="133"/>
      <c r="AK2396" s="133"/>
      <c r="AL2396" s="133"/>
      <c r="AM2396" s="133"/>
      <c r="AN2396" s="133"/>
      <c r="AO2396" s="133"/>
      <c r="AP2396" s="133"/>
      <c r="AQ2396" s="133"/>
      <c r="AR2396" s="133"/>
      <c r="AS2396" s="133"/>
      <c r="AT2396" s="133"/>
      <c r="AU2396" s="133"/>
      <c r="AV2396" s="133"/>
      <c r="AW2396" s="133"/>
      <c r="AX2396" s="133"/>
      <c r="AY2396" s="133"/>
      <c r="AZ2396" s="133"/>
      <c r="BA2396" s="133"/>
      <c r="BB2396" s="133"/>
      <c r="BC2396" s="133"/>
      <c r="BD2396" s="133"/>
      <c r="BE2396" s="133"/>
      <c r="BF2396" s="133"/>
      <c r="BG2396" s="133"/>
      <c r="BH2396" s="133"/>
    </row>
    <row r="2397" spans="1:60" ht="22.5" outlineLevel="1" x14ac:dyDescent="0.2">
      <c r="A2397" s="161">
        <v>404</v>
      </c>
      <c r="B2397" s="162" t="s">
        <v>2314</v>
      </c>
      <c r="C2397" s="170" t="s">
        <v>2315</v>
      </c>
      <c r="D2397" s="163" t="s">
        <v>924</v>
      </c>
      <c r="E2397" s="164">
        <v>3</v>
      </c>
      <c r="F2397" s="165">
        <v>166000</v>
      </c>
      <c r="G2397" s="166">
        <f>ROUND(E2397*F2397,2)</f>
        <v>498000</v>
      </c>
      <c r="H2397" s="165">
        <v>0</v>
      </c>
      <c r="I2397" s="166">
        <f>ROUND(E2397*H2397,2)</f>
        <v>0</v>
      </c>
      <c r="J2397" s="165">
        <v>166000</v>
      </c>
      <c r="K2397" s="166">
        <f>ROUND(E2397*J2397,2)</f>
        <v>498000</v>
      </c>
      <c r="L2397" s="166">
        <v>21</v>
      </c>
      <c r="M2397" s="166">
        <f>G2397*(1+L2397/100)</f>
        <v>602580</v>
      </c>
      <c r="N2397" s="166">
        <v>0.15400000000000003</v>
      </c>
      <c r="O2397" s="166">
        <f>ROUND(E2397*N2397,2)</f>
        <v>0.46</v>
      </c>
      <c r="P2397" s="166">
        <v>0</v>
      </c>
      <c r="Q2397" s="166">
        <f>ROUND(E2397*P2397,2)</f>
        <v>0</v>
      </c>
      <c r="R2397" s="166"/>
      <c r="S2397" s="166" t="s">
        <v>250</v>
      </c>
      <c r="T2397" s="167" t="s">
        <v>234</v>
      </c>
      <c r="U2397" s="144">
        <v>0</v>
      </c>
      <c r="V2397" s="144">
        <f>ROUND(E2397*U2397,2)</f>
        <v>0</v>
      </c>
      <c r="W2397" s="144"/>
      <c r="X2397" s="133"/>
      <c r="Y2397" s="133"/>
      <c r="Z2397" s="133"/>
      <c r="AA2397" s="133"/>
      <c r="AB2397" s="133"/>
      <c r="AC2397" s="133"/>
      <c r="AD2397" s="133"/>
      <c r="AE2397" s="133"/>
      <c r="AF2397" s="133"/>
      <c r="AG2397" s="133" t="s">
        <v>251</v>
      </c>
      <c r="AH2397" s="133"/>
      <c r="AI2397" s="133"/>
      <c r="AJ2397" s="133"/>
      <c r="AK2397" s="133"/>
      <c r="AL2397" s="133"/>
      <c r="AM2397" s="133"/>
      <c r="AN2397" s="133"/>
      <c r="AO2397" s="133"/>
      <c r="AP2397" s="133"/>
      <c r="AQ2397" s="133"/>
      <c r="AR2397" s="133"/>
      <c r="AS2397" s="133"/>
      <c r="AT2397" s="133"/>
      <c r="AU2397" s="133"/>
      <c r="AV2397" s="133"/>
      <c r="AW2397" s="133"/>
      <c r="AX2397" s="133"/>
      <c r="AY2397" s="133"/>
      <c r="AZ2397" s="133"/>
      <c r="BA2397" s="133"/>
      <c r="BB2397" s="133"/>
      <c r="BC2397" s="133"/>
      <c r="BD2397" s="133"/>
      <c r="BE2397" s="133"/>
      <c r="BF2397" s="133"/>
      <c r="BG2397" s="133"/>
      <c r="BH2397" s="133"/>
    </row>
    <row r="2398" spans="1:60" ht="22.5" outlineLevel="1" x14ac:dyDescent="0.2">
      <c r="A2398" s="161">
        <v>405</v>
      </c>
      <c r="B2398" s="162" t="s">
        <v>2316</v>
      </c>
      <c r="C2398" s="170" t="s">
        <v>2317</v>
      </c>
      <c r="D2398" s="163" t="s">
        <v>924</v>
      </c>
      <c r="E2398" s="164">
        <v>2</v>
      </c>
      <c r="F2398" s="165">
        <v>298000</v>
      </c>
      <c r="G2398" s="166">
        <f>ROUND(E2398*F2398,2)</f>
        <v>596000</v>
      </c>
      <c r="H2398" s="165">
        <v>0</v>
      </c>
      <c r="I2398" s="166">
        <f>ROUND(E2398*H2398,2)</f>
        <v>0</v>
      </c>
      <c r="J2398" s="165">
        <v>298000</v>
      </c>
      <c r="K2398" s="166">
        <f>ROUND(E2398*J2398,2)</f>
        <v>596000</v>
      </c>
      <c r="L2398" s="166">
        <v>21</v>
      </c>
      <c r="M2398" s="166">
        <f>G2398*(1+L2398/100)</f>
        <v>721160</v>
      </c>
      <c r="N2398" s="166">
        <v>0.34800000000000003</v>
      </c>
      <c r="O2398" s="166">
        <f>ROUND(E2398*N2398,2)</f>
        <v>0.7</v>
      </c>
      <c r="P2398" s="166">
        <v>0</v>
      </c>
      <c r="Q2398" s="166">
        <f>ROUND(E2398*P2398,2)</f>
        <v>0</v>
      </c>
      <c r="R2398" s="166"/>
      <c r="S2398" s="166" t="s">
        <v>250</v>
      </c>
      <c r="T2398" s="167" t="s">
        <v>234</v>
      </c>
      <c r="U2398" s="144">
        <v>0</v>
      </c>
      <c r="V2398" s="144">
        <f>ROUND(E2398*U2398,2)</f>
        <v>0</v>
      </c>
      <c r="W2398" s="144"/>
      <c r="X2398" s="133"/>
      <c r="Y2398" s="133"/>
      <c r="Z2398" s="133"/>
      <c r="AA2398" s="133"/>
      <c r="AB2398" s="133"/>
      <c r="AC2398" s="133"/>
      <c r="AD2398" s="133"/>
      <c r="AE2398" s="133"/>
      <c r="AF2398" s="133"/>
      <c r="AG2398" s="133" t="s">
        <v>251</v>
      </c>
      <c r="AH2398" s="133"/>
      <c r="AI2398" s="133"/>
      <c r="AJ2398" s="133"/>
      <c r="AK2398" s="133"/>
      <c r="AL2398" s="133"/>
      <c r="AM2398" s="133"/>
      <c r="AN2398" s="133"/>
      <c r="AO2398" s="133"/>
      <c r="AP2398" s="133"/>
      <c r="AQ2398" s="133"/>
      <c r="AR2398" s="133"/>
      <c r="AS2398" s="133"/>
      <c r="AT2398" s="133"/>
      <c r="AU2398" s="133"/>
      <c r="AV2398" s="133"/>
      <c r="AW2398" s="133"/>
      <c r="AX2398" s="133"/>
      <c r="AY2398" s="133"/>
      <c r="AZ2398" s="133"/>
      <c r="BA2398" s="133"/>
      <c r="BB2398" s="133"/>
      <c r="BC2398" s="133"/>
      <c r="BD2398" s="133"/>
      <c r="BE2398" s="133"/>
      <c r="BF2398" s="133"/>
      <c r="BG2398" s="133"/>
      <c r="BH2398" s="133"/>
    </row>
    <row r="2399" spans="1:60" outlineLevel="1" x14ac:dyDescent="0.2">
      <c r="A2399" s="161">
        <v>406</v>
      </c>
      <c r="B2399" s="162" t="s">
        <v>2318</v>
      </c>
      <c r="C2399" s="170" t="s">
        <v>2319</v>
      </c>
      <c r="D2399" s="163" t="s">
        <v>924</v>
      </c>
      <c r="E2399" s="164">
        <v>1</v>
      </c>
      <c r="F2399" s="165">
        <v>128000</v>
      </c>
      <c r="G2399" s="166">
        <f>ROUND(E2399*F2399,2)</f>
        <v>128000</v>
      </c>
      <c r="H2399" s="165">
        <v>128000</v>
      </c>
      <c r="I2399" s="166">
        <f>ROUND(E2399*H2399,2)</f>
        <v>128000</v>
      </c>
      <c r="J2399" s="165">
        <v>0</v>
      </c>
      <c r="K2399" s="166">
        <f>ROUND(E2399*J2399,2)</f>
        <v>0</v>
      </c>
      <c r="L2399" s="166">
        <v>21</v>
      </c>
      <c r="M2399" s="166">
        <f>G2399*(1+L2399/100)</f>
        <v>154880</v>
      </c>
      <c r="N2399" s="166">
        <v>0.34</v>
      </c>
      <c r="O2399" s="166">
        <f>ROUND(E2399*N2399,2)</f>
        <v>0.34</v>
      </c>
      <c r="P2399" s="166">
        <v>0</v>
      </c>
      <c r="Q2399" s="166">
        <f>ROUND(E2399*P2399,2)</f>
        <v>0</v>
      </c>
      <c r="R2399" s="166"/>
      <c r="S2399" s="166" t="s">
        <v>250</v>
      </c>
      <c r="T2399" s="167" t="s">
        <v>234</v>
      </c>
      <c r="U2399" s="144">
        <v>0</v>
      </c>
      <c r="V2399" s="144">
        <f>ROUND(E2399*U2399,2)</f>
        <v>0</v>
      </c>
      <c r="W2399" s="144"/>
      <c r="X2399" s="133"/>
      <c r="Y2399" s="133"/>
      <c r="Z2399" s="133"/>
      <c r="AA2399" s="133"/>
      <c r="AB2399" s="133"/>
      <c r="AC2399" s="133"/>
      <c r="AD2399" s="133"/>
      <c r="AE2399" s="133"/>
      <c r="AF2399" s="133"/>
      <c r="AG2399" s="133" t="s">
        <v>251</v>
      </c>
      <c r="AH2399" s="133"/>
      <c r="AI2399" s="133"/>
      <c r="AJ2399" s="133"/>
      <c r="AK2399" s="133"/>
      <c r="AL2399" s="133"/>
      <c r="AM2399" s="133"/>
      <c r="AN2399" s="133"/>
      <c r="AO2399" s="133"/>
      <c r="AP2399" s="133"/>
      <c r="AQ2399" s="133"/>
      <c r="AR2399" s="133"/>
      <c r="AS2399" s="133"/>
      <c r="AT2399" s="133"/>
      <c r="AU2399" s="133"/>
      <c r="AV2399" s="133"/>
      <c r="AW2399" s="133"/>
      <c r="AX2399" s="133"/>
      <c r="AY2399" s="133"/>
      <c r="AZ2399" s="133"/>
      <c r="BA2399" s="133"/>
      <c r="BB2399" s="133"/>
      <c r="BC2399" s="133"/>
      <c r="BD2399" s="133"/>
      <c r="BE2399" s="133"/>
      <c r="BF2399" s="133"/>
      <c r="BG2399" s="133"/>
      <c r="BH2399" s="133"/>
    </row>
    <row r="2400" spans="1:60" outlineLevel="1" x14ac:dyDescent="0.2">
      <c r="A2400" s="161">
        <v>407</v>
      </c>
      <c r="B2400" s="162" t="s">
        <v>2320</v>
      </c>
      <c r="C2400" s="170" t="s">
        <v>2321</v>
      </c>
      <c r="D2400" s="163" t="s">
        <v>924</v>
      </c>
      <c r="E2400" s="164">
        <v>1</v>
      </c>
      <c r="F2400" s="165">
        <v>138000</v>
      </c>
      <c r="G2400" s="166">
        <f>ROUND(E2400*F2400,2)</f>
        <v>138000</v>
      </c>
      <c r="H2400" s="165">
        <v>138000</v>
      </c>
      <c r="I2400" s="166">
        <f>ROUND(E2400*H2400,2)</f>
        <v>138000</v>
      </c>
      <c r="J2400" s="165">
        <v>0</v>
      </c>
      <c r="K2400" s="166">
        <f>ROUND(E2400*J2400,2)</f>
        <v>0</v>
      </c>
      <c r="L2400" s="166">
        <v>21</v>
      </c>
      <c r="M2400" s="166">
        <f>G2400*(1+L2400/100)</f>
        <v>166980</v>
      </c>
      <c r="N2400" s="166">
        <v>0.46</v>
      </c>
      <c r="O2400" s="166">
        <f>ROUND(E2400*N2400,2)</f>
        <v>0.46</v>
      </c>
      <c r="P2400" s="166">
        <v>0</v>
      </c>
      <c r="Q2400" s="166">
        <f>ROUND(E2400*P2400,2)</f>
        <v>0</v>
      </c>
      <c r="R2400" s="166"/>
      <c r="S2400" s="166" t="s">
        <v>250</v>
      </c>
      <c r="T2400" s="167" t="s">
        <v>234</v>
      </c>
      <c r="U2400" s="144">
        <v>0</v>
      </c>
      <c r="V2400" s="144">
        <f>ROUND(E2400*U2400,2)</f>
        <v>0</v>
      </c>
      <c r="W2400" s="144"/>
      <c r="X2400" s="133"/>
      <c r="Y2400" s="133"/>
      <c r="Z2400" s="133"/>
      <c r="AA2400" s="133"/>
      <c r="AB2400" s="133"/>
      <c r="AC2400" s="133"/>
      <c r="AD2400" s="133"/>
      <c r="AE2400" s="133"/>
      <c r="AF2400" s="133"/>
      <c r="AG2400" s="133" t="s">
        <v>251</v>
      </c>
      <c r="AH2400" s="133"/>
      <c r="AI2400" s="133"/>
      <c r="AJ2400" s="133"/>
      <c r="AK2400" s="133"/>
      <c r="AL2400" s="133"/>
      <c r="AM2400" s="133"/>
      <c r="AN2400" s="133"/>
      <c r="AO2400" s="133"/>
      <c r="AP2400" s="133"/>
      <c r="AQ2400" s="133"/>
      <c r="AR2400" s="133"/>
      <c r="AS2400" s="133"/>
      <c r="AT2400" s="133"/>
      <c r="AU2400" s="133"/>
      <c r="AV2400" s="133"/>
      <c r="AW2400" s="133"/>
      <c r="AX2400" s="133"/>
      <c r="AY2400" s="133"/>
      <c r="AZ2400" s="133"/>
      <c r="BA2400" s="133"/>
      <c r="BB2400" s="133"/>
      <c r="BC2400" s="133"/>
      <c r="BD2400" s="133"/>
      <c r="BE2400" s="133"/>
      <c r="BF2400" s="133"/>
      <c r="BG2400" s="133"/>
      <c r="BH2400" s="133"/>
    </row>
    <row r="2401" spans="1:60" outlineLevel="1" x14ac:dyDescent="0.2">
      <c r="A2401" s="154">
        <v>408</v>
      </c>
      <c r="B2401" s="155" t="s">
        <v>2322</v>
      </c>
      <c r="C2401" s="171" t="s">
        <v>2323</v>
      </c>
      <c r="D2401" s="156" t="s">
        <v>353</v>
      </c>
      <c r="E2401" s="157">
        <v>32</v>
      </c>
      <c r="F2401" s="158">
        <v>1400</v>
      </c>
      <c r="G2401" s="159">
        <f>ROUND(E2401*F2401,2)</f>
        <v>44800</v>
      </c>
      <c r="H2401" s="158">
        <v>0</v>
      </c>
      <c r="I2401" s="159">
        <f>ROUND(E2401*H2401,2)</f>
        <v>0</v>
      </c>
      <c r="J2401" s="158">
        <v>1400</v>
      </c>
      <c r="K2401" s="159">
        <f>ROUND(E2401*J2401,2)</f>
        <v>44800</v>
      </c>
      <c r="L2401" s="159">
        <v>21</v>
      </c>
      <c r="M2401" s="159">
        <f>G2401*(1+L2401/100)</f>
        <v>54208</v>
      </c>
      <c r="N2401" s="159">
        <v>9.0000000000000011E-3</v>
      </c>
      <c r="O2401" s="159">
        <f>ROUND(E2401*N2401,2)</f>
        <v>0.28999999999999998</v>
      </c>
      <c r="P2401" s="159">
        <v>0</v>
      </c>
      <c r="Q2401" s="159">
        <f>ROUND(E2401*P2401,2)</f>
        <v>0</v>
      </c>
      <c r="R2401" s="159"/>
      <c r="S2401" s="159" t="s">
        <v>250</v>
      </c>
      <c r="T2401" s="160" t="s">
        <v>234</v>
      </c>
      <c r="U2401" s="144">
        <v>0</v>
      </c>
      <c r="V2401" s="144">
        <f>ROUND(E2401*U2401,2)</f>
        <v>0</v>
      </c>
      <c r="W2401" s="144"/>
      <c r="X2401" s="133"/>
      <c r="Y2401" s="133"/>
      <c r="Z2401" s="133"/>
      <c r="AA2401" s="133"/>
      <c r="AB2401" s="133"/>
      <c r="AC2401" s="133"/>
      <c r="AD2401" s="133"/>
      <c r="AE2401" s="133"/>
      <c r="AF2401" s="133"/>
      <c r="AG2401" s="133" t="s">
        <v>251</v>
      </c>
      <c r="AH2401" s="133"/>
      <c r="AI2401" s="133"/>
      <c r="AJ2401" s="133"/>
      <c r="AK2401" s="133"/>
      <c r="AL2401" s="133"/>
      <c r="AM2401" s="133"/>
      <c r="AN2401" s="133"/>
      <c r="AO2401" s="133"/>
      <c r="AP2401" s="133"/>
      <c r="AQ2401" s="133"/>
      <c r="AR2401" s="133"/>
      <c r="AS2401" s="133"/>
      <c r="AT2401" s="133"/>
      <c r="AU2401" s="133"/>
      <c r="AV2401" s="133"/>
      <c r="AW2401" s="133"/>
      <c r="AX2401" s="133"/>
      <c r="AY2401" s="133"/>
      <c r="AZ2401" s="133"/>
      <c r="BA2401" s="133"/>
      <c r="BB2401" s="133"/>
      <c r="BC2401" s="133"/>
      <c r="BD2401" s="133"/>
      <c r="BE2401" s="133"/>
      <c r="BF2401" s="133"/>
      <c r="BG2401" s="133"/>
      <c r="BH2401" s="133"/>
    </row>
    <row r="2402" spans="1:60" ht="22.5" outlineLevel="1" x14ac:dyDescent="0.2">
      <c r="A2402" s="142"/>
      <c r="B2402" s="143"/>
      <c r="C2402" s="189" t="s">
        <v>2209</v>
      </c>
      <c r="D2402" s="175"/>
      <c r="E2402" s="176"/>
      <c r="F2402" s="144"/>
      <c r="G2402" s="144"/>
      <c r="H2402" s="144"/>
      <c r="I2402" s="144"/>
      <c r="J2402" s="144"/>
      <c r="K2402" s="144"/>
      <c r="L2402" s="144"/>
      <c r="M2402" s="144"/>
      <c r="N2402" s="144"/>
      <c r="O2402" s="144"/>
      <c r="P2402" s="144"/>
      <c r="Q2402" s="144"/>
      <c r="R2402" s="144"/>
      <c r="S2402" s="144"/>
      <c r="T2402" s="144"/>
      <c r="U2402" s="144"/>
      <c r="V2402" s="144"/>
      <c r="W2402" s="144"/>
      <c r="X2402" s="133"/>
      <c r="Y2402" s="133"/>
      <c r="Z2402" s="133"/>
      <c r="AA2402" s="133"/>
      <c r="AB2402" s="133"/>
      <c r="AC2402" s="133"/>
      <c r="AD2402" s="133"/>
      <c r="AE2402" s="133"/>
      <c r="AF2402" s="133"/>
      <c r="AG2402" s="133" t="s">
        <v>282</v>
      </c>
      <c r="AH2402" s="133">
        <v>0</v>
      </c>
      <c r="AI2402" s="133"/>
      <c r="AJ2402" s="133"/>
      <c r="AK2402" s="133"/>
      <c r="AL2402" s="133"/>
      <c r="AM2402" s="133"/>
      <c r="AN2402" s="133"/>
      <c r="AO2402" s="133"/>
      <c r="AP2402" s="133"/>
      <c r="AQ2402" s="133"/>
      <c r="AR2402" s="133"/>
      <c r="AS2402" s="133"/>
      <c r="AT2402" s="133"/>
      <c r="AU2402" s="133"/>
      <c r="AV2402" s="133"/>
      <c r="AW2402" s="133"/>
      <c r="AX2402" s="133"/>
      <c r="AY2402" s="133"/>
      <c r="AZ2402" s="133"/>
      <c r="BA2402" s="133"/>
      <c r="BB2402" s="133"/>
      <c r="BC2402" s="133"/>
      <c r="BD2402" s="133"/>
      <c r="BE2402" s="133"/>
      <c r="BF2402" s="133"/>
      <c r="BG2402" s="133"/>
      <c r="BH2402" s="133"/>
    </row>
    <row r="2403" spans="1:60" outlineLevel="1" x14ac:dyDescent="0.2">
      <c r="A2403" s="142"/>
      <c r="B2403" s="143"/>
      <c r="C2403" s="189" t="s">
        <v>2324</v>
      </c>
      <c r="D2403" s="175"/>
      <c r="E2403" s="176">
        <v>32</v>
      </c>
      <c r="F2403" s="144"/>
      <c r="G2403" s="144"/>
      <c r="H2403" s="144"/>
      <c r="I2403" s="144"/>
      <c r="J2403" s="144"/>
      <c r="K2403" s="144"/>
      <c r="L2403" s="144"/>
      <c r="M2403" s="144"/>
      <c r="N2403" s="144"/>
      <c r="O2403" s="144"/>
      <c r="P2403" s="144"/>
      <c r="Q2403" s="144"/>
      <c r="R2403" s="144"/>
      <c r="S2403" s="144"/>
      <c r="T2403" s="144"/>
      <c r="U2403" s="144"/>
      <c r="V2403" s="144"/>
      <c r="W2403" s="144"/>
      <c r="X2403" s="133"/>
      <c r="Y2403" s="133"/>
      <c r="Z2403" s="133"/>
      <c r="AA2403" s="133"/>
      <c r="AB2403" s="133"/>
      <c r="AC2403" s="133"/>
      <c r="AD2403" s="133"/>
      <c r="AE2403" s="133"/>
      <c r="AF2403" s="133"/>
      <c r="AG2403" s="133" t="s">
        <v>282</v>
      </c>
      <c r="AH2403" s="133">
        <v>0</v>
      </c>
      <c r="AI2403" s="133"/>
      <c r="AJ2403" s="133"/>
      <c r="AK2403" s="133"/>
      <c r="AL2403" s="133"/>
      <c r="AM2403" s="133"/>
      <c r="AN2403" s="133"/>
      <c r="AO2403" s="133"/>
      <c r="AP2403" s="133"/>
      <c r="AQ2403" s="133"/>
      <c r="AR2403" s="133"/>
      <c r="AS2403" s="133"/>
      <c r="AT2403" s="133"/>
      <c r="AU2403" s="133"/>
      <c r="AV2403" s="133"/>
      <c r="AW2403" s="133"/>
      <c r="AX2403" s="133"/>
      <c r="AY2403" s="133"/>
      <c r="AZ2403" s="133"/>
      <c r="BA2403" s="133"/>
      <c r="BB2403" s="133"/>
      <c r="BC2403" s="133"/>
      <c r="BD2403" s="133"/>
      <c r="BE2403" s="133"/>
      <c r="BF2403" s="133"/>
      <c r="BG2403" s="133"/>
      <c r="BH2403" s="133"/>
    </row>
    <row r="2404" spans="1:60" outlineLevel="1" x14ac:dyDescent="0.2">
      <c r="A2404" s="161">
        <v>409</v>
      </c>
      <c r="B2404" s="162" t="s">
        <v>2325</v>
      </c>
      <c r="C2404" s="170" t="s">
        <v>2326</v>
      </c>
      <c r="D2404" s="163" t="s">
        <v>924</v>
      </c>
      <c r="E2404" s="164">
        <v>1</v>
      </c>
      <c r="F2404" s="165">
        <v>22800</v>
      </c>
      <c r="G2404" s="166">
        <f t="shared" ref="G2404:G2426" si="56">ROUND(E2404*F2404,2)</f>
        <v>22800</v>
      </c>
      <c r="H2404" s="165">
        <v>0</v>
      </c>
      <c r="I2404" s="166">
        <f t="shared" ref="I2404:I2426" si="57">ROUND(E2404*H2404,2)</f>
        <v>0</v>
      </c>
      <c r="J2404" s="165">
        <v>22800</v>
      </c>
      <c r="K2404" s="166">
        <f t="shared" ref="K2404:K2426" si="58">ROUND(E2404*J2404,2)</f>
        <v>22800</v>
      </c>
      <c r="L2404" s="166">
        <v>21</v>
      </c>
      <c r="M2404" s="166">
        <f t="shared" ref="M2404:M2426" si="59">G2404*(1+L2404/100)</f>
        <v>27588</v>
      </c>
      <c r="N2404" s="166">
        <v>0.08</v>
      </c>
      <c r="O2404" s="166">
        <f t="shared" ref="O2404:O2426" si="60">ROUND(E2404*N2404,2)</f>
        <v>0.08</v>
      </c>
      <c r="P2404" s="166">
        <v>0</v>
      </c>
      <c r="Q2404" s="166">
        <f t="shared" ref="Q2404:Q2426" si="61">ROUND(E2404*P2404,2)</f>
        <v>0</v>
      </c>
      <c r="R2404" s="166"/>
      <c r="S2404" s="166" t="s">
        <v>250</v>
      </c>
      <c r="T2404" s="167" t="s">
        <v>234</v>
      </c>
      <c r="U2404" s="144">
        <v>0</v>
      </c>
      <c r="V2404" s="144">
        <f t="shared" ref="V2404:V2426" si="62">ROUND(E2404*U2404,2)</f>
        <v>0</v>
      </c>
      <c r="W2404" s="144"/>
      <c r="X2404" s="133"/>
      <c r="Y2404" s="133"/>
      <c r="Z2404" s="133"/>
      <c r="AA2404" s="133"/>
      <c r="AB2404" s="133"/>
      <c r="AC2404" s="133"/>
      <c r="AD2404" s="133"/>
      <c r="AE2404" s="133"/>
      <c r="AF2404" s="133"/>
      <c r="AG2404" s="133" t="s">
        <v>251</v>
      </c>
      <c r="AH2404" s="133"/>
      <c r="AI2404" s="133"/>
      <c r="AJ2404" s="133"/>
      <c r="AK2404" s="133"/>
      <c r="AL2404" s="133"/>
      <c r="AM2404" s="133"/>
      <c r="AN2404" s="133"/>
      <c r="AO2404" s="133"/>
      <c r="AP2404" s="133"/>
      <c r="AQ2404" s="133"/>
      <c r="AR2404" s="133"/>
      <c r="AS2404" s="133"/>
      <c r="AT2404" s="133"/>
      <c r="AU2404" s="133"/>
      <c r="AV2404" s="133"/>
      <c r="AW2404" s="133"/>
      <c r="AX2404" s="133"/>
      <c r="AY2404" s="133"/>
      <c r="AZ2404" s="133"/>
      <c r="BA2404" s="133"/>
      <c r="BB2404" s="133"/>
      <c r="BC2404" s="133"/>
      <c r="BD2404" s="133"/>
      <c r="BE2404" s="133"/>
      <c r="BF2404" s="133"/>
      <c r="BG2404" s="133"/>
      <c r="BH2404" s="133"/>
    </row>
    <row r="2405" spans="1:60" outlineLevel="1" x14ac:dyDescent="0.2">
      <c r="A2405" s="161">
        <v>410</v>
      </c>
      <c r="B2405" s="162" t="s">
        <v>2327</v>
      </c>
      <c r="C2405" s="170" t="s">
        <v>2328</v>
      </c>
      <c r="D2405" s="163" t="s">
        <v>924</v>
      </c>
      <c r="E2405" s="164">
        <v>1</v>
      </c>
      <c r="F2405" s="165">
        <v>7200</v>
      </c>
      <c r="G2405" s="166">
        <f t="shared" si="56"/>
        <v>7200</v>
      </c>
      <c r="H2405" s="165">
        <v>0</v>
      </c>
      <c r="I2405" s="166">
        <f t="shared" si="57"/>
        <v>0</v>
      </c>
      <c r="J2405" s="165">
        <v>7200</v>
      </c>
      <c r="K2405" s="166">
        <f t="shared" si="58"/>
        <v>7200</v>
      </c>
      <c r="L2405" s="166">
        <v>21</v>
      </c>
      <c r="M2405" s="166">
        <f t="shared" si="59"/>
        <v>8712</v>
      </c>
      <c r="N2405" s="166">
        <v>2.4E-2</v>
      </c>
      <c r="O2405" s="166">
        <f t="shared" si="60"/>
        <v>0.02</v>
      </c>
      <c r="P2405" s="166">
        <v>0</v>
      </c>
      <c r="Q2405" s="166">
        <f t="shared" si="61"/>
        <v>0</v>
      </c>
      <c r="R2405" s="166"/>
      <c r="S2405" s="166" t="s">
        <v>250</v>
      </c>
      <c r="T2405" s="167" t="s">
        <v>234</v>
      </c>
      <c r="U2405" s="144">
        <v>0</v>
      </c>
      <c r="V2405" s="144">
        <f t="shared" si="62"/>
        <v>0</v>
      </c>
      <c r="W2405" s="144"/>
      <c r="X2405" s="133"/>
      <c r="Y2405" s="133"/>
      <c r="Z2405" s="133"/>
      <c r="AA2405" s="133"/>
      <c r="AB2405" s="133"/>
      <c r="AC2405" s="133"/>
      <c r="AD2405" s="133"/>
      <c r="AE2405" s="133"/>
      <c r="AF2405" s="133"/>
      <c r="AG2405" s="133" t="s">
        <v>251</v>
      </c>
      <c r="AH2405" s="133"/>
      <c r="AI2405" s="133"/>
      <c r="AJ2405" s="133"/>
      <c r="AK2405" s="133"/>
      <c r="AL2405" s="133"/>
      <c r="AM2405" s="133"/>
      <c r="AN2405" s="133"/>
      <c r="AO2405" s="133"/>
      <c r="AP2405" s="133"/>
      <c r="AQ2405" s="133"/>
      <c r="AR2405" s="133"/>
      <c r="AS2405" s="133"/>
      <c r="AT2405" s="133"/>
      <c r="AU2405" s="133"/>
      <c r="AV2405" s="133"/>
      <c r="AW2405" s="133"/>
      <c r="AX2405" s="133"/>
      <c r="AY2405" s="133"/>
      <c r="AZ2405" s="133"/>
      <c r="BA2405" s="133"/>
      <c r="BB2405" s="133"/>
      <c r="BC2405" s="133"/>
      <c r="BD2405" s="133"/>
      <c r="BE2405" s="133"/>
      <c r="BF2405" s="133"/>
      <c r="BG2405" s="133"/>
      <c r="BH2405" s="133"/>
    </row>
    <row r="2406" spans="1:60" outlineLevel="1" x14ac:dyDescent="0.2">
      <c r="A2406" s="161">
        <v>411</v>
      </c>
      <c r="B2406" s="162" t="s">
        <v>2329</v>
      </c>
      <c r="C2406" s="170" t="s">
        <v>2330</v>
      </c>
      <c r="D2406" s="163" t="s">
        <v>924</v>
      </c>
      <c r="E2406" s="164">
        <v>1</v>
      </c>
      <c r="F2406" s="165">
        <v>28000</v>
      </c>
      <c r="G2406" s="166">
        <f t="shared" si="56"/>
        <v>28000</v>
      </c>
      <c r="H2406" s="165">
        <v>0</v>
      </c>
      <c r="I2406" s="166">
        <f t="shared" si="57"/>
        <v>0</v>
      </c>
      <c r="J2406" s="165">
        <v>28000</v>
      </c>
      <c r="K2406" s="166">
        <f t="shared" si="58"/>
        <v>28000</v>
      </c>
      <c r="L2406" s="166">
        <v>21</v>
      </c>
      <c r="M2406" s="166">
        <f t="shared" si="59"/>
        <v>33880</v>
      </c>
      <c r="N2406" s="166">
        <v>0.22</v>
      </c>
      <c r="O2406" s="166">
        <f t="shared" si="60"/>
        <v>0.22</v>
      </c>
      <c r="P2406" s="166">
        <v>0</v>
      </c>
      <c r="Q2406" s="166">
        <f t="shared" si="61"/>
        <v>0</v>
      </c>
      <c r="R2406" s="166"/>
      <c r="S2406" s="166" t="s">
        <v>250</v>
      </c>
      <c r="T2406" s="167" t="s">
        <v>234</v>
      </c>
      <c r="U2406" s="144">
        <v>0</v>
      </c>
      <c r="V2406" s="144">
        <f t="shared" si="62"/>
        <v>0</v>
      </c>
      <c r="W2406" s="144"/>
      <c r="X2406" s="133"/>
      <c r="Y2406" s="133"/>
      <c r="Z2406" s="133"/>
      <c r="AA2406" s="133"/>
      <c r="AB2406" s="133"/>
      <c r="AC2406" s="133"/>
      <c r="AD2406" s="133"/>
      <c r="AE2406" s="133"/>
      <c r="AF2406" s="133"/>
      <c r="AG2406" s="133" t="s">
        <v>251</v>
      </c>
      <c r="AH2406" s="133"/>
      <c r="AI2406" s="133"/>
      <c r="AJ2406" s="133"/>
      <c r="AK2406" s="133"/>
      <c r="AL2406" s="133"/>
      <c r="AM2406" s="133"/>
      <c r="AN2406" s="133"/>
      <c r="AO2406" s="133"/>
      <c r="AP2406" s="133"/>
      <c r="AQ2406" s="133"/>
      <c r="AR2406" s="133"/>
      <c r="AS2406" s="133"/>
      <c r="AT2406" s="133"/>
      <c r="AU2406" s="133"/>
      <c r="AV2406" s="133"/>
      <c r="AW2406" s="133"/>
      <c r="AX2406" s="133"/>
      <c r="AY2406" s="133"/>
      <c r="AZ2406" s="133"/>
      <c r="BA2406" s="133"/>
      <c r="BB2406" s="133"/>
      <c r="BC2406" s="133"/>
      <c r="BD2406" s="133"/>
      <c r="BE2406" s="133"/>
      <c r="BF2406" s="133"/>
      <c r="BG2406" s="133"/>
      <c r="BH2406" s="133"/>
    </row>
    <row r="2407" spans="1:60" outlineLevel="1" x14ac:dyDescent="0.2">
      <c r="A2407" s="161">
        <v>412</v>
      </c>
      <c r="B2407" s="162" t="s">
        <v>2331</v>
      </c>
      <c r="C2407" s="170" t="s">
        <v>2332</v>
      </c>
      <c r="D2407" s="163" t="s">
        <v>924</v>
      </c>
      <c r="E2407" s="164">
        <v>1</v>
      </c>
      <c r="F2407" s="165">
        <v>5900</v>
      </c>
      <c r="G2407" s="166">
        <f t="shared" si="56"/>
        <v>5900</v>
      </c>
      <c r="H2407" s="165">
        <v>0</v>
      </c>
      <c r="I2407" s="166">
        <f t="shared" si="57"/>
        <v>0</v>
      </c>
      <c r="J2407" s="165">
        <v>5900</v>
      </c>
      <c r="K2407" s="166">
        <f t="shared" si="58"/>
        <v>5900</v>
      </c>
      <c r="L2407" s="166">
        <v>21</v>
      </c>
      <c r="M2407" s="166">
        <f t="shared" si="59"/>
        <v>7139</v>
      </c>
      <c r="N2407" s="166">
        <v>3.0000000000000002E-2</v>
      </c>
      <c r="O2407" s="166">
        <f t="shared" si="60"/>
        <v>0.03</v>
      </c>
      <c r="P2407" s="166">
        <v>0</v>
      </c>
      <c r="Q2407" s="166">
        <f t="shared" si="61"/>
        <v>0</v>
      </c>
      <c r="R2407" s="166"/>
      <c r="S2407" s="166" t="s">
        <v>250</v>
      </c>
      <c r="T2407" s="167" t="s">
        <v>234</v>
      </c>
      <c r="U2407" s="144">
        <v>0</v>
      </c>
      <c r="V2407" s="144">
        <f t="shared" si="62"/>
        <v>0</v>
      </c>
      <c r="W2407" s="144"/>
      <c r="X2407" s="133"/>
      <c r="Y2407" s="133"/>
      <c r="Z2407" s="133"/>
      <c r="AA2407" s="133"/>
      <c r="AB2407" s="133"/>
      <c r="AC2407" s="133"/>
      <c r="AD2407" s="133"/>
      <c r="AE2407" s="133"/>
      <c r="AF2407" s="133"/>
      <c r="AG2407" s="133" t="s">
        <v>251</v>
      </c>
      <c r="AH2407" s="133"/>
      <c r="AI2407" s="133"/>
      <c r="AJ2407" s="133"/>
      <c r="AK2407" s="133"/>
      <c r="AL2407" s="133"/>
      <c r="AM2407" s="133"/>
      <c r="AN2407" s="133"/>
      <c r="AO2407" s="133"/>
      <c r="AP2407" s="133"/>
      <c r="AQ2407" s="133"/>
      <c r="AR2407" s="133"/>
      <c r="AS2407" s="133"/>
      <c r="AT2407" s="133"/>
      <c r="AU2407" s="133"/>
      <c r="AV2407" s="133"/>
      <c r="AW2407" s="133"/>
      <c r="AX2407" s="133"/>
      <c r="AY2407" s="133"/>
      <c r="AZ2407" s="133"/>
      <c r="BA2407" s="133"/>
      <c r="BB2407" s="133"/>
      <c r="BC2407" s="133"/>
      <c r="BD2407" s="133"/>
      <c r="BE2407" s="133"/>
      <c r="BF2407" s="133"/>
      <c r="BG2407" s="133"/>
      <c r="BH2407" s="133"/>
    </row>
    <row r="2408" spans="1:60" outlineLevel="1" x14ac:dyDescent="0.2">
      <c r="A2408" s="161">
        <v>413</v>
      </c>
      <c r="B2408" s="162" t="s">
        <v>2333</v>
      </c>
      <c r="C2408" s="170" t="s">
        <v>2334</v>
      </c>
      <c r="D2408" s="163" t="s">
        <v>924</v>
      </c>
      <c r="E2408" s="164">
        <v>1</v>
      </c>
      <c r="F2408" s="165">
        <v>9000</v>
      </c>
      <c r="G2408" s="166">
        <f t="shared" si="56"/>
        <v>9000</v>
      </c>
      <c r="H2408" s="165">
        <v>0</v>
      </c>
      <c r="I2408" s="166">
        <f t="shared" si="57"/>
        <v>0</v>
      </c>
      <c r="J2408" s="165">
        <v>9000</v>
      </c>
      <c r="K2408" s="166">
        <f t="shared" si="58"/>
        <v>9000</v>
      </c>
      <c r="L2408" s="166">
        <v>21</v>
      </c>
      <c r="M2408" s="166">
        <f t="shared" si="59"/>
        <v>10890</v>
      </c>
      <c r="N2408" s="166">
        <v>7.0000000000000007E-2</v>
      </c>
      <c r="O2408" s="166">
        <f t="shared" si="60"/>
        <v>7.0000000000000007E-2</v>
      </c>
      <c r="P2408" s="166">
        <v>0</v>
      </c>
      <c r="Q2408" s="166">
        <f t="shared" si="61"/>
        <v>0</v>
      </c>
      <c r="R2408" s="166"/>
      <c r="S2408" s="166" t="s">
        <v>250</v>
      </c>
      <c r="T2408" s="167" t="s">
        <v>234</v>
      </c>
      <c r="U2408" s="144">
        <v>0</v>
      </c>
      <c r="V2408" s="144">
        <f t="shared" si="62"/>
        <v>0</v>
      </c>
      <c r="W2408" s="144"/>
      <c r="X2408" s="133"/>
      <c r="Y2408" s="133"/>
      <c r="Z2408" s="133"/>
      <c r="AA2408" s="133"/>
      <c r="AB2408" s="133"/>
      <c r="AC2408" s="133"/>
      <c r="AD2408" s="133"/>
      <c r="AE2408" s="133"/>
      <c r="AF2408" s="133"/>
      <c r="AG2408" s="133" t="s">
        <v>251</v>
      </c>
      <c r="AH2408" s="133"/>
      <c r="AI2408" s="133"/>
      <c r="AJ2408" s="133"/>
      <c r="AK2408" s="133"/>
      <c r="AL2408" s="133"/>
      <c r="AM2408" s="133"/>
      <c r="AN2408" s="133"/>
      <c r="AO2408" s="133"/>
      <c r="AP2408" s="133"/>
      <c r="AQ2408" s="133"/>
      <c r="AR2408" s="133"/>
      <c r="AS2408" s="133"/>
      <c r="AT2408" s="133"/>
      <c r="AU2408" s="133"/>
      <c r="AV2408" s="133"/>
      <c r="AW2408" s="133"/>
      <c r="AX2408" s="133"/>
      <c r="AY2408" s="133"/>
      <c r="AZ2408" s="133"/>
      <c r="BA2408" s="133"/>
      <c r="BB2408" s="133"/>
      <c r="BC2408" s="133"/>
      <c r="BD2408" s="133"/>
      <c r="BE2408" s="133"/>
      <c r="BF2408" s="133"/>
      <c r="BG2408" s="133"/>
      <c r="BH2408" s="133"/>
    </row>
    <row r="2409" spans="1:60" outlineLevel="1" x14ac:dyDescent="0.2">
      <c r="A2409" s="161">
        <v>414</v>
      </c>
      <c r="B2409" s="162" t="s">
        <v>2335</v>
      </c>
      <c r="C2409" s="170" t="s">
        <v>2336</v>
      </c>
      <c r="D2409" s="163" t="s">
        <v>924</v>
      </c>
      <c r="E2409" s="164">
        <v>1</v>
      </c>
      <c r="F2409" s="165">
        <v>14000</v>
      </c>
      <c r="G2409" s="166">
        <f t="shared" si="56"/>
        <v>14000</v>
      </c>
      <c r="H2409" s="165">
        <v>0</v>
      </c>
      <c r="I2409" s="166">
        <f t="shared" si="57"/>
        <v>0</v>
      </c>
      <c r="J2409" s="165">
        <v>14000</v>
      </c>
      <c r="K2409" s="166">
        <f t="shared" si="58"/>
        <v>14000</v>
      </c>
      <c r="L2409" s="166">
        <v>21</v>
      </c>
      <c r="M2409" s="166">
        <f t="shared" si="59"/>
        <v>16940</v>
      </c>
      <c r="N2409" s="166">
        <v>0.1</v>
      </c>
      <c r="O2409" s="166">
        <f t="shared" si="60"/>
        <v>0.1</v>
      </c>
      <c r="P2409" s="166">
        <v>0</v>
      </c>
      <c r="Q2409" s="166">
        <f t="shared" si="61"/>
        <v>0</v>
      </c>
      <c r="R2409" s="166"/>
      <c r="S2409" s="166" t="s">
        <v>250</v>
      </c>
      <c r="T2409" s="167" t="s">
        <v>234</v>
      </c>
      <c r="U2409" s="144">
        <v>0</v>
      </c>
      <c r="V2409" s="144">
        <f t="shared" si="62"/>
        <v>0</v>
      </c>
      <c r="W2409" s="144"/>
      <c r="X2409" s="133"/>
      <c r="Y2409" s="133"/>
      <c r="Z2409" s="133"/>
      <c r="AA2409" s="133"/>
      <c r="AB2409" s="133"/>
      <c r="AC2409" s="133"/>
      <c r="AD2409" s="133"/>
      <c r="AE2409" s="133"/>
      <c r="AF2409" s="133"/>
      <c r="AG2409" s="133" t="s">
        <v>251</v>
      </c>
      <c r="AH2409" s="133"/>
      <c r="AI2409" s="133"/>
      <c r="AJ2409" s="133"/>
      <c r="AK2409" s="133"/>
      <c r="AL2409" s="133"/>
      <c r="AM2409" s="133"/>
      <c r="AN2409" s="133"/>
      <c r="AO2409" s="133"/>
      <c r="AP2409" s="133"/>
      <c r="AQ2409" s="133"/>
      <c r="AR2409" s="133"/>
      <c r="AS2409" s="133"/>
      <c r="AT2409" s="133"/>
      <c r="AU2409" s="133"/>
      <c r="AV2409" s="133"/>
      <c r="AW2409" s="133"/>
      <c r="AX2409" s="133"/>
      <c r="AY2409" s="133"/>
      <c r="AZ2409" s="133"/>
      <c r="BA2409" s="133"/>
      <c r="BB2409" s="133"/>
      <c r="BC2409" s="133"/>
      <c r="BD2409" s="133"/>
      <c r="BE2409" s="133"/>
      <c r="BF2409" s="133"/>
      <c r="BG2409" s="133"/>
      <c r="BH2409" s="133"/>
    </row>
    <row r="2410" spans="1:60" outlineLevel="1" x14ac:dyDescent="0.2">
      <c r="A2410" s="161">
        <v>415</v>
      </c>
      <c r="B2410" s="162" t="s">
        <v>2337</v>
      </c>
      <c r="C2410" s="170" t="s">
        <v>2338</v>
      </c>
      <c r="D2410" s="163" t="s">
        <v>924</v>
      </c>
      <c r="E2410" s="164">
        <v>1</v>
      </c>
      <c r="F2410" s="165">
        <v>6500</v>
      </c>
      <c r="G2410" s="166">
        <f t="shared" si="56"/>
        <v>6500</v>
      </c>
      <c r="H2410" s="165">
        <v>0</v>
      </c>
      <c r="I2410" s="166">
        <f t="shared" si="57"/>
        <v>0</v>
      </c>
      <c r="J2410" s="165">
        <v>6500</v>
      </c>
      <c r="K2410" s="166">
        <f t="shared" si="58"/>
        <v>6500</v>
      </c>
      <c r="L2410" s="166">
        <v>21</v>
      </c>
      <c r="M2410" s="166">
        <f t="shared" si="59"/>
        <v>7865</v>
      </c>
      <c r="N2410" s="166">
        <v>0.05</v>
      </c>
      <c r="O2410" s="166">
        <f t="shared" si="60"/>
        <v>0.05</v>
      </c>
      <c r="P2410" s="166">
        <v>0</v>
      </c>
      <c r="Q2410" s="166">
        <f t="shared" si="61"/>
        <v>0</v>
      </c>
      <c r="R2410" s="166"/>
      <c r="S2410" s="166" t="s">
        <v>250</v>
      </c>
      <c r="T2410" s="167" t="s">
        <v>234</v>
      </c>
      <c r="U2410" s="144">
        <v>0</v>
      </c>
      <c r="V2410" s="144">
        <f t="shared" si="62"/>
        <v>0</v>
      </c>
      <c r="W2410" s="144"/>
      <c r="X2410" s="133"/>
      <c r="Y2410" s="133"/>
      <c r="Z2410" s="133"/>
      <c r="AA2410" s="133"/>
      <c r="AB2410" s="133"/>
      <c r="AC2410" s="133"/>
      <c r="AD2410" s="133"/>
      <c r="AE2410" s="133"/>
      <c r="AF2410" s="133"/>
      <c r="AG2410" s="133" t="s">
        <v>251</v>
      </c>
      <c r="AH2410" s="133"/>
      <c r="AI2410" s="133"/>
      <c r="AJ2410" s="133"/>
      <c r="AK2410" s="133"/>
      <c r="AL2410" s="133"/>
      <c r="AM2410" s="133"/>
      <c r="AN2410" s="133"/>
      <c r="AO2410" s="133"/>
      <c r="AP2410" s="133"/>
      <c r="AQ2410" s="133"/>
      <c r="AR2410" s="133"/>
      <c r="AS2410" s="133"/>
      <c r="AT2410" s="133"/>
      <c r="AU2410" s="133"/>
      <c r="AV2410" s="133"/>
      <c r="AW2410" s="133"/>
      <c r="AX2410" s="133"/>
      <c r="AY2410" s="133"/>
      <c r="AZ2410" s="133"/>
      <c r="BA2410" s="133"/>
      <c r="BB2410" s="133"/>
      <c r="BC2410" s="133"/>
      <c r="BD2410" s="133"/>
      <c r="BE2410" s="133"/>
      <c r="BF2410" s="133"/>
      <c r="BG2410" s="133"/>
      <c r="BH2410" s="133"/>
    </row>
    <row r="2411" spans="1:60" outlineLevel="1" x14ac:dyDescent="0.2">
      <c r="A2411" s="161">
        <v>416</v>
      </c>
      <c r="B2411" s="162" t="s">
        <v>2339</v>
      </c>
      <c r="C2411" s="170" t="s">
        <v>2340</v>
      </c>
      <c r="D2411" s="163" t="s">
        <v>924</v>
      </c>
      <c r="E2411" s="164">
        <v>1</v>
      </c>
      <c r="F2411" s="165">
        <v>30000</v>
      </c>
      <c r="G2411" s="166">
        <f t="shared" si="56"/>
        <v>30000</v>
      </c>
      <c r="H2411" s="165">
        <v>0</v>
      </c>
      <c r="I2411" s="166">
        <f t="shared" si="57"/>
        <v>0</v>
      </c>
      <c r="J2411" s="165">
        <v>30000</v>
      </c>
      <c r="K2411" s="166">
        <f t="shared" si="58"/>
        <v>30000</v>
      </c>
      <c r="L2411" s="166">
        <v>21</v>
      </c>
      <c r="M2411" s="166">
        <f t="shared" si="59"/>
        <v>36300</v>
      </c>
      <c r="N2411" s="166">
        <v>0.26900000000000002</v>
      </c>
      <c r="O2411" s="166">
        <f t="shared" si="60"/>
        <v>0.27</v>
      </c>
      <c r="P2411" s="166">
        <v>0</v>
      </c>
      <c r="Q2411" s="166">
        <f t="shared" si="61"/>
        <v>0</v>
      </c>
      <c r="R2411" s="166"/>
      <c r="S2411" s="166" t="s">
        <v>250</v>
      </c>
      <c r="T2411" s="167" t="s">
        <v>234</v>
      </c>
      <c r="U2411" s="144">
        <v>0</v>
      </c>
      <c r="V2411" s="144">
        <f t="shared" si="62"/>
        <v>0</v>
      </c>
      <c r="W2411" s="144"/>
      <c r="X2411" s="133"/>
      <c r="Y2411" s="133"/>
      <c r="Z2411" s="133"/>
      <c r="AA2411" s="133"/>
      <c r="AB2411" s="133"/>
      <c r="AC2411" s="133"/>
      <c r="AD2411" s="133"/>
      <c r="AE2411" s="133"/>
      <c r="AF2411" s="133"/>
      <c r="AG2411" s="133" t="s">
        <v>251</v>
      </c>
      <c r="AH2411" s="133"/>
      <c r="AI2411" s="133"/>
      <c r="AJ2411" s="133"/>
      <c r="AK2411" s="133"/>
      <c r="AL2411" s="133"/>
      <c r="AM2411" s="133"/>
      <c r="AN2411" s="133"/>
      <c r="AO2411" s="133"/>
      <c r="AP2411" s="133"/>
      <c r="AQ2411" s="133"/>
      <c r="AR2411" s="133"/>
      <c r="AS2411" s="133"/>
      <c r="AT2411" s="133"/>
      <c r="AU2411" s="133"/>
      <c r="AV2411" s="133"/>
      <c r="AW2411" s="133"/>
      <c r="AX2411" s="133"/>
      <c r="AY2411" s="133"/>
      <c r="AZ2411" s="133"/>
      <c r="BA2411" s="133"/>
      <c r="BB2411" s="133"/>
      <c r="BC2411" s="133"/>
      <c r="BD2411" s="133"/>
      <c r="BE2411" s="133"/>
      <c r="BF2411" s="133"/>
      <c r="BG2411" s="133"/>
      <c r="BH2411" s="133"/>
    </row>
    <row r="2412" spans="1:60" outlineLevel="1" x14ac:dyDescent="0.2">
      <c r="A2412" s="161">
        <v>417</v>
      </c>
      <c r="B2412" s="162" t="s">
        <v>2341</v>
      </c>
      <c r="C2412" s="170" t="s">
        <v>2342</v>
      </c>
      <c r="D2412" s="163" t="s">
        <v>924</v>
      </c>
      <c r="E2412" s="164">
        <v>8</v>
      </c>
      <c r="F2412" s="165">
        <v>4000</v>
      </c>
      <c r="G2412" s="166">
        <f t="shared" si="56"/>
        <v>32000</v>
      </c>
      <c r="H2412" s="165">
        <v>0</v>
      </c>
      <c r="I2412" s="166">
        <f t="shared" si="57"/>
        <v>0</v>
      </c>
      <c r="J2412" s="165">
        <v>4000</v>
      </c>
      <c r="K2412" s="166">
        <f t="shared" si="58"/>
        <v>32000</v>
      </c>
      <c r="L2412" s="166">
        <v>21</v>
      </c>
      <c r="M2412" s="166">
        <f t="shared" si="59"/>
        <v>38720</v>
      </c>
      <c r="N2412" s="166">
        <v>6.0000000000000001E-3</v>
      </c>
      <c r="O2412" s="166">
        <f t="shared" si="60"/>
        <v>0.05</v>
      </c>
      <c r="P2412" s="166">
        <v>0</v>
      </c>
      <c r="Q2412" s="166">
        <f t="shared" si="61"/>
        <v>0</v>
      </c>
      <c r="R2412" s="166"/>
      <c r="S2412" s="166" t="s">
        <v>250</v>
      </c>
      <c r="T2412" s="167" t="s">
        <v>234</v>
      </c>
      <c r="U2412" s="144">
        <v>0</v>
      </c>
      <c r="V2412" s="144">
        <f t="shared" si="62"/>
        <v>0</v>
      </c>
      <c r="W2412" s="144"/>
      <c r="X2412" s="133"/>
      <c r="Y2412" s="133"/>
      <c r="Z2412" s="133"/>
      <c r="AA2412" s="133"/>
      <c r="AB2412" s="133"/>
      <c r="AC2412" s="133"/>
      <c r="AD2412" s="133"/>
      <c r="AE2412" s="133"/>
      <c r="AF2412" s="133"/>
      <c r="AG2412" s="133" t="s">
        <v>251</v>
      </c>
      <c r="AH2412" s="133"/>
      <c r="AI2412" s="133"/>
      <c r="AJ2412" s="133"/>
      <c r="AK2412" s="133"/>
      <c r="AL2412" s="133"/>
      <c r="AM2412" s="133"/>
      <c r="AN2412" s="133"/>
      <c r="AO2412" s="133"/>
      <c r="AP2412" s="133"/>
      <c r="AQ2412" s="133"/>
      <c r="AR2412" s="133"/>
      <c r="AS2412" s="133"/>
      <c r="AT2412" s="133"/>
      <c r="AU2412" s="133"/>
      <c r="AV2412" s="133"/>
      <c r="AW2412" s="133"/>
      <c r="AX2412" s="133"/>
      <c r="AY2412" s="133"/>
      <c r="AZ2412" s="133"/>
      <c r="BA2412" s="133"/>
      <c r="BB2412" s="133"/>
      <c r="BC2412" s="133"/>
      <c r="BD2412" s="133"/>
      <c r="BE2412" s="133"/>
      <c r="BF2412" s="133"/>
      <c r="BG2412" s="133"/>
      <c r="BH2412" s="133"/>
    </row>
    <row r="2413" spans="1:60" outlineLevel="1" x14ac:dyDescent="0.2">
      <c r="A2413" s="161">
        <v>418</v>
      </c>
      <c r="B2413" s="162" t="s">
        <v>2343</v>
      </c>
      <c r="C2413" s="170" t="s">
        <v>2344</v>
      </c>
      <c r="D2413" s="163" t="s">
        <v>924</v>
      </c>
      <c r="E2413" s="164">
        <v>4</v>
      </c>
      <c r="F2413" s="165">
        <v>7000</v>
      </c>
      <c r="G2413" s="166">
        <f t="shared" si="56"/>
        <v>28000</v>
      </c>
      <c r="H2413" s="165">
        <v>0</v>
      </c>
      <c r="I2413" s="166">
        <f t="shared" si="57"/>
        <v>0</v>
      </c>
      <c r="J2413" s="165">
        <v>7000</v>
      </c>
      <c r="K2413" s="166">
        <f t="shared" si="58"/>
        <v>28000</v>
      </c>
      <c r="L2413" s="166">
        <v>21</v>
      </c>
      <c r="M2413" s="166">
        <f t="shared" si="59"/>
        <v>33880</v>
      </c>
      <c r="N2413" s="166">
        <v>6.0000000000000001E-3</v>
      </c>
      <c r="O2413" s="166">
        <f t="shared" si="60"/>
        <v>0.02</v>
      </c>
      <c r="P2413" s="166">
        <v>0</v>
      </c>
      <c r="Q2413" s="166">
        <f t="shared" si="61"/>
        <v>0</v>
      </c>
      <c r="R2413" s="166"/>
      <c r="S2413" s="166" t="s">
        <v>250</v>
      </c>
      <c r="T2413" s="167" t="s">
        <v>234</v>
      </c>
      <c r="U2413" s="144">
        <v>0</v>
      </c>
      <c r="V2413" s="144">
        <f t="shared" si="62"/>
        <v>0</v>
      </c>
      <c r="W2413" s="144"/>
      <c r="X2413" s="133"/>
      <c r="Y2413" s="133"/>
      <c r="Z2413" s="133"/>
      <c r="AA2413" s="133"/>
      <c r="AB2413" s="133"/>
      <c r="AC2413" s="133"/>
      <c r="AD2413" s="133"/>
      <c r="AE2413" s="133"/>
      <c r="AF2413" s="133"/>
      <c r="AG2413" s="133" t="s">
        <v>251</v>
      </c>
      <c r="AH2413" s="133"/>
      <c r="AI2413" s="133"/>
      <c r="AJ2413" s="133"/>
      <c r="AK2413" s="133"/>
      <c r="AL2413" s="133"/>
      <c r="AM2413" s="133"/>
      <c r="AN2413" s="133"/>
      <c r="AO2413" s="133"/>
      <c r="AP2413" s="133"/>
      <c r="AQ2413" s="133"/>
      <c r="AR2413" s="133"/>
      <c r="AS2413" s="133"/>
      <c r="AT2413" s="133"/>
      <c r="AU2413" s="133"/>
      <c r="AV2413" s="133"/>
      <c r="AW2413" s="133"/>
      <c r="AX2413" s="133"/>
      <c r="AY2413" s="133"/>
      <c r="AZ2413" s="133"/>
      <c r="BA2413" s="133"/>
      <c r="BB2413" s="133"/>
      <c r="BC2413" s="133"/>
      <c r="BD2413" s="133"/>
      <c r="BE2413" s="133"/>
      <c r="BF2413" s="133"/>
      <c r="BG2413" s="133"/>
      <c r="BH2413" s="133"/>
    </row>
    <row r="2414" spans="1:60" outlineLevel="1" x14ac:dyDescent="0.2">
      <c r="A2414" s="161">
        <v>419</v>
      </c>
      <c r="B2414" s="162" t="s">
        <v>2345</v>
      </c>
      <c r="C2414" s="170" t="s">
        <v>2346</v>
      </c>
      <c r="D2414" s="163" t="s">
        <v>924</v>
      </c>
      <c r="E2414" s="164">
        <v>1</v>
      </c>
      <c r="F2414" s="165">
        <v>18000</v>
      </c>
      <c r="G2414" s="166">
        <f t="shared" si="56"/>
        <v>18000</v>
      </c>
      <c r="H2414" s="165">
        <v>0</v>
      </c>
      <c r="I2414" s="166">
        <f t="shared" si="57"/>
        <v>0</v>
      </c>
      <c r="J2414" s="165">
        <v>18000</v>
      </c>
      <c r="K2414" s="166">
        <f t="shared" si="58"/>
        <v>18000</v>
      </c>
      <c r="L2414" s="166">
        <v>21</v>
      </c>
      <c r="M2414" s="166">
        <f t="shared" si="59"/>
        <v>21780</v>
      </c>
      <c r="N2414" s="166">
        <v>5.6000000000000001E-2</v>
      </c>
      <c r="O2414" s="166">
        <f t="shared" si="60"/>
        <v>0.06</v>
      </c>
      <c r="P2414" s="166">
        <v>0</v>
      </c>
      <c r="Q2414" s="166">
        <f t="shared" si="61"/>
        <v>0</v>
      </c>
      <c r="R2414" s="166"/>
      <c r="S2414" s="166" t="s">
        <v>250</v>
      </c>
      <c r="T2414" s="167" t="s">
        <v>234</v>
      </c>
      <c r="U2414" s="144">
        <v>0</v>
      </c>
      <c r="V2414" s="144">
        <f t="shared" si="62"/>
        <v>0</v>
      </c>
      <c r="W2414" s="144"/>
      <c r="X2414" s="133"/>
      <c r="Y2414" s="133"/>
      <c r="Z2414" s="133"/>
      <c r="AA2414" s="133"/>
      <c r="AB2414" s="133"/>
      <c r="AC2414" s="133"/>
      <c r="AD2414" s="133"/>
      <c r="AE2414" s="133"/>
      <c r="AF2414" s="133"/>
      <c r="AG2414" s="133" t="s">
        <v>251</v>
      </c>
      <c r="AH2414" s="133"/>
      <c r="AI2414" s="133"/>
      <c r="AJ2414" s="133"/>
      <c r="AK2414" s="133"/>
      <c r="AL2414" s="133"/>
      <c r="AM2414" s="133"/>
      <c r="AN2414" s="133"/>
      <c r="AO2414" s="133"/>
      <c r="AP2414" s="133"/>
      <c r="AQ2414" s="133"/>
      <c r="AR2414" s="133"/>
      <c r="AS2414" s="133"/>
      <c r="AT2414" s="133"/>
      <c r="AU2414" s="133"/>
      <c r="AV2414" s="133"/>
      <c r="AW2414" s="133"/>
      <c r="AX2414" s="133"/>
      <c r="AY2414" s="133"/>
      <c r="AZ2414" s="133"/>
      <c r="BA2414" s="133"/>
      <c r="BB2414" s="133"/>
      <c r="BC2414" s="133"/>
      <c r="BD2414" s="133"/>
      <c r="BE2414" s="133"/>
      <c r="BF2414" s="133"/>
      <c r="BG2414" s="133"/>
      <c r="BH2414" s="133"/>
    </row>
    <row r="2415" spans="1:60" outlineLevel="1" x14ac:dyDescent="0.2">
      <c r="A2415" s="161">
        <v>420</v>
      </c>
      <c r="B2415" s="162" t="s">
        <v>2347</v>
      </c>
      <c r="C2415" s="170" t="s">
        <v>2348</v>
      </c>
      <c r="D2415" s="163" t="s">
        <v>924</v>
      </c>
      <c r="E2415" s="164">
        <v>1</v>
      </c>
      <c r="F2415" s="165">
        <v>12000</v>
      </c>
      <c r="G2415" s="166">
        <f t="shared" si="56"/>
        <v>12000</v>
      </c>
      <c r="H2415" s="165">
        <v>0</v>
      </c>
      <c r="I2415" s="166">
        <f t="shared" si="57"/>
        <v>0</v>
      </c>
      <c r="J2415" s="165">
        <v>12000</v>
      </c>
      <c r="K2415" s="166">
        <f t="shared" si="58"/>
        <v>12000</v>
      </c>
      <c r="L2415" s="166">
        <v>21</v>
      </c>
      <c r="M2415" s="166">
        <f t="shared" si="59"/>
        <v>14520</v>
      </c>
      <c r="N2415" s="166">
        <v>4.8000000000000001E-2</v>
      </c>
      <c r="O2415" s="166">
        <f t="shared" si="60"/>
        <v>0.05</v>
      </c>
      <c r="P2415" s="166">
        <v>0</v>
      </c>
      <c r="Q2415" s="166">
        <f t="shared" si="61"/>
        <v>0</v>
      </c>
      <c r="R2415" s="166"/>
      <c r="S2415" s="166" t="s">
        <v>250</v>
      </c>
      <c r="T2415" s="167" t="s">
        <v>234</v>
      </c>
      <c r="U2415" s="144">
        <v>0</v>
      </c>
      <c r="V2415" s="144">
        <f t="shared" si="62"/>
        <v>0</v>
      </c>
      <c r="W2415" s="144"/>
      <c r="X2415" s="133"/>
      <c r="Y2415" s="133"/>
      <c r="Z2415" s="133"/>
      <c r="AA2415" s="133"/>
      <c r="AB2415" s="133"/>
      <c r="AC2415" s="133"/>
      <c r="AD2415" s="133"/>
      <c r="AE2415" s="133"/>
      <c r="AF2415" s="133"/>
      <c r="AG2415" s="133" t="s">
        <v>251</v>
      </c>
      <c r="AH2415" s="133"/>
      <c r="AI2415" s="133"/>
      <c r="AJ2415" s="133"/>
      <c r="AK2415" s="133"/>
      <c r="AL2415" s="133"/>
      <c r="AM2415" s="133"/>
      <c r="AN2415" s="133"/>
      <c r="AO2415" s="133"/>
      <c r="AP2415" s="133"/>
      <c r="AQ2415" s="133"/>
      <c r="AR2415" s="133"/>
      <c r="AS2415" s="133"/>
      <c r="AT2415" s="133"/>
      <c r="AU2415" s="133"/>
      <c r="AV2415" s="133"/>
      <c r="AW2415" s="133"/>
      <c r="AX2415" s="133"/>
      <c r="AY2415" s="133"/>
      <c r="AZ2415" s="133"/>
      <c r="BA2415" s="133"/>
      <c r="BB2415" s="133"/>
      <c r="BC2415" s="133"/>
      <c r="BD2415" s="133"/>
      <c r="BE2415" s="133"/>
      <c r="BF2415" s="133"/>
      <c r="BG2415" s="133"/>
      <c r="BH2415" s="133"/>
    </row>
    <row r="2416" spans="1:60" outlineLevel="1" x14ac:dyDescent="0.2">
      <c r="A2416" s="161">
        <v>421</v>
      </c>
      <c r="B2416" s="162" t="s">
        <v>2349</v>
      </c>
      <c r="C2416" s="170" t="s">
        <v>2350</v>
      </c>
      <c r="D2416" s="163" t="s">
        <v>924</v>
      </c>
      <c r="E2416" s="164">
        <v>1</v>
      </c>
      <c r="F2416" s="165">
        <v>21000</v>
      </c>
      <c r="G2416" s="166">
        <f t="shared" si="56"/>
        <v>21000</v>
      </c>
      <c r="H2416" s="165">
        <v>0</v>
      </c>
      <c r="I2416" s="166">
        <f t="shared" si="57"/>
        <v>0</v>
      </c>
      <c r="J2416" s="165">
        <v>21000</v>
      </c>
      <c r="K2416" s="166">
        <f t="shared" si="58"/>
        <v>21000</v>
      </c>
      <c r="L2416" s="166">
        <v>21</v>
      </c>
      <c r="M2416" s="166">
        <f t="shared" si="59"/>
        <v>25410</v>
      </c>
      <c r="N2416" s="166">
        <v>7.2000000000000008E-2</v>
      </c>
      <c r="O2416" s="166">
        <f t="shared" si="60"/>
        <v>7.0000000000000007E-2</v>
      </c>
      <c r="P2416" s="166">
        <v>0</v>
      </c>
      <c r="Q2416" s="166">
        <f t="shared" si="61"/>
        <v>0</v>
      </c>
      <c r="R2416" s="166"/>
      <c r="S2416" s="166" t="s">
        <v>250</v>
      </c>
      <c r="T2416" s="167" t="s">
        <v>234</v>
      </c>
      <c r="U2416" s="144">
        <v>0</v>
      </c>
      <c r="V2416" s="144">
        <f t="shared" si="62"/>
        <v>0</v>
      </c>
      <c r="W2416" s="144"/>
      <c r="X2416" s="133"/>
      <c r="Y2416" s="133"/>
      <c r="Z2416" s="133"/>
      <c r="AA2416" s="133"/>
      <c r="AB2416" s="133"/>
      <c r="AC2416" s="133"/>
      <c r="AD2416" s="133"/>
      <c r="AE2416" s="133"/>
      <c r="AF2416" s="133"/>
      <c r="AG2416" s="133" t="s">
        <v>251</v>
      </c>
      <c r="AH2416" s="133"/>
      <c r="AI2416" s="133"/>
      <c r="AJ2416" s="133"/>
      <c r="AK2416" s="133"/>
      <c r="AL2416" s="133"/>
      <c r="AM2416" s="133"/>
      <c r="AN2416" s="133"/>
      <c r="AO2416" s="133"/>
      <c r="AP2416" s="133"/>
      <c r="AQ2416" s="133"/>
      <c r="AR2416" s="133"/>
      <c r="AS2416" s="133"/>
      <c r="AT2416" s="133"/>
      <c r="AU2416" s="133"/>
      <c r="AV2416" s="133"/>
      <c r="AW2416" s="133"/>
      <c r="AX2416" s="133"/>
      <c r="AY2416" s="133"/>
      <c r="AZ2416" s="133"/>
      <c r="BA2416" s="133"/>
      <c r="BB2416" s="133"/>
      <c r="BC2416" s="133"/>
      <c r="BD2416" s="133"/>
      <c r="BE2416" s="133"/>
      <c r="BF2416" s="133"/>
      <c r="BG2416" s="133"/>
      <c r="BH2416" s="133"/>
    </row>
    <row r="2417" spans="1:60" outlineLevel="1" x14ac:dyDescent="0.2">
      <c r="A2417" s="161">
        <v>422</v>
      </c>
      <c r="B2417" s="162" t="s">
        <v>2351</v>
      </c>
      <c r="C2417" s="170" t="s">
        <v>2352</v>
      </c>
      <c r="D2417" s="163" t="s">
        <v>924</v>
      </c>
      <c r="E2417" s="164">
        <v>1</v>
      </c>
      <c r="F2417" s="165">
        <v>45000</v>
      </c>
      <c r="G2417" s="166">
        <f t="shared" si="56"/>
        <v>45000</v>
      </c>
      <c r="H2417" s="165">
        <v>0</v>
      </c>
      <c r="I2417" s="166">
        <f t="shared" si="57"/>
        <v>0</v>
      </c>
      <c r="J2417" s="165">
        <v>45000</v>
      </c>
      <c r="K2417" s="166">
        <f t="shared" si="58"/>
        <v>45000</v>
      </c>
      <c r="L2417" s="166">
        <v>21</v>
      </c>
      <c r="M2417" s="166">
        <f t="shared" si="59"/>
        <v>54450</v>
      </c>
      <c r="N2417" s="166">
        <v>0.32</v>
      </c>
      <c r="O2417" s="166">
        <f t="shared" si="60"/>
        <v>0.32</v>
      </c>
      <c r="P2417" s="166">
        <v>0</v>
      </c>
      <c r="Q2417" s="166">
        <f t="shared" si="61"/>
        <v>0</v>
      </c>
      <c r="R2417" s="166"/>
      <c r="S2417" s="166" t="s">
        <v>250</v>
      </c>
      <c r="T2417" s="167" t="s">
        <v>234</v>
      </c>
      <c r="U2417" s="144">
        <v>0</v>
      </c>
      <c r="V2417" s="144">
        <f t="shared" si="62"/>
        <v>0</v>
      </c>
      <c r="W2417" s="144"/>
      <c r="X2417" s="133"/>
      <c r="Y2417" s="133"/>
      <c r="Z2417" s="133"/>
      <c r="AA2417" s="133"/>
      <c r="AB2417" s="133"/>
      <c r="AC2417" s="133"/>
      <c r="AD2417" s="133"/>
      <c r="AE2417" s="133"/>
      <c r="AF2417" s="133"/>
      <c r="AG2417" s="133" t="s">
        <v>251</v>
      </c>
      <c r="AH2417" s="133"/>
      <c r="AI2417" s="133"/>
      <c r="AJ2417" s="133"/>
      <c r="AK2417" s="133"/>
      <c r="AL2417" s="133"/>
      <c r="AM2417" s="133"/>
      <c r="AN2417" s="133"/>
      <c r="AO2417" s="133"/>
      <c r="AP2417" s="133"/>
      <c r="AQ2417" s="133"/>
      <c r="AR2417" s="133"/>
      <c r="AS2417" s="133"/>
      <c r="AT2417" s="133"/>
      <c r="AU2417" s="133"/>
      <c r="AV2417" s="133"/>
      <c r="AW2417" s="133"/>
      <c r="AX2417" s="133"/>
      <c r="AY2417" s="133"/>
      <c r="AZ2417" s="133"/>
      <c r="BA2417" s="133"/>
      <c r="BB2417" s="133"/>
      <c r="BC2417" s="133"/>
      <c r="BD2417" s="133"/>
      <c r="BE2417" s="133"/>
      <c r="BF2417" s="133"/>
      <c r="BG2417" s="133"/>
      <c r="BH2417" s="133"/>
    </row>
    <row r="2418" spans="1:60" outlineLevel="1" x14ac:dyDescent="0.2">
      <c r="A2418" s="161">
        <v>423</v>
      </c>
      <c r="B2418" s="162" t="s">
        <v>2353</v>
      </c>
      <c r="C2418" s="170" t="s">
        <v>2354</v>
      </c>
      <c r="D2418" s="163" t="s">
        <v>924</v>
      </c>
      <c r="E2418" s="164">
        <v>4</v>
      </c>
      <c r="F2418" s="165">
        <v>400</v>
      </c>
      <c r="G2418" s="166">
        <f t="shared" si="56"/>
        <v>1600</v>
      </c>
      <c r="H2418" s="165">
        <v>0</v>
      </c>
      <c r="I2418" s="166">
        <f t="shared" si="57"/>
        <v>0</v>
      </c>
      <c r="J2418" s="165">
        <v>400</v>
      </c>
      <c r="K2418" s="166">
        <f t="shared" si="58"/>
        <v>1600</v>
      </c>
      <c r="L2418" s="166">
        <v>21</v>
      </c>
      <c r="M2418" s="166">
        <f t="shared" si="59"/>
        <v>1936</v>
      </c>
      <c r="N2418" s="166">
        <v>1E-3</v>
      </c>
      <c r="O2418" s="166">
        <f t="shared" si="60"/>
        <v>0</v>
      </c>
      <c r="P2418" s="166">
        <v>0</v>
      </c>
      <c r="Q2418" s="166">
        <f t="shared" si="61"/>
        <v>0</v>
      </c>
      <c r="R2418" s="166"/>
      <c r="S2418" s="166" t="s">
        <v>250</v>
      </c>
      <c r="T2418" s="167" t="s">
        <v>234</v>
      </c>
      <c r="U2418" s="144">
        <v>0</v>
      </c>
      <c r="V2418" s="144">
        <f t="shared" si="62"/>
        <v>0</v>
      </c>
      <c r="W2418" s="144"/>
      <c r="X2418" s="133"/>
      <c r="Y2418" s="133"/>
      <c r="Z2418" s="133"/>
      <c r="AA2418" s="133"/>
      <c r="AB2418" s="133"/>
      <c r="AC2418" s="133"/>
      <c r="AD2418" s="133"/>
      <c r="AE2418" s="133"/>
      <c r="AF2418" s="133"/>
      <c r="AG2418" s="133" t="s">
        <v>251</v>
      </c>
      <c r="AH2418" s="133"/>
      <c r="AI2418" s="133"/>
      <c r="AJ2418" s="133"/>
      <c r="AK2418" s="133"/>
      <c r="AL2418" s="133"/>
      <c r="AM2418" s="133"/>
      <c r="AN2418" s="133"/>
      <c r="AO2418" s="133"/>
      <c r="AP2418" s="133"/>
      <c r="AQ2418" s="133"/>
      <c r="AR2418" s="133"/>
      <c r="AS2418" s="133"/>
      <c r="AT2418" s="133"/>
      <c r="AU2418" s="133"/>
      <c r="AV2418" s="133"/>
      <c r="AW2418" s="133"/>
      <c r="AX2418" s="133"/>
      <c r="AY2418" s="133"/>
      <c r="AZ2418" s="133"/>
      <c r="BA2418" s="133"/>
      <c r="BB2418" s="133"/>
      <c r="BC2418" s="133"/>
      <c r="BD2418" s="133"/>
      <c r="BE2418" s="133"/>
      <c r="BF2418" s="133"/>
      <c r="BG2418" s="133"/>
      <c r="BH2418" s="133"/>
    </row>
    <row r="2419" spans="1:60" outlineLevel="1" x14ac:dyDescent="0.2">
      <c r="A2419" s="161">
        <v>424</v>
      </c>
      <c r="B2419" s="162" t="s">
        <v>2355</v>
      </c>
      <c r="C2419" s="170" t="s">
        <v>2356</v>
      </c>
      <c r="D2419" s="163" t="s">
        <v>924</v>
      </c>
      <c r="E2419" s="164">
        <v>1</v>
      </c>
      <c r="F2419" s="165">
        <v>1800</v>
      </c>
      <c r="G2419" s="166">
        <f t="shared" si="56"/>
        <v>1800</v>
      </c>
      <c r="H2419" s="165">
        <v>0</v>
      </c>
      <c r="I2419" s="166">
        <f t="shared" si="57"/>
        <v>0</v>
      </c>
      <c r="J2419" s="165">
        <v>1800</v>
      </c>
      <c r="K2419" s="166">
        <f t="shared" si="58"/>
        <v>1800</v>
      </c>
      <c r="L2419" s="166">
        <v>21</v>
      </c>
      <c r="M2419" s="166">
        <f t="shared" si="59"/>
        <v>2178</v>
      </c>
      <c r="N2419" s="166">
        <v>5.0000000000000001E-3</v>
      </c>
      <c r="O2419" s="166">
        <f t="shared" si="60"/>
        <v>0.01</v>
      </c>
      <c r="P2419" s="166">
        <v>0</v>
      </c>
      <c r="Q2419" s="166">
        <f t="shared" si="61"/>
        <v>0</v>
      </c>
      <c r="R2419" s="166"/>
      <c r="S2419" s="166" t="s">
        <v>250</v>
      </c>
      <c r="T2419" s="167" t="s">
        <v>234</v>
      </c>
      <c r="U2419" s="144">
        <v>0</v>
      </c>
      <c r="V2419" s="144">
        <f t="shared" si="62"/>
        <v>0</v>
      </c>
      <c r="W2419" s="144"/>
      <c r="X2419" s="133"/>
      <c r="Y2419" s="133"/>
      <c r="Z2419" s="133"/>
      <c r="AA2419" s="133"/>
      <c r="AB2419" s="133"/>
      <c r="AC2419" s="133"/>
      <c r="AD2419" s="133"/>
      <c r="AE2419" s="133"/>
      <c r="AF2419" s="133"/>
      <c r="AG2419" s="133" t="s">
        <v>251</v>
      </c>
      <c r="AH2419" s="133"/>
      <c r="AI2419" s="133"/>
      <c r="AJ2419" s="133"/>
      <c r="AK2419" s="133"/>
      <c r="AL2419" s="133"/>
      <c r="AM2419" s="133"/>
      <c r="AN2419" s="133"/>
      <c r="AO2419" s="133"/>
      <c r="AP2419" s="133"/>
      <c r="AQ2419" s="133"/>
      <c r="AR2419" s="133"/>
      <c r="AS2419" s="133"/>
      <c r="AT2419" s="133"/>
      <c r="AU2419" s="133"/>
      <c r="AV2419" s="133"/>
      <c r="AW2419" s="133"/>
      <c r="AX2419" s="133"/>
      <c r="AY2419" s="133"/>
      <c r="AZ2419" s="133"/>
      <c r="BA2419" s="133"/>
      <c r="BB2419" s="133"/>
      <c r="BC2419" s="133"/>
      <c r="BD2419" s="133"/>
      <c r="BE2419" s="133"/>
      <c r="BF2419" s="133"/>
      <c r="BG2419" s="133"/>
      <c r="BH2419" s="133"/>
    </row>
    <row r="2420" spans="1:60" outlineLevel="1" x14ac:dyDescent="0.2">
      <c r="A2420" s="161">
        <v>425</v>
      </c>
      <c r="B2420" s="162" t="s">
        <v>2357</v>
      </c>
      <c r="C2420" s="170" t="s">
        <v>2358</v>
      </c>
      <c r="D2420" s="163" t="s">
        <v>924</v>
      </c>
      <c r="E2420" s="164">
        <v>2</v>
      </c>
      <c r="F2420" s="165">
        <v>3000</v>
      </c>
      <c r="G2420" s="166">
        <f t="shared" si="56"/>
        <v>6000</v>
      </c>
      <c r="H2420" s="165">
        <v>0</v>
      </c>
      <c r="I2420" s="166">
        <f t="shared" si="57"/>
        <v>0</v>
      </c>
      <c r="J2420" s="165">
        <v>3000</v>
      </c>
      <c r="K2420" s="166">
        <f t="shared" si="58"/>
        <v>6000</v>
      </c>
      <c r="L2420" s="166">
        <v>21</v>
      </c>
      <c r="M2420" s="166">
        <f t="shared" si="59"/>
        <v>7260</v>
      </c>
      <c r="N2420" s="166">
        <v>0.02</v>
      </c>
      <c r="O2420" s="166">
        <f t="shared" si="60"/>
        <v>0.04</v>
      </c>
      <c r="P2420" s="166">
        <v>0</v>
      </c>
      <c r="Q2420" s="166">
        <f t="shared" si="61"/>
        <v>0</v>
      </c>
      <c r="R2420" s="166"/>
      <c r="S2420" s="166" t="s">
        <v>250</v>
      </c>
      <c r="T2420" s="167" t="s">
        <v>234</v>
      </c>
      <c r="U2420" s="144">
        <v>0</v>
      </c>
      <c r="V2420" s="144">
        <f t="shared" si="62"/>
        <v>0</v>
      </c>
      <c r="W2420" s="144"/>
      <c r="X2420" s="133"/>
      <c r="Y2420" s="133"/>
      <c r="Z2420" s="133"/>
      <c r="AA2420" s="133"/>
      <c r="AB2420" s="133"/>
      <c r="AC2420" s="133"/>
      <c r="AD2420" s="133"/>
      <c r="AE2420" s="133"/>
      <c r="AF2420" s="133"/>
      <c r="AG2420" s="133" t="s">
        <v>251</v>
      </c>
      <c r="AH2420" s="133"/>
      <c r="AI2420" s="133"/>
      <c r="AJ2420" s="133"/>
      <c r="AK2420" s="133"/>
      <c r="AL2420" s="133"/>
      <c r="AM2420" s="133"/>
      <c r="AN2420" s="133"/>
      <c r="AO2420" s="133"/>
      <c r="AP2420" s="133"/>
      <c r="AQ2420" s="133"/>
      <c r="AR2420" s="133"/>
      <c r="AS2420" s="133"/>
      <c r="AT2420" s="133"/>
      <c r="AU2420" s="133"/>
      <c r="AV2420" s="133"/>
      <c r="AW2420" s="133"/>
      <c r="AX2420" s="133"/>
      <c r="AY2420" s="133"/>
      <c r="AZ2420" s="133"/>
      <c r="BA2420" s="133"/>
      <c r="BB2420" s="133"/>
      <c r="BC2420" s="133"/>
      <c r="BD2420" s="133"/>
      <c r="BE2420" s="133"/>
      <c r="BF2420" s="133"/>
      <c r="BG2420" s="133"/>
      <c r="BH2420" s="133"/>
    </row>
    <row r="2421" spans="1:60" outlineLevel="1" x14ac:dyDescent="0.2">
      <c r="A2421" s="161">
        <v>426</v>
      </c>
      <c r="B2421" s="162" t="s">
        <v>2359</v>
      </c>
      <c r="C2421" s="170" t="s">
        <v>2360</v>
      </c>
      <c r="D2421" s="163" t="s">
        <v>924</v>
      </c>
      <c r="E2421" s="164">
        <v>1</v>
      </c>
      <c r="F2421" s="165">
        <v>13000</v>
      </c>
      <c r="G2421" s="166">
        <f t="shared" si="56"/>
        <v>13000</v>
      </c>
      <c r="H2421" s="165">
        <v>0</v>
      </c>
      <c r="I2421" s="166">
        <f t="shared" si="57"/>
        <v>0</v>
      </c>
      <c r="J2421" s="165">
        <v>13000</v>
      </c>
      <c r="K2421" s="166">
        <f t="shared" si="58"/>
        <v>13000</v>
      </c>
      <c r="L2421" s="166">
        <v>21</v>
      </c>
      <c r="M2421" s="166">
        <f t="shared" si="59"/>
        <v>15730</v>
      </c>
      <c r="N2421" s="166">
        <v>0.10500000000000001</v>
      </c>
      <c r="O2421" s="166">
        <f t="shared" si="60"/>
        <v>0.11</v>
      </c>
      <c r="P2421" s="166">
        <v>0</v>
      </c>
      <c r="Q2421" s="166">
        <f t="shared" si="61"/>
        <v>0</v>
      </c>
      <c r="R2421" s="166"/>
      <c r="S2421" s="166" t="s">
        <v>250</v>
      </c>
      <c r="T2421" s="167" t="s">
        <v>234</v>
      </c>
      <c r="U2421" s="144">
        <v>0</v>
      </c>
      <c r="V2421" s="144">
        <f t="shared" si="62"/>
        <v>0</v>
      </c>
      <c r="W2421" s="144"/>
      <c r="X2421" s="133"/>
      <c r="Y2421" s="133"/>
      <c r="Z2421" s="133"/>
      <c r="AA2421" s="133"/>
      <c r="AB2421" s="133"/>
      <c r="AC2421" s="133"/>
      <c r="AD2421" s="133"/>
      <c r="AE2421" s="133"/>
      <c r="AF2421" s="133"/>
      <c r="AG2421" s="133" t="s">
        <v>251</v>
      </c>
      <c r="AH2421" s="133"/>
      <c r="AI2421" s="133"/>
      <c r="AJ2421" s="133"/>
      <c r="AK2421" s="133"/>
      <c r="AL2421" s="133"/>
      <c r="AM2421" s="133"/>
      <c r="AN2421" s="133"/>
      <c r="AO2421" s="133"/>
      <c r="AP2421" s="133"/>
      <c r="AQ2421" s="133"/>
      <c r="AR2421" s="133"/>
      <c r="AS2421" s="133"/>
      <c r="AT2421" s="133"/>
      <c r="AU2421" s="133"/>
      <c r="AV2421" s="133"/>
      <c r="AW2421" s="133"/>
      <c r="AX2421" s="133"/>
      <c r="AY2421" s="133"/>
      <c r="AZ2421" s="133"/>
      <c r="BA2421" s="133"/>
      <c r="BB2421" s="133"/>
      <c r="BC2421" s="133"/>
      <c r="BD2421" s="133"/>
      <c r="BE2421" s="133"/>
      <c r="BF2421" s="133"/>
      <c r="BG2421" s="133"/>
      <c r="BH2421" s="133"/>
    </row>
    <row r="2422" spans="1:60" outlineLevel="1" x14ac:dyDescent="0.2">
      <c r="A2422" s="161">
        <v>427</v>
      </c>
      <c r="B2422" s="162" t="s">
        <v>2361</v>
      </c>
      <c r="C2422" s="170" t="s">
        <v>2362</v>
      </c>
      <c r="D2422" s="163" t="s">
        <v>924</v>
      </c>
      <c r="E2422" s="164">
        <v>4</v>
      </c>
      <c r="F2422" s="165">
        <v>15600</v>
      </c>
      <c r="G2422" s="166">
        <f t="shared" si="56"/>
        <v>62400</v>
      </c>
      <c r="H2422" s="165">
        <v>0</v>
      </c>
      <c r="I2422" s="166">
        <f t="shared" si="57"/>
        <v>0</v>
      </c>
      <c r="J2422" s="165">
        <v>15600</v>
      </c>
      <c r="K2422" s="166">
        <f t="shared" si="58"/>
        <v>62400</v>
      </c>
      <c r="L2422" s="166">
        <v>21</v>
      </c>
      <c r="M2422" s="166">
        <f t="shared" si="59"/>
        <v>75504</v>
      </c>
      <c r="N2422" s="166">
        <v>0.11</v>
      </c>
      <c r="O2422" s="166">
        <f t="shared" si="60"/>
        <v>0.44</v>
      </c>
      <c r="P2422" s="166">
        <v>0</v>
      </c>
      <c r="Q2422" s="166">
        <f t="shared" si="61"/>
        <v>0</v>
      </c>
      <c r="R2422" s="166"/>
      <c r="S2422" s="166" t="s">
        <v>250</v>
      </c>
      <c r="T2422" s="167" t="s">
        <v>234</v>
      </c>
      <c r="U2422" s="144">
        <v>0</v>
      </c>
      <c r="V2422" s="144">
        <f t="shared" si="62"/>
        <v>0</v>
      </c>
      <c r="W2422" s="144"/>
      <c r="X2422" s="133"/>
      <c r="Y2422" s="133"/>
      <c r="Z2422" s="133"/>
      <c r="AA2422" s="133"/>
      <c r="AB2422" s="133"/>
      <c r="AC2422" s="133"/>
      <c r="AD2422" s="133"/>
      <c r="AE2422" s="133"/>
      <c r="AF2422" s="133"/>
      <c r="AG2422" s="133" t="s">
        <v>251</v>
      </c>
      <c r="AH2422" s="133"/>
      <c r="AI2422" s="133"/>
      <c r="AJ2422" s="133"/>
      <c r="AK2422" s="133"/>
      <c r="AL2422" s="133"/>
      <c r="AM2422" s="133"/>
      <c r="AN2422" s="133"/>
      <c r="AO2422" s="133"/>
      <c r="AP2422" s="133"/>
      <c r="AQ2422" s="133"/>
      <c r="AR2422" s="133"/>
      <c r="AS2422" s="133"/>
      <c r="AT2422" s="133"/>
      <c r="AU2422" s="133"/>
      <c r="AV2422" s="133"/>
      <c r="AW2422" s="133"/>
      <c r="AX2422" s="133"/>
      <c r="AY2422" s="133"/>
      <c r="AZ2422" s="133"/>
      <c r="BA2422" s="133"/>
      <c r="BB2422" s="133"/>
      <c r="BC2422" s="133"/>
      <c r="BD2422" s="133"/>
      <c r="BE2422" s="133"/>
      <c r="BF2422" s="133"/>
      <c r="BG2422" s="133"/>
      <c r="BH2422" s="133"/>
    </row>
    <row r="2423" spans="1:60" outlineLevel="1" x14ac:dyDescent="0.2">
      <c r="A2423" s="161">
        <v>428</v>
      </c>
      <c r="B2423" s="162" t="s">
        <v>2363</v>
      </c>
      <c r="C2423" s="170" t="s">
        <v>2364</v>
      </c>
      <c r="D2423" s="163" t="s">
        <v>924</v>
      </c>
      <c r="E2423" s="164">
        <v>2</v>
      </c>
      <c r="F2423" s="165">
        <v>2500</v>
      </c>
      <c r="G2423" s="166">
        <f t="shared" si="56"/>
        <v>5000</v>
      </c>
      <c r="H2423" s="165">
        <v>0</v>
      </c>
      <c r="I2423" s="166">
        <f t="shared" si="57"/>
        <v>0</v>
      </c>
      <c r="J2423" s="165">
        <v>2500</v>
      </c>
      <c r="K2423" s="166">
        <f t="shared" si="58"/>
        <v>5000</v>
      </c>
      <c r="L2423" s="166">
        <v>21</v>
      </c>
      <c r="M2423" s="166">
        <f t="shared" si="59"/>
        <v>6050</v>
      </c>
      <c r="N2423" s="166">
        <v>1.5000000000000001E-2</v>
      </c>
      <c r="O2423" s="166">
        <f t="shared" si="60"/>
        <v>0.03</v>
      </c>
      <c r="P2423" s="166">
        <v>0</v>
      </c>
      <c r="Q2423" s="166">
        <f t="shared" si="61"/>
        <v>0</v>
      </c>
      <c r="R2423" s="166"/>
      <c r="S2423" s="166" t="s">
        <v>250</v>
      </c>
      <c r="T2423" s="167" t="s">
        <v>234</v>
      </c>
      <c r="U2423" s="144">
        <v>0</v>
      </c>
      <c r="V2423" s="144">
        <f t="shared" si="62"/>
        <v>0</v>
      </c>
      <c r="W2423" s="144"/>
      <c r="X2423" s="133"/>
      <c r="Y2423" s="133"/>
      <c r="Z2423" s="133"/>
      <c r="AA2423" s="133"/>
      <c r="AB2423" s="133"/>
      <c r="AC2423" s="133"/>
      <c r="AD2423" s="133"/>
      <c r="AE2423" s="133"/>
      <c r="AF2423" s="133"/>
      <c r="AG2423" s="133" t="s">
        <v>251</v>
      </c>
      <c r="AH2423" s="133"/>
      <c r="AI2423" s="133"/>
      <c r="AJ2423" s="133"/>
      <c r="AK2423" s="133"/>
      <c r="AL2423" s="133"/>
      <c r="AM2423" s="133"/>
      <c r="AN2423" s="133"/>
      <c r="AO2423" s="133"/>
      <c r="AP2423" s="133"/>
      <c r="AQ2423" s="133"/>
      <c r="AR2423" s="133"/>
      <c r="AS2423" s="133"/>
      <c r="AT2423" s="133"/>
      <c r="AU2423" s="133"/>
      <c r="AV2423" s="133"/>
      <c r="AW2423" s="133"/>
      <c r="AX2423" s="133"/>
      <c r="AY2423" s="133"/>
      <c r="AZ2423" s="133"/>
      <c r="BA2423" s="133"/>
      <c r="BB2423" s="133"/>
      <c r="BC2423" s="133"/>
      <c r="BD2423" s="133"/>
      <c r="BE2423" s="133"/>
      <c r="BF2423" s="133"/>
      <c r="BG2423" s="133"/>
      <c r="BH2423" s="133"/>
    </row>
    <row r="2424" spans="1:60" outlineLevel="1" x14ac:dyDescent="0.2">
      <c r="A2424" s="161">
        <v>429</v>
      </c>
      <c r="B2424" s="162" t="s">
        <v>2365</v>
      </c>
      <c r="C2424" s="170" t="s">
        <v>2366</v>
      </c>
      <c r="D2424" s="163" t="s">
        <v>924</v>
      </c>
      <c r="E2424" s="164">
        <v>1</v>
      </c>
      <c r="F2424" s="165">
        <v>1800</v>
      </c>
      <c r="G2424" s="166">
        <f t="shared" si="56"/>
        <v>1800</v>
      </c>
      <c r="H2424" s="165">
        <v>0</v>
      </c>
      <c r="I2424" s="166">
        <f t="shared" si="57"/>
        <v>0</v>
      </c>
      <c r="J2424" s="165">
        <v>1800</v>
      </c>
      <c r="K2424" s="166">
        <f t="shared" si="58"/>
        <v>1800</v>
      </c>
      <c r="L2424" s="166">
        <v>21</v>
      </c>
      <c r="M2424" s="166">
        <f t="shared" si="59"/>
        <v>2178</v>
      </c>
      <c r="N2424" s="166">
        <v>5.0000000000000001E-3</v>
      </c>
      <c r="O2424" s="166">
        <f t="shared" si="60"/>
        <v>0.01</v>
      </c>
      <c r="P2424" s="166">
        <v>0</v>
      </c>
      <c r="Q2424" s="166">
        <f t="shared" si="61"/>
        <v>0</v>
      </c>
      <c r="R2424" s="166"/>
      <c r="S2424" s="166" t="s">
        <v>250</v>
      </c>
      <c r="T2424" s="167" t="s">
        <v>234</v>
      </c>
      <c r="U2424" s="144">
        <v>0</v>
      </c>
      <c r="V2424" s="144">
        <f t="shared" si="62"/>
        <v>0</v>
      </c>
      <c r="W2424" s="144"/>
      <c r="X2424" s="133"/>
      <c r="Y2424" s="133"/>
      <c r="Z2424" s="133"/>
      <c r="AA2424" s="133"/>
      <c r="AB2424" s="133"/>
      <c r="AC2424" s="133"/>
      <c r="AD2424" s="133"/>
      <c r="AE2424" s="133"/>
      <c r="AF2424" s="133"/>
      <c r="AG2424" s="133" t="s">
        <v>251</v>
      </c>
      <c r="AH2424" s="133"/>
      <c r="AI2424" s="133"/>
      <c r="AJ2424" s="133"/>
      <c r="AK2424" s="133"/>
      <c r="AL2424" s="133"/>
      <c r="AM2424" s="133"/>
      <c r="AN2424" s="133"/>
      <c r="AO2424" s="133"/>
      <c r="AP2424" s="133"/>
      <c r="AQ2424" s="133"/>
      <c r="AR2424" s="133"/>
      <c r="AS2424" s="133"/>
      <c r="AT2424" s="133"/>
      <c r="AU2424" s="133"/>
      <c r="AV2424" s="133"/>
      <c r="AW2424" s="133"/>
      <c r="AX2424" s="133"/>
      <c r="AY2424" s="133"/>
      <c r="AZ2424" s="133"/>
      <c r="BA2424" s="133"/>
      <c r="BB2424" s="133"/>
      <c r="BC2424" s="133"/>
      <c r="BD2424" s="133"/>
      <c r="BE2424" s="133"/>
      <c r="BF2424" s="133"/>
      <c r="BG2424" s="133"/>
      <c r="BH2424" s="133"/>
    </row>
    <row r="2425" spans="1:60" outlineLevel="1" x14ac:dyDescent="0.2">
      <c r="A2425" s="161">
        <v>430</v>
      </c>
      <c r="B2425" s="162" t="s">
        <v>2367</v>
      </c>
      <c r="C2425" s="170" t="s">
        <v>2368</v>
      </c>
      <c r="D2425" s="163" t="s">
        <v>353</v>
      </c>
      <c r="E2425" s="164">
        <v>20</v>
      </c>
      <c r="F2425" s="165">
        <v>1350</v>
      </c>
      <c r="G2425" s="166">
        <f t="shared" si="56"/>
        <v>27000</v>
      </c>
      <c r="H2425" s="165">
        <v>0</v>
      </c>
      <c r="I2425" s="166">
        <f t="shared" si="57"/>
        <v>0</v>
      </c>
      <c r="J2425" s="165">
        <v>1350</v>
      </c>
      <c r="K2425" s="166">
        <f t="shared" si="58"/>
        <v>27000</v>
      </c>
      <c r="L2425" s="166">
        <v>21</v>
      </c>
      <c r="M2425" s="166">
        <f t="shared" si="59"/>
        <v>32670</v>
      </c>
      <c r="N2425" s="166">
        <v>1.5000000000000001E-2</v>
      </c>
      <c r="O2425" s="166">
        <f t="shared" si="60"/>
        <v>0.3</v>
      </c>
      <c r="P2425" s="166">
        <v>0</v>
      </c>
      <c r="Q2425" s="166">
        <f t="shared" si="61"/>
        <v>0</v>
      </c>
      <c r="R2425" s="166"/>
      <c r="S2425" s="166" t="s">
        <v>250</v>
      </c>
      <c r="T2425" s="167" t="s">
        <v>234</v>
      </c>
      <c r="U2425" s="144">
        <v>0</v>
      </c>
      <c r="V2425" s="144">
        <f t="shared" si="62"/>
        <v>0</v>
      </c>
      <c r="W2425" s="144"/>
      <c r="X2425" s="133"/>
      <c r="Y2425" s="133"/>
      <c r="Z2425" s="133"/>
      <c r="AA2425" s="133"/>
      <c r="AB2425" s="133"/>
      <c r="AC2425" s="133"/>
      <c r="AD2425" s="133"/>
      <c r="AE2425" s="133"/>
      <c r="AF2425" s="133"/>
      <c r="AG2425" s="133" t="s">
        <v>251</v>
      </c>
      <c r="AH2425" s="133"/>
      <c r="AI2425" s="133"/>
      <c r="AJ2425" s="133"/>
      <c r="AK2425" s="133"/>
      <c r="AL2425" s="133"/>
      <c r="AM2425" s="133"/>
      <c r="AN2425" s="133"/>
      <c r="AO2425" s="133"/>
      <c r="AP2425" s="133"/>
      <c r="AQ2425" s="133"/>
      <c r="AR2425" s="133"/>
      <c r="AS2425" s="133"/>
      <c r="AT2425" s="133"/>
      <c r="AU2425" s="133"/>
      <c r="AV2425" s="133"/>
      <c r="AW2425" s="133"/>
      <c r="AX2425" s="133"/>
      <c r="AY2425" s="133"/>
      <c r="AZ2425" s="133"/>
      <c r="BA2425" s="133"/>
      <c r="BB2425" s="133"/>
      <c r="BC2425" s="133"/>
      <c r="BD2425" s="133"/>
      <c r="BE2425" s="133"/>
      <c r="BF2425" s="133"/>
      <c r="BG2425" s="133"/>
      <c r="BH2425" s="133"/>
    </row>
    <row r="2426" spans="1:60" outlineLevel="1" x14ac:dyDescent="0.2">
      <c r="A2426" s="154">
        <v>431</v>
      </c>
      <c r="B2426" s="155" t="s">
        <v>2369</v>
      </c>
      <c r="C2426" s="171" t="s">
        <v>2370</v>
      </c>
      <c r="D2426" s="156" t="s">
        <v>393</v>
      </c>
      <c r="E2426" s="157">
        <v>35.878450000000001</v>
      </c>
      <c r="F2426" s="158">
        <v>1274</v>
      </c>
      <c r="G2426" s="159">
        <f t="shared" si="56"/>
        <v>45709.15</v>
      </c>
      <c r="H2426" s="158">
        <v>0</v>
      </c>
      <c r="I2426" s="159">
        <f t="shared" si="57"/>
        <v>0</v>
      </c>
      <c r="J2426" s="158">
        <v>1274</v>
      </c>
      <c r="K2426" s="159">
        <f t="shared" si="58"/>
        <v>45709.15</v>
      </c>
      <c r="L2426" s="159">
        <v>21</v>
      </c>
      <c r="M2426" s="159">
        <f t="shared" si="59"/>
        <v>55308.071499999998</v>
      </c>
      <c r="N2426" s="159">
        <v>0</v>
      </c>
      <c r="O2426" s="159">
        <f t="shared" si="60"/>
        <v>0</v>
      </c>
      <c r="P2426" s="159">
        <v>0</v>
      </c>
      <c r="Q2426" s="159">
        <f t="shared" si="61"/>
        <v>0</v>
      </c>
      <c r="R2426" s="159" t="s">
        <v>914</v>
      </c>
      <c r="S2426" s="159" t="s">
        <v>233</v>
      </c>
      <c r="T2426" s="160" t="s">
        <v>233</v>
      </c>
      <c r="U2426" s="144">
        <v>3.016</v>
      </c>
      <c r="V2426" s="144">
        <f t="shared" si="62"/>
        <v>108.21</v>
      </c>
      <c r="W2426" s="144"/>
      <c r="X2426" s="133"/>
      <c r="Y2426" s="133"/>
      <c r="Z2426" s="133"/>
      <c r="AA2426" s="133"/>
      <c r="AB2426" s="133"/>
      <c r="AC2426" s="133"/>
      <c r="AD2426" s="133"/>
      <c r="AE2426" s="133"/>
      <c r="AF2426" s="133"/>
      <c r="AG2426" s="133" t="s">
        <v>1777</v>
      </c>
      <c r="AH2426" s="133"/>
      <c r="AI2426" s="133"/>
      <c r="AJ2426" s="133"/>
      <c r="AK2426" s="133"/>
      <c r="AL2426" s="133"/>
      <c r="AM2426" s="133"/>
      <c r="AN2426" s="133"/>
      <c r="AO2426" s="133"/>
      <c r="AP2426" s="133"/>
      <c r="AQ2426" s="133"/>
      <c r="AR2426" s="133"/>
      <c r="AS2426" s="133"/>
      <c r="AT2426" s="133"/>
      <c r="AU2426" s="133"/>
      <c r="AV2426" s="133"/>
      <c r="AW2426" s="133"/>
      <c r="AX2426" s="133"/>
      <c r="AY2426" s="133"/>
      <c r="AZ2426" s="133"/>
      <c r="BA2426" s="133"/>
      <c r="BB2426" s="133"/>
      <c r="BC2426" s="133"/>
      <c r="BD2426" s="133"/>
      <c r="BE2426" s="133"/>
      <c r="BF2426" s="133"/>
      <c r="BG2426" s="133"/>
      <c r="BH2426" s="133"/>
    </row>
    <row r="2427" spans="1:60" outlineLevel="1" x14ac:dyDescent="0.2">
      <c r="A2427" s="142"/>
      <c r="B2427" s="143"/>
      <c r="C2427" s="292" t="s">
        <v>2022</v>
      </c>
      <c r="D2427" s="293"/>
      <c r="E2427" s="293"/>
      <c r="F2427" s="293"/>
      <c r="G2427" s="293"/>
      <c r="H2427" s="144"/>
      <c r="I2427" s="144"/>
      <c r="J2427" s="144"/>
      <c r="K2427" s="144"/>
      <c r="L2427" s="144"/>
      <c r="M2427" s="144"/>
      <c r="N2427" s="144"/>
      <c r="O2427" s="144"/>
      <c r="P2427" s="144"/>
      <c r="Q2427" s="144"/>
      <c r="R2427" s="144"/>
      <c r="S2427" s="144"/>
      <c r="T2427" s="144"/>
      <c r="U2427" s="144"/>
      <c r="V2427" s="144"/>
      <c r="W2427" s="144"/>
      <c r="X2427" s="133"/>
      <c r="Y2427" s="133"/>
      <c r="Z2427" s="133"/>
      <c r="AA2427" s="133"/>
      <c r="AB2427" s="133"/>
      <c r="AC2427" s="133"/>
      <c r="AD2427" s="133"/>
      <c r="AE2427" s="133"/>
      <c r="AF2427" s="133"/>
      <c r="AG2427" s="133" t="s">
        <v>293</v>
      </c>
      <c r="AH2427" s="133"/>
      <c r="AI2427" s="133"/>
      <c r="AJ2427" s="133"/>
      <c r="AK2427" s="133"/>
      <c r="AL2427" s="133"/>
      <c r="AM2427" s="133"/>
      <c r="AN2427" s="133"/>
      <c r="AO2427" s="133"/>
      <c r="AP2427" s="133"/>
      <c r="AQ2427" s="133"/>
      <c r="AR2427" s="133"/>
      <c r="AS2427" s="133"/>
      <c r="AT2427" s="133"/>
      <c r="AU2427" s="133"/>
      <c r="AV2427" s="133"/>
      <c r="AW2427" s="133"/>
      <c r="AX2427" s="133"/>
      <c r="AY2427" s="133"/>
      <c r="AZ2427" s="133"/>
      <c r="BA2427" s="133"/>
      <c r="BB2427" s="133"/>
      <c r="BC2427" s="133"/>
      <c r="BD2427" s="133"/>
      <c r="BE2427" s="133"/>
      <c r="BF2427" s="133"/>
      <c r="BG2427" s="133"/>
      <c r="BH2427" s="133"/>
    </row>
    <row r="2428" spans="1:60" outlineLevel="1" x14ac:dyDescent="0.2">
      <c r="A2428" s="142"/>
      <c r="B2428" s="143"/>
      <c r="C2428" s="189" t="s">
        <v>1779</v>
      </c>
      <c r="D2428" s="175"/>
      <c r="E2428" s="176"/>
      <c r="F2428" s="144"/>
      <c r="G2428" s="144"/>
      <c r="H2428" s="144"/>
      <c r="I2428" s="144"/>
      <c r="J2428" s="144"/>
      <c r="K2428" s="144"/>
      <c r="L2428" s="144"/>
      <c r="M2428" s="144"/>
      <c r="N2428" s="144"/>
      <c r="O2428" s="144"/>
      <c r="P2428" s="144"/>
      <c r="Q2428" s="144"/>
      <c r="R2428" s="144"/>
      <c r="S2428" s="144"/>
      <c r="T2428" s="144"/>
      <c r="U2428" s="144"/>
      <c r="V2428" s="144"/>
      <c r="W2428" s="144"/>
      <c r="X2428" s="133"/>
      <c r="Y2428" s="133"/>
      <c r="Z2428" s="133"/>
      <c r="AA2428" s="133"/>
      <c r="AB2428" s="133"/>
      <c r="AC2428" s="133"/>
      <c r="AD2428" s="133"/>
      <c r="AE2428" s="133"/>
      <c r="AF2428" s="133"/>
      <c r="AG2428" s="133" t="s">
        <v>282</v>
      </c>
      <c r="AH2428" s="133">
        <v>0</v>
      </c>
      <c r="AI2428" s="133"/>
      <c r="AJ2428" s="133"/>
      <c r="AK2428" s="133"/>
      <c r="AL2428" s="133"/>
      <c r="AM2428" s="133"/>
      <c r="AN2428" s="133"/>
      <c r="AO2428" s="133"/>
      <c r="AP2428" s="133"/>
      <c r="AQ2428" s="133"/>
      <c r="AR2428" s="133"/>
      <c r="AS2428" s="133"/>
      <c r="AT2428" s="133"/>
      <c r="AU2428" s="133"/>
      <c r="AV2428" s="133"/>
      <c r="AW2428" s="133"/>
      <c r="AX2428" s="133"/>
      <c r="AY2428" s="133"/>
      <c r="AZ2428" s="133"/>
      <c r="BA2428" s="133"/>
      <c r="BB2428" s="133"/>
      <c r="BC2428" s="133"/>
      <c r="BD2428" s="133"/>
      <c r="BE2428" s="133"/>
      <c r="BF2428" s="133"/>
      <c r="BG2428" s="133"/>
      <c r="BH2428" s="133"/>
    </row>
    <row r="2429" spans="1:60" ht="22.5" outlineLevel="1" x14ac:dyDescent="0.2">
      <c r="A2429" s="142"/>
      <c r="B2429" s="143"/>
      <c r="C2429" s="189" t="s">
        <v>2371</v>
      </c>
      <c r="D2429" s="175"/>
      <c r="E2429" s="176"/>
      <c r="F2429" s="144"/>
      <c r="G2429" s="144"/>
      <c r="H2429" s="144"/>
      <c r="I2429" s="144"/>
      <c r="J2429" s="144"/>
      <c r="K2429" s="144"/>
      <c r="L2429" s="144"/>
      <c r="M2429" s="144"/>
      <c r="N2429" s="144"/>
      <c r="O2429" s="144"/>
      <c r="P2429" s="144"/>
      <c r="Q2429" s="144"/>
      <c r="R2429" s="144"/>
      <c r="S2429" s="144"/>
      <c r="T2429" s="144"/>
      <c r="U2429" s="144"/>
      <c r="V2429" s="144"/>
      <c r="W2429" s="144"/>
      <c r="X2429" s="133"/>
      <c r="Y2429" s="133"/>
      <c r="Z2429" s="133"/>
      <c r="AA2429" s="133"/>
      <c r="AB2429" s="133"/>
      <c r="AC2429" s="133"/>
      <c r="AD2429" s="133"/>
      <c r="AE2429" s="133"/>
      <c r="AF2429" s="133"/>
      <c r="AG2429" s="133" t="s">
        <v>282</v>
      </c>
      <c r="AH2429" s="133">
        <v>0</v>
      </c>
      <c r="AI2429" s="133"/>
      <c r="AJ2429" s="133"/>
      <c r="AK2429" s="133"/>
      <c r="AL2429" s="133"/>
      <c r="AM2429" s="133"/>
      <c r="AN2429" s="133"/>
      <c r="AO2429" s="133"/>
      <c r="AP2429" s="133"/>
      <c r="AQ2429" s="133"/>
      <c r="AR2429" s="133"/>
      <c r="AS2429" s="133"/>
      <c r="AT2429" s="133"/>
      <c r="AU2429" s="133"/>
      <c r="AV2429" s="133"/>
      <c r="AW2429" s="133"/>
      <c r="AX2429" s="133"/>
      <c r="AY2429" s="133"/>
      <c r="AZ2429" s="133"/>
      <c r="BA2429" s="133"/>
      <c r="BB2429" s="133"/>
      <c r="BC2429" s="133"/>
      <c r="BD2429" s="133"/>
      <c r="BE2429" s="133"/>
      <c r="BF2429" s="133"/>
      <c r="BG2429" s="133"/>
      <c r="BH2429" s="133"/>
    </row>
    <row r="2430" spans="1:60" outlineLevel="1" x14ac:dyDescent="0.2">
      <c r="A2430" s="142"/>
      <c r="B2430" s="143"/>
      <c r="C2430" s="189" t="s">
        <v>2372</v>
      </c>
      <c r="D2430" s="175"/>
      <c r="E2430" s="176"/>
      <c r="F2430" s="144"/>
      <c r="G2430" s="144"/>
      <c r="H2430" s="144"/>
      <c r="I2430" s="144"/>
      <c r="J2430" s="144"/>
      <c r="K2430" s="144"/>
      <c r="L2430" s="144"/>
      <c r="M2430" s="144"/>
      <c r="N2430" s="144"/>
      <c r="O2430" s="144"/>
      <c r="P2430" s="144"/>
      <c r="Q2430" s="144"/>
      <c r="R2430" s="144"/>
      <c r="S2430" s="144"/>
      <c r="T2430" s="144"/>
      <c r="U2430" s="144"/>
      <c r="V2430" s="144"/>
      <c r="W2430" s="144"/>
      <c r="X2430" s="133"/>
      <c r="Y2430" s="133"/>
      <c r="Z2430" s="133"/>
      <c r="AA2430" s="133"/>
      <c r="AB2430" s="133"/>
      <c r="AC2430" s="133"/>
      <c r="AD2430" s="133"/>
      <c r="AE2430" s="133"/>
      <c r="AF2430" s="133"/>
      <c r="AG2430" s="133" t="s">
        <v>282</v>
      </c>
      <c r="AH2430" s="133">
        <v>0</v>
      </c>
      <c r="AI2430" s="133"/>
      <c r="AJ2430" s="133"/>
      <c r="AK2430" s="133"/>
      <c r="AL2430" s="133"/>
      <c r="AM2430" s="133"/>
      <c r="AN2430" s="133"/>
      <c r="AO2430" s="133"/>
      <c r="AP2430" s="133"/>
      <c r="AQ2430" s="133"/>
      <c r="AR2430" s="133"/>
      <c r="AS2430" s="133"/>
      <c r="AT2430" s="133"/>
      <c r="AU2430" s="133"/>
      <c r="AV2430" s="133"/>
      <c r="AW2430" s="133"/>
      <c r="AX2430" s="133"/>
      <c r="AY2430" s="133"/>
      <c r="AZ2430" s="133"/>
      <c r="BA2430" s="133"/>
      <c r="BB2430" s="133"/>
      <c r="BC2430" s="133"/>
      <c r="BD2430" s="133"/>
      <c r="BE2430" s="133"/>
      <c r="BF2430" s="133"/>
      <c r="BG2430" s="133"/>
      <c r="BH2430" s="133"/>
    </row>
    <row r="2431" spans="1:60" outlineLevel="1" x14ac:dyDescent="0.2">
      <c r="A2431" s="142"/>
      <c r="B2431" s="143"/>
      <c r="C2431" s="189" t="s">
        <v>2373</v>
      </c>
      <c r="D2431" s="175"/>
      <c r="E2431" s="176">
        <v>35.878450000000001</v>
      </c>
      <c r="F2431" s="144"/>
      <c r="G2431" s="144"/>
      <c r="H2431" s="144"/>
      <c r="I2431" s="144"/>
      <c r="J2431" s="144"/>
      <c r="K2431" s="144"/>
      <c r="L2431" s="144"/>
      <c r="M2431" s="144"/>
      <c r="N2431" s="144"/>
      <c r="O2431" s="144"/>
      <c r="P2431" s="144"/>
      <c r="Q2431" s="144"/>
      <c r="R2431" s="144"/>
      <c r="S2431" s="144"/>
      <c r="T2431" s="144"/>
      <c r="U2431" s="144"/>
      <c r="V2431" s="144"/>
      <c r="W2431" s="144"/>
      <c r="X2431" s="133"/>
      <c r="Y2431" s="133"/>
      <c r="Z2431" s="133"/>
      <c r="AA2431" s="133"/>
      <c r="AB2431" s="133"/>
      <c r="AC2431" s="133"/>
      <c r="AD2431" s="133"/>
      <c r="AE2431" s="133"/>
      <c r="AF2431" s="133"/>
      <c r="AG2431" s="133" t="s">
        <v>282</v>
      </c>
      <c r="AH2431" s="133">
        <v>0</v>
      </c>
      <c r="AI2431" s="133"/>
      <c r="AJ2431" s="133"/>
      <c r="AK2431" s="133"/>
      <c r="AL2431" s="133"/>
      <c r="AM2431" s="133"/>
      <c r="AN2431" s="133"/>
      <c r="AO2431" s="133"/>
      <c r="AP2431" s="133"/>
      <c r="AQ2431" s="133"/>
      <c r="AR2431" s="133"/>
      <c r="AS2431" s="133"/>
      <c r="AT2431" s="133"/>
      <c r="AU2431" s="133"/>
      <c r="AV2431" s="133"/>
      <c r="AW2431" s="133"/>
      <c r="AX2431" s="133"/>
      <c r="AY2431" s="133"/>
      <c r="AZ2431" s="133"/>
      <c r="BA2431" s="133"/>
      <c r="BB2431" s="133"/>
      <c r="BC2431" s="133"/>
      <c r="BD2431" s="133"/>
      <c r="BE2431" s="133"/>
      <c r="BF2431" s="133"/>
      <c r="BG2431" s="133"/>
      <c r="BH2431" s="133"/>
    </row>
    <row r="2432" spans="1:60" x14ac:dyDescent="0.2">
      <c r="A2432" s="148" t="s">
        <v>228</v>
      </c>
      <c r="B2432" s="149" t="s">
        <v>165</v>
      </c>
      <c r="C2432" s="169" t="s">
        <v>166</v>
      </c>
      <c r="D2432" s="150"/>
      <c r="E2432" s="151"/>
      <c r="F2432" s="152"/>
      <c r="G2432" s="152">
        <f>SUMIF(AG2433:AG2483,"&lt;&gt;NOR",G2433:G2483)</f>
        <v>4194272.11</v>
      </c>
      <c r="H2432" s="152"/>
      <c r="I2432" s="152">
        <f>SUM(I2433:I2483)</f>
        <v>2704269</v>
      </c>
      <c r="J2432" s="152"/>
      <c r="K2432" s="152">
        <f>SUM(K2433:K2483)</f>
        <v>1490003.11</v>
      </c>
      <c r="L2432" s="152"/>
      <c r="M2432" s="152">
        <f>SUM(M2433:M2483)</f>
        <v>5075069.2531000003</v>
      </c>
      <c r="N2432" s="152"/>
      <c r="O2432" s="152">
        <f>SUM(O2433:O2483)</f>
        <v>10.44</v>
      </c>
      <c r="P2432" s="152"/>
      <c r="Q2432" s="152">
        <f>SUM(Q2433:Q2483)</f>
        <v>0</v>
      </c>
      <c r="R2432" s="152"/>
      <c r="S2432" s="152"/>
      <c r="T2432" s="153"/>
      <c r="U2432" s="147"/>
      <c r="V2432" s="147">
        <f>SUM(V2433:V2483)</f>
        <v>31.49</v>
      </c>
      <c r="W2432" s="147"/>
      <c r="AG2432" t="s">
        <v>229</v>
      </c>
    </row>
    <row r="2433" spans="1:60" outlineLevel="1" x14ac:dyDescent="0.2">
      <c r="A2433" s="154">
        <v>432</v>
      </c>
      <c r="B2433" s="155" t="s">
        <v>2374</v>
      </c>
      <c r="C2433" s="171" t="s">
        <v>2375</v>
      </c>
      <c r="D2433" s="156" t="s">
        <v>924</v>
      </c>
      <c r="E2433" s="157">
        <v>1</v>
      </c>
      <c r="F2433" s="158">
        <v>88800</v>
      </c>
      <c r="G2433" s="159">
        <f>ROUND(E2433*F2433,2)</f>
        <v>88800</v>
      </c>
      <c r="H2433" s="158">
        <v>0</v>
      </c>
      <c r="I2433" s="159">
        <f>ROUND(E2433*H2433,2)</f>
        <v>0</v>
      </c>
      <c r="J2433" s="158">
        <v>88800</v>
      </c>
      <c r="K2433" s="159">
        <f>ROUND(E2433*J2433,2)</f>
        <v>88800</v>
      </c>
      <c r="L2433" s="159">
        <v>21</v>
      </c>
      <c r="M2433" s="159">
        <f>G2433*(1+L2433/100)</f>
        <v>107448</v>
      </c>
      <c r="N2433" s="159">
        <v>0.13</v>
      </c>
      <c r="O2433" s="159">
        <f>ROUND(E2433*N2433,2)</f>
        <v>0.13</v>
      </c>
      <c r="P2433" s="159">
        <v>0</v>
      </c>
      <c r="Q2433" s="159">
        <f>ROUND(E2433*P2433,2)</f>
        <v>0</v>
      </c>
      <c r="R2433" s="159"/>
      <c r="S2433" s="159" t="s">
        <v>250</v>
      </c>
      <c r="T2433" s="160" t="s">
        <v>234</v>
      </c>
      <c r="U2433" s="144">
        <v>0</v>
      </c>
      <c r="V2433" s="144">
        <f>ROUND(E2433*U2433,2)</f>
        <v>0</v>
      </c>
      <c r="W2433" s="144"/>
      <c r="X2433" s="133"/>
      <c r="Y2433" s="133"/>
      <c r="Z2433" s="133"/>
      <c r="AA2433" s="133"/>
      <c r="AB2433" s="133"/>
      <c r="AC2433" s="133"/>
      <c r="AD2433" s="133"/>
      <c r="AE2433" s="133"/>
      <c r="AF2433" s="133"/>
      <c r="AG2433" s="133" t="s">
        <v>251</v>
      </c>
      <c r="AH2433" s="133"/>
      <c r="AI2433" s="133"/>
      <c r="AJ2433" s="133"/>
      <c r="AK2433" s="133"/>
      <c r="AL2433" s="133"/>
      <c r="AM2433" s="133"/>
      <c r="AN2433" s="133"/>
      <c r="AO2433" s="133"/>
      <c r="AP2433" s="133"/>
      <c r="AQ2433" s="133"/>
      <c r="AR2433" s="133"/>
      <c r="AS2433" s="133"/>
      <c r="AT2433" s="133"/>
      <c r="AU2433" s="133"/>
      <c r="AV2433" s="133"/>
      <c r="AW2433" s="133"/>
      <c r="AX2433" s="133"/>
      <c r="AY2433" s="133"/>
      <c r="AZ2433" s="133"/>
      <c r="BA2433" s="133"/>
      <c r="BB2433" s="133"/>
      <c r="BC2433" s="133"/>
      <c r="BD2433" s="133"/>
      <c r="BE2433" s="133"/>
      <c r="BF2433" s="133"/>
      <c r="BG2433" s="133"/>
      <c r="BH2433" s="133"/>
    </row>
    <row r="2434" spans="1:60" ht="22.5" outlineLevel="1" x14ac:dyDescent="0.2">
      <c r="A2434" s="142"/>
      <c r="B2434" s="143"/>
      <c r="C2434" s="189" t="s">
        <v>2209</v>
      </c>
      <c r="D2434" s="175"/>
      <c r="E2434" s="176"/>
      <c r="F2434" s="144"/>
      <c r="G2434" s="144"/>
      <c r="H2434" s="144"/>
      <c r="I2434" s="144"/>
      <c r="J2434" s="144"/>
      <c r="K2434" s="144"/>
      <c r="L2434" s="144"/>
      <c r="M2434" s="144"/>
      <c r="N2434" s="144"/>
      <c r="O2434" s="144"/>
      <c r="P2434" s="144"/>
      <c r="Q2434" s="144"/>
      <c r="R2434" s="144"/>
      <c r="S2434" s="144"/>
      <c r="T2434" s="144"/>
      <c r="U2434" s="144"/>
      <c r="V2434" s="144"/>
      <c r="W2434" s="144"/>
      <c r="X2434" s="133"/>
      <c r="Y2434" s="133"/>
      <c r="Z2434" s="133"/>
      <c r="AA2434" s="133"/>
      <c r="AB2434" s="133"/>
      <c r="AC2434" s="133"/>
      <c r="AD2434" s="133"/>
      <c r="AE2434" s="133"/>
      <c r="AF2434" s="133"/>
      <c r="AG2434" s="133" t="s">
        <v>282</v>
      </c>
      <c r="AH2434" s="133">
        <v>0</v>
      </c>
      <c r="AI2434" s="133"/>
      <c r="AJ2434" s="133"/>
      <c r="AK2434" s="133"/>
      <c r="AL2434" s="133"/>
      <c r="AM2434" s="133"/>
      <c r="AN2434" s="133"/>
      <c r="AO2434" s="133"/>
      <c r="AP2434" s="133"/>
      <c r="AQ2434" s="133"/>
      <c r="AR2434" s="133"/>
      <c r="AS2434" s="133"/>
      <c r="AT2434" s="133"/>
      <c r="AU2434" s="133"/>
      <c r="AV2434" s="133"/>
      <c r="AW2434" s="133"/>
      <c r="AX2434" s="133"/>
      <c r="AY2434" s="133"/>
      <c r="AZ2434" s="133"/>
      <c r="BA2434" s="133"/>
      <c r="BB2434" s="133"/>
      <c r="BC2434" s="133"/>
      <c r="BD2434" s="133"/>
      <c r="BE2434" s="133"/>
      <c r="BF2434" s="133"/>
      <c r="BG2434" s="133"/>
      <c r="BH2434" s="133"/>
    </row>
    <row r="2435" spans="1:60" outlineLevel="1" x14ac:dyDescent="0.2">
      <c r="A2435" s="142"/>
      <c r="B2435" s="143"/>
      <c r="C2435" s="189" t="s">
        <v>101</v>
      </c>
      <c r="D2435" s="175"/>
      <c r="E2435" s="176">
        <v>1</v>
      </c>
      <c r="F2435" s="144"/>
      <c r="G2435" s="144"/>
      <c r="H2435" s="144"/>
      <c r="I2435" s="144"/>
      <c r="J2435" s="144"/>
      <c r="K2435" s="144"/>
      <c r="L2435" s="144"/>
      <c r="M2435" s="144"/>
      <c r="N2435" s="144"/>
      <c r="O2435" s="144"/>
      <c r="P2435" s="144"/>
      <c r="Q2435" s="144"/>
      <c r="R2435" s="144"/>
      <c r="S2435" s="144"/>
      <c r="T2435" s="144"/>
      <c r="U2435" s="144"/>
      <c r="V2435" s="144"/>
      <c r="W2435" s="144"/>
      <c r="X2435" s="133"/>
      <c r="Y2435" s="133"/>
      <c r="Z2435" s="133"/>
      <c r="AA2435" s="133"/>
      <c r="AB2435" s="133"/>
      <c r="AC2435" s="133"/>
      <c r="AD2435" s="133"/>
      <c r="AE2435" s="133"/>
      <c r="AF2435" s="133"/>
      <c r="AG2435" s="133" t="s">
        <v>282</v>
      </c>
      <c r="AH2435" s="133">
        <v>0</v>
      </c>
      <c r="AI2435" s="133"/>
      <c r="AJ2435" s="133"/>
      <c r="AK2435" s="133"/>
      <c r="AL2435" s="133"/>
      <c r="AM2435" s="133"/>
      <c r="AN2435" s="133"/>
      <c r="AO2435" s="133"/>
      <c r="AP2435" s="133"/>
      <c r="AQ2435" s="133"/>
      <c r="AR2435" s="133"/>
      <c r="AS2435" s="133"/>
      <c r="AT2435" s="133"/>
      <c r="AU2435" s="133"/>
      <c r="AV2435" s="133"/>
      <c r="AW2435" s="133"/>
      <c r="AX2435" s="133"/>
      <c r="AY2435" s="133"/>
      <c r="AZ2435" s="133"/>
      <c r="BA2435" s="133"/>
      <c r="BB2435" s="133"/>
      <c r="BC2435" s="133"/>
      <c r="BD2435" s="133"/>
      <c r="BE2435" s="133"/>
      <c r="BF2435" s="133"/>
      <c r="BG2435" s="133"/>
      <c r="BH2435" s="133"/>
    </row>
    <row r="2436" spans="1:60" outlineLevel="1" x14ac:dyDescent="0.2">
      <c r="A2436" s="161">
        <v>433</v>
      </c>
      <c r="B2436" s="162" t="s">
        <v>2376</v>
      </c>
      <c r="C2436" s="170" t="s">
        <v>2377</v>
      </c>
      <c r="D2436" s="163" t="s">
        <v>924</v>
      </c>
      <c r="E2436" s="164">
        <v>1</v>
      </c>
      <c r="F2436" s="165">
        <v>84000</v>
      </c>
      <c r="G2436" s="166">
        <f t="shared" ref="G2436:G2443" si="63">ROUND(E2436*F2436,2)</f>
        <v>84000</v>
      </c>
      <c r="H2436" s="165">
        <v>0</v>
      </c>
      <c r="I2436" s="166">
        <f t="shared" ref="I2436:I2443" si="64">ROUND(E2436*H2436,2)</f>
        <v>0</v>
      </c>
      <c r="J2436" s="165">
        <v>84000</v>
      </c>
      <c r="K2436" s="166">
        <f t="shared" ref="K2436:K2443" si="65">ROUND(E2436*J2436,2)</f>
        <v>84000</v>
      </c>
      <c r="L2436" s="166">
        <v>21</v>
      </c>
      <c r="M2436" s="166">
        <f t="shared" ref="M2436:M2443" si="66">G2436*(1+L2436/100)</f>
        <v>101640</v>
      </c>
      <c r="N2436" s="166">
        <v>0.12000000000000001</v>
      </c>
      <c r="O2436" s="166">
        <f t="shared" ref="O2436:O2443" si="67">ROUND(E2436*N2436,2)</f>
        <v>0.12</v>
      </c>
      <c r="P2436" s="166">
        <v>0</v>
      </c>
      <c r="Q2436" s="166">
        <f t="shared" ref="Q2436:Q2443" si="68">ROUND(E2436*P2436,2)</f>
        <v>0</v>
      </c>
      <c r="R2436" s="166"/>
      <c r="S2436" s="166" t="s">
        <v>250</v>
      </c>
      <c r="T2436" s="167" t="s">
        <v>234</v>
      </c>
      <c r="U2436" s="144">
        <v>0</v>
      </c>
      <c r="V2436" s="144">
        <f t="shared" ref="V2436:V2443" si="69">ROUND(E2436*U2436,2)</f>
        <v>0</v>
      </c>
      <c r="W2436" s="144"/>
      <c r="X2436" s="133"/>
      <c r="Y2436" s="133"/>
      <c r="Z2436" s="133"/>
      <c r="AA2436" s="133"/>
      <c r="AB2436" s="133"/>
      <c r="AC2436" s="133"/>
      <c r="AD2436" s="133"/>
      <c r="AE2436" s="133"/>
      <c r="AF2436" s="133"/>
      <c r="AG2436" s="133" t="s">
        <v>251</v>
      </c>
      <c r="AH2436" s="133"/>
      <c r="AI2436" s="133"/>
      <c r="AJ2436" s="133"/>
      <c r="AK2436" s="133"/>
      <c r="AL2436" s="133"/>
      <c r="AM2436" s="133"/>
      <c r="AN2436" s="133"/>
      <c r="AO2436" s="133"/>
      <c r="AP2436" s="133"/>
      <c r="AQ2436" s="133"/>
      <c r="AR2436" s="133"/>
      <c r="AS2436" s="133"/>
      <c r="AT2436" s="133"/>
      <c r="AU2436" s="133"/>
      <c r="AV2436" s="133"/>
      <c r="AW2436" s="133"/>
      <c r="AX2436" s="133"/>
      <c r="AY2436" s="133"/>
      <c r="AZ2436" s="133"/>
      <c r="BA2436" s="133"/>
      <c r="BB2436" s="133"/>
      <c r="BC2436" s="133"/>
      <c r="BD2436" s="133"/>
      <c r="BE2436" s="133"/>
      <c r="BF2436" s="133"/>
      <c r="BG2436" s="133"/>
      <c r="BH2436" s="133"/>
    </row>
    <row r="2437" spans="1:60" ht="22.5" outlineLevel="1" x14ac:dyDescent="0.2">
      <c r="A2437" s="161">
        <v>434</v>
      </c>
      <c r="B2437" s="162" t="s">
        <v>2378</v>
      </c>
      <c r="C2437" s="170" t="s">
        <v>2379</v>
      </c>
      <c r="D2437" s="163" t="s">
        <v>924</v>
      </c>
      <c r="E2437" s="164">
        <v>1</v>
      </c>
      <c r="F2437" s="165">
        <v>178000</v>
      </c>
      <c r="G2437" s="166">
        <f t="shared" si="63"/>
        <v>178000</v>
      </c>
      <c r="H2437" s="165">
        <v>0</v>
      </c>
      <c r="I2437" s="166">
        <f t="shared" si="64"/>
        <v>0</v>
      </c>
      <c r="J2437" s="165">
        <v>178000</v>
      </c>
      <c r="K2437" s="166">
        <f t="shared" si="65"/>
        <v>178000</v>
      </c>
      <c r="L2437" s="166">
        <v>21</v>
      </c>
      <c r="M2437" s="166">
        <f t="shared" si="66"/>
        <v>215380</v>
      </c>
      <c r="N2437" s="166">
        <v>0.24000000000000002</v>
      </c>
      <c r="O2437" s="166">
        <f t="shared" si="67"/>
        <v>0.24</v>
      </c>
      <c r="P2437" s="166">
        <v>0</v>
      </c>
      <c r="Q2437" s="166">
        <f t="shared" si="68"/>
        <v>0</v>
      </c>
      <c r="R2437" s="166"/>
      <c r="S2437" s="166" t="s">
        <v>250</v>
      </c>
      <c r="T2437" s="167" t="s">
        <v>234</v>
      </c>
      <c r="U2437" s="144">
        <v>0</v>
      </c>
      <c r="V2437" s="144">
        <f t="shared" si="69"/>
        <v>0</v>
      </c>
      <c r="W2437" s="144"/>
      <c r="X2437" s="133"/>
      <c r="Y2437" s="133"/>
      <c r="Z2437" s="133"/>
      <c r="AA2437" s="133"/>
      <c r="AB2437" s="133"/>
      <c r="AC2437" s="133"/>
      <c r="AD2437" s="133"/>
      <c r="AE2437" s="133"/>
      <c r="AF2437" s="133"/>
      <c r="AG2437" s="133" t="s">
        <v>251</v>
      </c>
      <c r="AH2437" s="133"/>
      <c r="AI2437" s="133"/>
      <c r="AJ2437" s="133"/>
      <c r="AK2437" s="133"/>
      <c r="AL2437" s="133"/>
      <c r="AM2437" s="133"/>
      <c r="AN2437" s="133"/>
      <c r="AO2437" s="133"/>
      <c r="AP2437" s="133"/>
      <c r="AQ2437" s="133"/>
      <c r="AR2437" s="133"/>
      <c r="AS2437" s="133"/>
      <c r="AT2437" s="133"/>
      <c r="AU2437" s="133"/>
      <c r="AV2437" s="133"/>
      <c r="AW2437" s="133"/>
      <c r="AX2437" s="133"/>
      <c r="AY2437" s="133"/>
      <c r="AZ2437" s="133"/>
      <c r="BA2437" s="133"/>
      <c r="BB2437" s="133"/>
      <c r="BC2437" s="133"/>
      <c r="BD2437" s="133"/>
      <c r="BE2437" s="133"/>
      <c r="BF2437" s="133"/>
      <c r="BG2437" s="133"/>
      <c r="BH2437" s="133"/>
    </row>
    <row r="2438" spans="1:60" outlineLevel="1" x14ac:dyDescent="0.2">
      <c r="A2438" s="161">
        <v>435</v>
      </c>
      <c r="B2438" s="162" t="s">
        <v>2380</v>
      </c>
      <c r="C2438" s="170" t="s">
        <v>2381</v>
      </c>
      <c r="D2438" s="163" t="s">
        <v>924</v>
      </c>
      <c r="E2438" s="164">
        <v>1</v>
      </c>
      <c r="F2438" s="165">
        <v>61000</v>
      </c>
      <c r="G2438" s="166">
        <f t="shared" si="63"/>
        <v>61000</v>
      </c>
      <c r="H2438" s="165">
        <v>0</v>
      </c>
      <c r="I2438" s="166">
        <f t="shared" si="64"/>
        <v>0</v>
      </c>
      <c r="J2438" s="165">
        <v>61000</v>
      </c>
      <c r="K2438" s="166">
        <f t="shared" si="65"/>
        <v>61000</v>
      </c>
      <c r="L2438" s="166">
        <v>21</v>
      </c>
      <c r="M2438" s="166">
        <f t="shared" si="66"/>
        <v>73810</v>
      </c>
      <c r="N2438" s="166">
        <v>0.10200000000000001</v>
      </c>
      <c r="O2438" s="166">
        <f t="shared" si="67"/>
        <v>0.1</v>
      </c>
      <c r="P2438" s="166">
        <v>0</v>
      </c>
      <c r="Q2438" s="166">
        <f t="shared" si="68"/>
        <v>0</v>
      </c>
      <c r="R2438" s="166"/>
      <c r="S2438" s="166" t="s">
        <v>250</v>
      </c>
      <c r="T2438" s="167" t="s">
        <v>234</v>
      </c>
      <c r="U2438" s="144">
        <v>0</v>
      </c>
      <c r="V2438" s="144">
        <f t="shared" si="69"/>
        <v>0</v>
      </c>
      <c r="W2438" s="144"/>
      <c r="X2438" s="133"/>
      <c r="Y2438" s="133"/>
      <c r="Z2438" s="133"/>
      <c r="AA2438" s="133"/>
      <c r="AB2438" s="133"/>
      <c r="AC2438" s="133"/>
      <c r="AD2438" s="133"/>
      <c r="AE2438" s="133"/>
      <c r="AF2438" s="133"/>
      <c r="AG2438" s="133" t="s">
        <v>251</v>
      </c>
      <c r="AH2438" s="133"/>
      <c r="AI2438" s="133"/>
      <c r="AJ2438" s="133"/>
      <c r="AK2438" s="133"/>
      <c r="AL2438" s="133"/>
      <c r="AM2438" s="133"/>
      <c r="AN2438" s="133"/>
      <c r="AO2438" s="133"/>
      <c r="AP2438" s="133"/>
      <c r="AQ2438" s="133"/>
      <c r="AR2438" s="133"/>
      <c r="AS2438" s="133"/>
      <c r="AT2438" s="133"/>
      <c r="AU2438" s="133"/>
      <c r="AV2438" s="133"/>
      <c r="AW2438" s="133"/>
      <c r="AX2438" s="133"/>
      <c r="AY2438" s="133"/>
      <c r="AZ2438" s="133"/>
      <c r="BA2438" s="133"/>
      <c r="BB2438" s="133"/>
      <c r="BC2438" s="133"/>
      <c r="BD2438" s="133"/>
      <c r="BE2438" s="133"/>
      <c r="BF2438" s="133"/>
      <c r="BG2438" s="133"/>
      <c r="BH2438" s="133"/>
    </row>
    <row r="2439" spans="1:60" outlineLevel="1" x14ac:dyDescent="0.2">
      <c r="A2439" s="161">
        <v>436</v>
      </c>
      <c r="B2439" s="162" t="s">
        <v>2382</v>
      </c>
      <c r="C2439" s="170" t="s">
        <v>2383</v>
      </c>
      <c r="D2439" s="163" t="s">
        <v>924</v>
      </c>
      <c r="E2439" s="164">
        <v>1</v>
      </c>
      <c r="F2439" s="165">
        <v>35600</v>
      </c>
      <c r="G2439" s="166">
        <f t="shared" si="63"/>
        <v>35600</v>
      </c>
      <c r="H2439" s="165">
        <v>0</v>
      </c>
      <c r="I2439" s="166">
        <f t="shared" si="64"/>
        <v>0</v>
      </c>
      <c r="J2439" s="165">
        <v>35600</v>
      </c>
      <c r="K2439" s="166">
        <f t="shared" si="65"/>
        <v>35600</v>
      </c>
      <c r="L2439" s="166">
        <v>21</v>
      </c>
      <c r="M2439" s="166">
        <f t="shared" si="66"/>
        <v>43076</v>
      </c>
      <c r="N2439" s="166">
        <v>6.0000000000000005E-2</v>
      </c>
      <c r="O2439" s="166">
        <f t="shared" si="67"/>
        <v>0.06</v>
      </c>
      <c r="P2439" s="166">
        <v>0</v>
      </c>
      <c r="Q2439" s="166">
        <f t="shared" si="68"/>
        <v>0</v>
      </c>
      <c r="R2439" s="166"/>
      <c r="S2439" s="166" t="s">
        <v>250</v>
      </c>
      <c r="T2439" s="167" t="s">
        <v>234</v>
      </c>
      <c r="U2439" s="144">
        <v>0</v>
      </c>
      <c r="V2439" s="144">
        <f t="shared" si="69"/>
        <v>0</v>
      </c>
      <c r="W2439" s="144"/>
      <c r="X2439" s="133"/>
      <c r="Y2439" s="133"/>
      <c r="Z2439" s="133"/>
      <c r="AA2439" s="133"/>
      <c r="AB2439" s="133"/>
      <c r="AC2439" s="133"/>
      <c r="AD2439" s="133"/>
      <c r="AE2439" s="133"/>
      <c r="AF2439" s="133"/>
      <c r="AG2439" s="133" t="s">
        <v>251</v>
      </c>
      <c r="AH2439" s="133"/>
      <c r="AI2439" s="133"/>
      <c r="AJ2439" s="133"/>
      <c r="AK2439" s="133"/>
      <c r="AL2439" s="133"/>
      <c r="AM2439" s="133"/>
      <c r="AN2439" s="133"/>
      <c r="AO2439" s="133"/>
      <c r="AP2439" s="133"/>
      <c r="AQ2439" s="133"/>
      <c r="AR2439" s="133"/>
      <c r="AS2439" s="133"/>
      <c r="AT2439" s="133"/>
      <c r="AU2439" s="133"/>
      <c r="AV2439" s="133"/>
      <c r="AW2439" s="133"/>
      <c r="AX2439" s="133"/>
      <c r="AY2439" s="133"/>
      <c r="AZ2439" s="133"/>
      <c r="BA2439" s="133"/>
      <c r="BB2439" s="133"/>
      <c r="BC2439" s="133"/>
      <c r="BD2439" s="133"/>
      <c r="BE2439" s="133"/>
      <c r="BF2439" s="133"/>
      <c r="BG2439" s="133"/>
      <c r="BH2439" s="133"/>
    </row>
    <row r="2440" spans="1:60" outlineLevel="1" x14ac:dyDescent="0.2">
      <c r="A2440" s="161">
        <v>437</v>
      </c>
      <c r="B2440" s="162" t="s">
        <v>2384</v>
      </c>
      <c r="C2440" s="170" t="s">
        <v>2385</v>
      </c>
      <c r="D2440" s="163" t="s">
        <v>924</v>
      </c>
      <c r="E2440" s="164">
        <v>1</v>
      </c>
      <c r="F2440" s="165">
        <v>58000</v>
      </c>
      <c r="G2440" s="166">
        <f t="shared" si="63"/>
        <v>58000</v>
      </c>
      <c r="H2440" s="165">
        <v>0</v>
      </c>
      <c r="I2440" s="166">
        <f t="shared" si="64"/>
        <v>0</v>
      </c>
      <c r="J2440" s="165">
        <v>58000</v>
      </c>
      <c r="K2440" s="166">
        <f t="shared" si="65"/>
        <v>58000</v>
      </c>
      <c r="L2440" s="166">
        <v>21</v>
      </c>
      <c r="M2440" s="166">
        <f t="shared" si="66"/>
        <v>70180</v>
      </c>
      <c r="N2440" s="166">
        <v>9.5000000000000001E-2</v>
      </c>
      <c r="O2440" s="166">
        <f t="shared" si="67"/>
        <v>0.1</v>
      </c>
      <c r="P2440" s="166">
        <v>0</v>
      </c>
      <c r="Q2440" s="166">
        <f t="shared" si="68"/>
        <v>0</v>
      </c>
      <c r="R2440" s="166"/>
      <c r="S2440" s="166" t="s">
        <v>250</v>
      </c>
      <c r="T2440" s="167" t="s">
        <v>234</v>
      </c>
      <c r="U2440" s="144">
        <v>0</v>
      </c>
      <c r="V2440" s="144">
        <f t="shared" si="69"/>
        <v>0</v>
      </c>
      <c r="W2440" s="144"/>
      <c r="X2440" s="133"/>
      <c r="Y2440" s="133"/>
      <c r="Z2440" s="133"/>
      <c r="AA2440" s="133"/>
      <c r="AB2440" s="133"/>
      <c r="AC2440" s="133"/>
      <c r="AD2440" s="133"/>
      <c r="AE2440" s="133"/>
      <c r="AF2440" s="133"/>
      <c r="AG2440" s="133" t="s">
        <v>251</v>
      </c>
      <c r="AH2440" s="133"/>
      <c r="AI2440" s="133"/>
      <c r="AJ2440" s="133"/>
      <c r="AK2440" s="133"/>
      <c r="AL2440" s="133"/>
      <c r="AM2440" s="133"/>
      <c r="AN2440" s="133"/>
      <c r="AO2440" s="133"/>
      <c r="AP2440" s="133"/>
      <c r="AQ2440" s="133"/>
      <c r="AR2440" s="133"/>
      <c r="AS2440" s="133"/>
      <c r="AT2440" s="133"/>
      <c r="AU2440" s="133"/>
      <c r="AV2440" s="133"/>
      <c r="AW2440" s="133"/>
      <c r="AX2440" s="133"/>
      <c r="AY2440" s="133"/>
      <c r="AZ2440" s="133"/>
      <c r="BA2440" s="133"/>
      <c r="BB2440" s="133"/>
      <c r="BC2440" s="133"/>
      <c r="BD2440" s="133"/>
      <c r="BE2440" s="133"/>
      <c r="BF2440" s="133"/>
      <c r="BG2440" s="133"/>
      <c r="BH2440" s="133"/>
    </row>
    <row r="2441" spans="1:60" outlineLevel="1" x14ac:dyDescent="0.2">
      <c r="A2441" s="161">
        <v>438</v>
      </c>
      <c r="B2441" s="162" t="s">
        <v>2386</v>
      </c>
      <c r="C2441" s="170" t="s">
        <v>2387</v>
      </c>
      <c r="D2441" s="163" t="s">
        <v>924</v>
      </c>
      <c r="E2441" s="164">
        <v>1</v>
      </c>
      <c r="F2441" s="165">
        <v>26500</v>
      </c>
      <c r="G2441" s="166">
        <f t="shared" si="63"/>
        <v>26500</v>
      </c>
      <c r="H2441" s="165">
        <v>0</v>
      </c>
      <c r="I2441" s="166">
        <f t="shared" si="64"/>
        <v>0</v>
      </c>
      <c r="J2441" s="165">
        <v>26500</v>
      </c>
      <c r="K2441" s="166">
        <f t="shared" si="65"/>
        <v>26500</v>
      </c>
      <c r="L2441" s="166">
        <v>21</v>
      </c>
      <c r="M2441" s="166">
        <f t="shared" si="66"/>
        <v>32065</v>
      </c>
      <c r="N2441" s="166">
        <v>0.05</v>
      </c>
      <c r="O2441" s="166">
        <f t="shared" si="67"/>
        <v>0.05</v>
      </c>
      <c r="P2441" s="166">
        <v>0</v>
      </c>
      <c r="Q2441" s="166">
        <f t="shared" si="68"/>
        <v>0</v>
      </c>
      <c r="R2441" s="166"/>
      <c r="S2441" s="166" t="s">
        <v>250</v>
      </c>
      <c r="T2441" s="167" t="s">
        <v>234</v>
      </c>
      <c r="U2441" s="144">
        <v>0</v>
      </c>
      <c r="V2441" s="144">
        <f t="shared" si="69"/>
        <v>0</v>
      </c>
      <c r="W2441" s="144"/>
      <c r="X2441" s="133"/>
      <c r="Y2441" s="133"/>
      <c r="Z2441" s="133"/>
      <c r="AA2441" s="133"/>
      <c r="AB2441" s="133"/>
      <c r="AC2441" s="133"/>
      <c r="AD2441" s="133"/>
      <c r="AE2441" s="133"/>
      <c r="AF2441" s="133"/>
      <c r="AG2441" s="133" t="s">
        <v>251</v>
      </c>
      <c r="AH2441" s="133"/>
      <c r="AI2441" s="133"/>
      <c r="AJ2441" s="133"/>
      <c r="AK2441" s="133"/>
      <c r="AL2441" s="133"/>
      <c r="AM2441" s="133"/>
      <c r="AN2441" s="133"/>
      <c r="AO2441" s="133"/>
      <c r="AP2441" s="133"/>
      <c r="AQ2441" s="133"/>
      <c r="AR2441" s="133"/>
      <c r="AS2441" s="133"/>
      <c r="AT2441" s="133"/>
      <c r="AU2441" s="133"/>
      <c r="AV2441" s="133"/>
      <c r="AW2441" s="133"/>
      <c r="AX2441" s="133"/>
      <c r="AY2441" s="133"/>
      <c r="AZ2441" s="133"/>
      <c r="BA2441" s="133"/>
      <c r="BB2441" s="133"/>
      <c r="BC2441" s="133"/>
      <c r="BD2441" s="133"/>
      <c r="BE2441" s="133"/>
      <c r="BF2441" s="133"/>
      <c r="BG2441" s="133"/>
      <c r="BH2441" s="133"/>
    </row>
    <row r="2442" spans="1:60" outlineLevel="1" x14ac:dyDescent="0.2">
      <c r="A2442" s="161">
        <v>439</v>
      </c>
      <c r="B2442" s="162" t="s">
        <v>2388</v>
      </c>
      <c r="C2442" s="170" t="s">
        <v>2389</v>
      </c>
      <c r="D2442" s="163" t="s">
        <v>924</v>
      </c>
      <c r="E2442" s="164">
        <v>1</v>
      </c>
      <c r="F2442" s="165">
        <v>29600</v>
      </c>
      <c r="G2442" s="166">
        <f t="shared" si="63"/>
        <v>29600</v>
      </c>
      <c r="H2442" s="165">
        <v>0</v>
      </c>
      <c r="I2442" s="166">
        <f t="shared" si="64"/>
        <v>0</v>
      </c>
      <c r="J2442" s="165">
        <v>29600</v>
      </c>
      <c r="K2442" s="166">
        <f t="shared" si="65"/>
        <v>29600</v>
      </c>
      <c r="L2442" s="166">
        <v>21</v>
      </c>
      <c r="M2442" s="166">
        <f t="shared" si="66"/>
        <v>35816</v>
      </c>
      <c r="N2442" s="166">
        <v>6.0000000000000005E-2</v>
      </c>
      <c r="O2442" s="166">
        <f t="shared" si="67"/>
        <v>0.06</v>
      </c>
      <c r="P2442" s="166">
        <v>0</v>
      </c>
      <c r="Q2442" s="166">
        <f t="shared" si="68"/>
        <v>0</v>
      </c>
      <c r="R2442" s="166"/>
      <c r="S2442" s="166" t="s">
        <v>250</v>
      </c>
      <c r="T2442" s="167" t="s">
        <v>234</v>
      </c>
      <c r="U2442" s="144">
        <v>0</v>
      </c>
      <c r="V2442" s="144">
        <f t="shared" si="69"/>
        <v>0</v>
      </c>
      <c r="W2442" s="144"/>
      <c r="X2442" s="133"/>
      <c r="Y2442" s="133"/>
      <c r="Z2442" s="133"/>
      <c r="AA2442" s="133"/>
      <c r="AB2442" s="133"/>
      <c r="AC2442" s="133"/>
      <c r="AD2442" s="133"/>
      <c r="AE2442" s="133"/>
      <c r="AF2442" s="133"/>
      <c r="AG2442" s="133" t="s">
        <v>251</v>
      </c>
      <c r="AH2442" s="133"/>
      <c r="AI2442" s="133"/>
      <c r="AJ2442" s="133"/>
      <c r="AK2442" s="133"/>
      <c r="AL2442" s="133"/>
      <c r="AM2442" s="133"/>
      <c r="AN2442" s="133"/>
      <c r="AO2442" s="133"/>
      <c r="AP2442" s="133"/>
      <c r="AQ2442" s="133"/>
      <c r="AR2442" s="133"/>
      <c r="AS2442" s="133"/>
      <c r="AT2442" s="133"/>
      <c r="AU2442" s="133"/>
      <c r="AV2442" s="133"/>
      <c r="AW2442" s="133"/>
      <c r="AX2442" s="133"/>
      <c r="AY2442" s="133"/>
      <c r="AZ2442" s="133"/>
      <c r="BA2442" s="133"/>
      <c r="BB2442" s="133"/>
      <c r="BC2442" s="133"/>
      <c r="BD2442" s="133"/>
      <c r="BE2442" s="133"/>
      <c r="BF2442" s="133"/>
      <c r="BG2442" s="133"/>
      <c r="BH2442" s="133"/>
    </row>
    <row r="2443" spans="1:60" outlineLevel="1" x14ac:dyDescent="0.2">
      <c r="A2443" s="154">
        <v>440</v>
      </c>
      <c r="B2443" s="155" t="s">
        <v>2390</v>
      </c>
      <c r="C2443" s="171" t="s">
        <v>2391</v>
      </c>
      <c r="D2443" s="156" t="s">
        <v>924</v>
      </c>
      <c r="E2443" s="157">
        <v>2</v>
      </c>
      <c r="F2443" s="158">
        <v>43000</v>
      </c>
      <c r="G2443" s="159">
        <f t="shared" si="63"/>
        <v>86000</v>
      </c>
      <c r="H2443" s="158">
        <v>0</v>
      </c>
      <c r="I2443" s="159">
        <f t="shared" si="64"/>
        <v>0</v>
      </c>
      <c r="J2443" s="158">
        <v>43000</v>
      </c>
      <c r="K2443" s="159">
        <f t="shared" si="65"/>
        <v>86000</v>
      </c>
      <c r="L2443" s="159">
        <v>21</v>
      </c>
      <c r="M2443" s="159">
        <f t="shared" si="66"/>
        <v>104060</v>
      </c>
      <c r="N2443" s="159">
        <v>0.05</v>
      </c>
      <c r="O2443" s="159">
        <f t="shared" si="67"/>
        <v>0.1</v>
      </c>
      <c r="P2443" s="159">
        <v>0</v>
      </c>
      <c r="Q2443" s="159">
        <f t="shared" si="68"/>
        <v>0</v>
      </c>
      <c r="R2443" s="159"/>
      <c r="S2443" s="159" t="s">
        <v>250</v>
      </c>
      <c r="T2443" s="160" t="s">
        <v>234</v>
      </c>
      <c r="U2443" s="144">
        <v>0</v>
      </c>
      <c r="V2443" s="144">
        <f t="shared" si="69"/>
        <v>0</v>
      </c>
      <c r="W2443" s="144"/>
      <c r="X2443" s="133"/>
      <c r="Y2443" s="133"/>
      <c r="Z2443" s="133"/>
      <c r="AA2443" s="133"/>
      <c r="AB2443" s="133"/>
      <c r="AC2443" s="133"/>
      <c r="AD2443" s="133"/>
      <c r="AE2443" s="133"/>
      <c r="AF2443" s="133"/>
      <c r="AG2443" s="133" t="s">
        <v>251</v>
      </c>
      <c r="AH2443" s="133"/>
      <c r="AI2443" s="133"/>
      <c r="AJ2443" s="133"/>
      <c r="AK2443" s="133"/>
      <c r="AL2443" s="133"/>
      <c r="AM2443" s="133"/>
      <c r="AN2443" s="133"/>
      <c r="AO2443" s="133"/>
      <c r="AP2443" s="133"/>
      <c r="AQ2443" s="133"/>
      <c r="AR2443" s="133"/>
      <c r="AS2443" s="133"/>
      <c r="AT2443" s="133"/>
      <c r="AU2443" s="133"/>
      <c r="AV2443" s="133"/>
      <c r="AW2443" s="133"/>
      <c r="AX2443" s="133"/>
      <c r="AY2443" s="133"/>
      <c r="AZ2443" s="133"/>
      <c r="BA2443" s="133"/>
      <c r="BB2443" s="133"/>
      <c r="BC2443" s="133"/>
      <c r="BD2443" s="133"/>
      <c r="BE2443" s="133"/>
      <c r="BF2443" s="133"/>
      <c r="BG2443" s="133"/>
      <c r="BH2443" s="133"/>
    </row>
    <row r="2444" spans="1:60" outlineLevel="1" x14ac:dyDescent="0.2">
      <c r="A2444" s="142"/>
      <c r="B2444" s="143"/>
      <c r="C2444" s="189" t="s">
        <v>1552</v>
      </c>
      <c r="D2444" s="175"/>
      <c r="E2444" s="176">
        <v>2</v>
      </c>
      <c r="F2444" s="144"/>
      <c r="G2444" s="144"/>
      <c r="H2444" s="144"/>
      <c r="I2444" s="144"/>
      <c r="J2444" s="144"/>
      <c r="K2444" s="144"/>
      <c r="L2444" s="144"/>
      <c r="M2444" s="144"/>
      <c r="N2444" s="144"/>
      <c r="O2444" s="144"/>
      <c r="P2444" s="144"/>
      <c r="Q2444" s="144"/>
      <c r="R2444" s="144"/>
      <c r="S2444" s="144"/>
      <c r="T2444" s="144"/>
      <c r="U2444" s="144"/>
      <c r="V2444" s="144"/>
      <c r="W2444" s="144"/>
      <c r="X2444" s="133"/>
      <c r="Y2444" s="133"/>
      <c r="Z2444" s="133"/>
      <c r="AA2444" s="133"/>
      <c r="AB2444" s="133"/>
      <c r="AC2444" s="133"/>
      <c r="AD2444" s="133"/>
      <c r="AE2444" s="133"/>
      <c r="AF2444" s="133"/>
      <c r="AG2444" s="133" t="s">
        <v>282</v>
      </c>
      <c r="AH2444" s="133">
        <v>0</v>
      </c>
      <c r="AI2444" s="133"/>
      <c r="AJ2444" s="133"/>
      <c r="AK2444" s="133"/>
      <c r="AL2444" s="133"/>
      <c r="AM2444" s="133"/>
      <c r="AN2444" s="133"/>
      <c r="AO2444" s="133"/>
      <c r="AP2444" s="133"/>
      <c r="AQ2444" s="133"/>
      <c r="AR2444" s="133"/>
      <c r="AS2444" s="133"/>
      <c r="AT2444" s="133"/>
      <c r="AU2444" s="133"/>
      <c r="AV2444" s="133"/>
      <c r="AW2444" s="133"/>
      <c r="AX2444" s="133"/>
      <c r="AY2444" s="133"/>
      <c r="AZ2444" s="133"/>
      <c r="BA2444" s="133"/>
      <c r="BB2444" s="133"/>
      <c r="BC2444" s="133"/>
      <c r="BD2444" s="133"/>
      <c r="BE2444" s="133"/>
      <c r="BF2444" s="133"/>
      <c r="BG2444" s="133"/>
      <c r="BH2444" s="133"/>
    </row>
    <row r="2445" spans="1:60" outlineLevel="1" x14ac:dyDescent="0.2">
      <c r="A2445" s="161">
        <v>441</v>
      </c>
      <c r="B2445" s="162" t="s">
        <v>2392</v>
      </c>
      <c r="C2445" s="170" t="s">
        <v>2393</v>
      </c>
      <c r="D2445" s="163" t="s">
        <v>924</v>
      </c>
      <c r="E2445" s="164">
        <v>1</v>
      </c>
      <c r="F2445" s="165">
        <v>50400</v>
      </c>
      <c r="G2445" s="166">
        <f>ROUND(E2445*F2445,2)</f>
        <v>50400</v>
      </c>
      <c r="H2445" s="165">
        <v>0</v>
      </c>
      <c r="I2445" s="166">
        <f>ROUND(E2445*H2445,2)</f>
        <v>0</v>
      </c>
      <c r="J2445" s="165">
        <v>50400</v>
      </c>
      <c r="K2445" s="166">
        <f>ROUND(E2445*J2445,2)</f>
        <v>50400</v>
      </c>
      <c r="L2445" s="166">
        <v>21</v>
      </c>
      <c r="M2445" s="166">
        <f>G2445*(1+L2445/100)</f>
        <v>60984</v>
      </c>
      <c r="N2445" s="166">
        <v>0.10200000000000001</v>
      </c>
      <c r="O2445" s="166">
        <f>ROUND(E2445*N2445,2)</f>
        <v>0.1</v>
      </c>
      <c r="P2445" s="166">
        <v>0</v>
      </c>
      <c r="Q2445" s="166">
        <f>ROUND(E2445*P2445,2)</f>
        <v>0</v>
      </c>
      <c r="R2445" s="166"/>
      <c r="S2445" s="166" t="s">
        <v>250</v>
      </c>
      <c r="T2445" s="167" t="s">
        <v>234</v>
      </c>
      <c r="U2445" s="144">
        <v>0</v>
      </c>
      <c r="V2445" s="144">
        <f>ROUND(E2445*U2445,2)</f>
        <v>0</v>
      </c>
      <c r="W2445" s="144"/>
      <c r="X2445" s="133"/>
      <c r="Y2445" s="133"/>
      <c r="Z2445" s="133"/>
      <c r="AA2445" s="133"/>
      <c r="AB2445" s="133"/>
      <c r="AC2445" s="133"/>
      <c r="AD2445" s="133"/>
      <c r="AE2445" s="133"/>
      <c r="AF2445" s="133"/>
      <c r="AG2445" s="133" t="s">
        <v>251</v>
      </c>
      <c r="AH2445" s="133"/>
      <c r="AI2445" s="133"/>
      <c r="AJ2445" s="133"/>
      <c r="AK2445" s="133"/>
      <c r="AL2445" s="133"/>
      <c r="AM2445" s="133"/>
      <c r="AN2445" s="133"/>
      <c r="AO2445" s="133"/>
      <c r="AP2445" s="133"/>
      <c r="AQ2445" s="133"/>
      <c r="AR2445" s="133"/>
      <c r="AS2445" s="133"/>
      <c r="AT2445" s="133"/>
      <c r="AU2445" s="133"/>
      <c r="AV2445" s="133"/>
      <c r="AW2445" s="133"/>
      <c r="AX2445" s="133"/>
      <c r="AY2445" s="133"/>
      <c r="AZ2445" s="133"/>
      <c r="BA2445" s="133"/>
      <c r="BB2445" s="133"/>
      <c r="BC2445" s="133"/>
      <c r="BD2445" s="133"/>
      <c r="BE2445" s="133"/>
      <c r="BF2445" s="133"/>
      <c r="BG2445" s="133"/>
      <c r="BH2445" s="133"/>
    </row>
    <row r="2446" spans="1:60" outlineLevel="1" x14ac:dyDescent="0.2">
      <c r="A2446" s="161">
        <v>442</v>
      </c>
      <c r="B2446" s="162" t="s">
        <v>2394</v>
      </c>
      <c r="C2446" s="170" t="s">
        <v>2395</v>
      </c>
      <c r="D2446" s="163" t="s">
        <v>924</v>
      </c>
      <c r="E2446" s="164">
        <v>1</v>
      </c>
      <c r="F2446" s="165">
        <v>54000</v>
      </c>
      <c r="G2446" s="166">
        <f>ROUND(E2446*F2446,2)</f>
        <v>54000</v>
      </c>
      <c r="H2446" s="165">
        <v>0</v>
      </c>
      <c r="I2446" s="166">
        <f>ROUND(E2446*H2446,2)</f>
        <v>0</v>
      </c>
      <c r="J2446" s="165">
        <v>54000</v>
      </c>
      <c r="K2446" s="166">
        <f>ROUND(E2446*J2446,2)</f>
        <v>54000</v>
      </c>
      <c r="L2446" s="166">
        <v>21</v>
      </c>
      <c r="M2446" s="166">
        <f>G2446*(1+L2446/100)</f>
        <v>65340</v>
      </c>
      <c r="N2446" s="166">
        <v>0.10200000000000001</v>
      </c>
      <c r="O2446" s="166">
        <f>ROUND(E2446*N2446,2)</f>
        <v>0.1</v>
      </c>
      <c r="P2446" s="166">
        <v>0</v>
      </c>
      <c r="Q2446" s="166">
        <f>ROUND(E2446*P2446,2)</f>
        <v>0</v>
      </c>
      <c r="R2446" s="166"/>
      <c r="S2446" s="166" t="s">
        <v>250</v>
      </c>
      <c r="T2446" s="167" t="s">
        <v>234</v>
      </c>
      <c r="U2446" s="144">
        <v>0</v>
      </c>
      <c r="V2446" s="144">
        <f>ROUND(E2446*U2446,2)</f>
        <v>0</v>
      </c>
      <c r="W2446" s="144"/>
      <c r="X2446" s="133"/>
      <c r="Y2446" s="133"/>
      <c r="Z2446" s="133"/>
      <c r="AA2446" s="133"/>
      <c r="AB2446" s="133"/>
      <c r="AC2446" s="133"/>
      <c r="AD2446" s="133"/>
      <c r="AE2446" s="133"/>
      <c r="AF2446" s="133"/>
      <c r="AG2446" s="133" t="s">
        <v>251</v>
      </c>
      <c r="AH2446" s="133"/>
      <c r="AI2446" s="133"/>
      <c r="AJ2446" s="133"/>
      <c r="AK2446" s="133"/>
      <c r="AL2446" s="133"/>
      <c r="AM2446" s="133"/>
      <c r="AN2446" s="133"/>
      <c r="AO2446" s="133"/>
      <c r="AP2446" s="133"/>
      <c r="AQ2446" s="133"/>
      <c r="AR2446" s="133"/>
      <c r="AS2446" s="133"/>
      <c r="AT2446" s="133"/>
      <c r="AU2446" s="133"/>
      <c r="AV2446" s="133"/>
      <c r="AW2446" s="133"/>
      <c r="AX2446" s="133"/>
      <c r="AY2446" s="133"/>
      <c r="AZ2446" s="133"/>
      <c r="BA2446" s="133"/>
      <c r="BB2446" s="133"/>
      <c r="BC2446" s="133"/>
      <c r="BD2446" s="133"/>
      <c r="BE2446" s="133"/>
      <c r="BF2446" s="133"/>
      <c r="BG2446" s="133"/>
      <c r="BH2446" s="133"/>
    </row>
    <row r="2447" spans="1:60" outlineLevel="1" x14ac:dyDescent="0.2">
      <c r="A2447" s="154">
        <v>443</v>
      </c>
      <c r="B2447" s="155" t="s">
        <v>2396</v>
      </c>
      <c r="C2447" s="171" t="s">
        <v>2397</v>
      </c>
      <c r="D2447" s="156" t="s">
        <v>924</v>
      </c>
      <c r="E2447" s="157">
        <v>1</v>
      </c>
      <c r="F2447" s="158">
        <v>23000</v>
      </c>
      <c r="G2447" s="159">
        <f>ROUND(E2447*F2447,2)</f>
        <v>23000</v>
      </c>
      <c r="H2447" s="158">
        <v>0</v>
      </c>
      <c r="I2447" s="159">
        <f>ROUND(E2447*H2447,2)</f>
        <v>0</v>
      </c>
      <c r="J2447" s="158">
        <v>23000</v>
      </c>
      <c r="K2447" s="159">
        <f>ROUND(E2447*J2447,2)</f>
        <v>23000</v>
      </c>
      <c r="L2447" s="159">
        <v>21</v>
      </c>
      <c r="M2447" s="159">
        <f>G2447*(1+L2447/100)</f>
        <v>27830</v>
      </c>
      <c r="N2447" s="159">
        <v>0.02</v>
      </c>
      <c r="O2447" s="159">
        <f>ROUND(E2447*N2447,2)</f>
        <v>0.02</v>
      </c>
      <c r="P2447" s="159">
        <v>0</v>
      </c>
      <c r="Q2447" s="159">
        <f>ROUND(E2447*P2447,2)</f>
        <v>0</v>
      </c>
      <c r="R2447" s="159"/>
      <c r="S2447" s="159" t="s">
        <v>250</v>
      </c>
      <c r="T2447" s="160" t="s">
        <v>234</v>
      </c>
      <c r="U2447" s="144">
        <v>0</v>
      </c>
      <c r="V2447" s="144">
        <f>ROUND(E2447*U2447,2)</f>
        <v>0</v>
      </c>
      <c r="W2447" s="144"/>
      <c r="X2447" s="133"/>
      <c r="Y2447" s="133"/>
      <c r="Z2447" s="133"/>
      <c r="AA2447" s="133"/>
      <c r="AB2447" s="133"/>
      <c r="AC2447" s="133"/>
      <c r="AD2447" s="133"/>
      <c r="AE2447" s="133"/>
      <c r="AF2447" s="133"/>
      <c r="AG2447" s="133" t="s">
        <v>251</v>
      </c>
      <c r="AH2447" s="133"/>
      <c r="AI2447" s="133"/>
      <c r="AJ2447" s="133"/>
      <c r="AK2447" s="133"/>
      <c r="AL2447" s="133"/>
      <c r="AM2447" s="133"/>
      <c r="AN2447" s="133"/>
      <c r="AO2447" s="133"/>
      <c r="AP2447" s="133"/>
      <c r="AQ2447" s="133"/>
      <c r="AR2447" s="133"/>
      <c r="AS2447" s="133"/>
      <c r="AT2447" s="133"/>
      <c r="AU2447" s="133"/>
      <c r="AV2447" s="133"/>
      <c r="AW2447" s="133"/>
      <c r="AX2447" s="133"/>
      <c r="AY2447" s="133"/>
      <c r="AZ2447" s="133"/>
      <c r="BA2447" s="133"/>
      <c r="BB2447" s="133"/>
      <c r="BC2447" s="133"/>
      <c r="BD2447" s="133"/>
      <c r="BE2447" s="133"/>
      <c r="BF2447" s="133"/>
      <c r="BG2447" s="133"/>
      <c r="BH2447" s="133"/>
    </row>
    <row r="2448" spans="1:60" ht="22.5" outlineLevel="1" x14ac:dyDescent="0.2">
      <c r="A2448" s="142"/>
      <c r="B2448" s="143"/>
      <c r="C2448" s="189" t="s">
        <v>2209</v>
      </c>
      <c r="D2448" s="175"/>
      <c r="E2448" s="176"/>
      <c r="F2448" s="144"/>
      <c r="G2448" s="144"/>
      <c r="H2448" s="144"/>
      <c r="I2448" s="144"/>
      <c r="J2448" s="144"/>
      <c r="K2448" s="144"/>
      <c r="L2448" s="144"/>
      <c r="M2448" s="144"/>
      <c r="N2448" s="144"/>
      <c r="O2448" s="144"/>
      <c r="P2448" s="144"/>
      <c r="Q2448" s="144"/>
      <c r="R2448" s="144"/>
      <c r="S2448" s="144"/>
      <c r="T2448" s="144"/>
      <c r="U2448" s="144"/>
      <c r="V2448" s="144"/>
      <c r="W2448" s="144"/>
      <c r="X2448" s="133"/>
      <c r="Y2448" s="133"/>
      <c r="Z2448" s="133"/>
      <c r="AA2448" s="133"/>
      <c r="AB2448" s="133"/>
      <c r="AC2448" s="133"/>
      <c r="AD2448" s="133"/>
      <c r="AE2448" s="133"/>
      <c r="AF2448" s="133"/>
      <c r="AG2448" s="133" t="s">
        <v>282</v>
      </c>
      <c r="AH2448" s="133">
        <v>0</v>
      </c>
      <c r="AI2448" s="133"/>
      <c r="AJ2448" s="133"/>
      <c r="AK2448" s="133"/>
      <c r="AL2448" s="133"/>
      <c r="AM2448" s="133"/>
      <c r="AN2448" s="133"/>
      <c r="AO2448" s="133"/>
      <c r="AP2448" s="133"/>
      <c r="AQ2448" s="133"/>
      <c r="AR2448" s="133"/>
      <c r="AS2448" s="133"/>
      <c r="AT2448" s="133"/>
      <c r="AU2448" s="133"/>
      <c r="AV2448" s="133"/>
      <c r="AW2448" s="133"/>
      <c r="AX2448" s="133"/>
      <c r="AY2448" s="133"/>
      <c r="AZ2448" s="133"/>
      <c r="BA2448" s="133"/>
      <c r="BB2448" s="133"/>
      <c r="BC2448" s="133"/>
      <c r="BD2448" s="133"/>
      <c r="BE2448" s="133"/>
      <c r="BF2448" s="133"/>
      <c r="BG2448" s="133"/>
      <c r="BH2448" s="133"/>
    </row>
    <row r="2449" spans="1:60" outlineLevel="1" x14ac:dyDescent="0.2">
      <c r="A2449" s="142"/>
      <c r="B2449" s="143"/>
      <c r="C2449" s="189" t="s">
        <v>101</v>
      </c>
      <c r="D2449" s="175"/>
      <c r="E2449" s="176">
        <v>1</v>
      </c>
      <c r="F2449" s="144"/>
      <c r="G2449" s="144"/>
      <c r="H2449" s="144"/>
      <c r="I2449" s="144"/>
      <c r="J2449" s="144"/>
      <c r="K2449" s="144"/>
      <c r="L2449" s="144"/>
      <c r="M2449" s="144"/>
      <c r="N2449" s="144"/>
      <c r="O2449" s="144"/>
      <c r="P2449" s="144"/>
      <c r="Q2449" s="144"/>
      <c r="R2449" s="144"/>
      <c r="S2449" s="144"/>
      <c r="T2449" s="144"/>
      <c r="U2449" s="144"/>
      <c r="V2449" s="144"/>
      <c r="W2449" s="144"/>
      <c r="X2449" s="133"/>
      <c r="Y2449" s="133"/>
      <c r="Z2449" s="133"/>
      <c r="AA2449" s="133"/>
      <c r="AB2449" s="133"/>
      <c r="AC2449" s="133"/>
      <c r="AD2449" s="133"/>
      <c r="AE2449" s="133"/>
      <c r="AF2449" s="133"/>
      <c r="AG2449" s="133" t="s">
        <v>282</v>
      </c>
      <c r="AH2449" s="133">
        <v>0</v>
      </c>
      <c r="AI2449" s="133"/>
      <c r="AJ2449" s="133"/>
      <c r="AK2449" s="133"/>
      <c r="AL2449" s="133"/>
      <c r="AM2449" s="133"/>
      <c r="AN2449" s="133"/>
      <c r="AO2449" s="133"/>
      <c r="AP2449" s="133"/>
      <c r="AQ2449" s="133"/>
      <c r="AR2449" s="133"/>
      <c r="AS2449" s="133"/>
      <c r="AT2449" s="133"/>
      <c r="AU2449" s="133"/>
      <c r="AV2449" s="133"/>
      <c r="AW2449" s="133"/>
      <c r="AX2449" s="133"/>
      <c r="AY2449" s="133"/>
      <c r="AZ2449" s="133"/>
      <c r="BA2449" s="133"/>
      <c r="BB2449" s="133"/>
      <c r="BC2449" s="133"/>
      <c r="BD2449" s="133"/>
      <c r="BE2449" s="133"/>
      <c r="BF2449" s="133"/>
      <c r="BG2449" s="133"/>
      <c r="BH2449" s="133"/>
    </row>
    <row r="2450" spans="1:60" ht="22.5" outlineLevel="1" x14ac:dyDescent="0.2">
      <c r="A2450" s="161">
        <v>444</v>
      </c>
      <c r="B2450" s="162" t="s">
        <v>2398</v>
      </c>
      <c r="C2450" s="170" t="s">
        <v>2399</v>
      </c>
      <c r="D2450" s="163" t="s">
        <v>924</v>
      </c>
      <c r="E2450" s="164">
        <v>1</v>
      </c>
      <c r="F2450" s="165">
        <v>269000</v>
      </c>
      <c r="G2450" s="166">
        <f t="shared" ref="G2450:G2478" si="70">ROUND(E2450*F2450,2)</f>
        <v>269000</v>
      </c>
      <c r="H2450" s="165">
        <v>269000</v>
      </c>
      <c r="I2450" s="166">
        <f t="shared" ref="I2450:I2478" si="71">ROUND(E2450*H2450,2)</f>
        <v>269000</v>
      </c>
      <c r="J2450" s="165">
        <v>0</v>
      </c>
      <c r="K2450" s="166">
        <f t="shared" ref="K2450:K2478" si="72">ROUND(E2450*J2450,2)</f>
        <v>0</v>
      </c>
      <c r="L2450" s="166">
        <v>21</v>
      </c>
      <c r="M2450" s="166">
        <f t="shared" ref="M2450:M2478" si="73">G2450*(1+L2450/100)</f>
        <v>325490</v>
      </c>
      <c r="N2450" s="166">
        <v>0.66400000000000003</v>
      </c>
      <c r="O2450" s="166">
        <f t="shared" ref="O2450:O2478" si="74">ROUND(E2450*N2450,2)</f>
        <v>0.66</v>
      </c>
      <c r="P2450" s="166">
        <v>0</v>
      </c>
      <c r="Q2450" s="166">
        <f t="shared" ref="Q2450:Q2478" si="75">ROUND(E2450*P2450,2)</f>
        <v>0</v>
      </c>
      <c r="R2450" s="166"/>
      <c r="S2450" s="166" t="s">
        <v>250</v>
      </c>
      <c r="T2450" s="167" t="s">
        <v>234</v>
      </c>
      <c r="U2450" s="144">
        <v>0</v>
      </c>
      <c r="V2450" s="144">
        <f t="shared" ref="V2450:V2478" si="76">ROUND(E2450*U2450,2)</f>
        <v>0</v>
      </c>
      <c r="W2450" s="144"/>
      <c r="X2450" s="133"/>
      <c r="Y2450" s="133"/>
      <c r="Z2450" s="133"/>
      <c r="AA2450" s="133"/>
      <c r="AB2450" s="133"/>
      <c r="AC2450" s="133"/>
      <c r="AD2450" s="133"/>
      <c r="AE2450" s="133"/>
      <c r="AF2450" s="133"/>
      <c r="AG2450" s="133" t="s">
        <v>251</v>
      </c>
      <c r="AH2450" s="133"/>
      <c r="AI2450" s="133"/>
      <c r="AJ2450" s="133"/>
      <c r="AK2450" s="133"/>
      <c r="AL2450" s="133"/>
      <c r="AM2450" s="133"/>
      <c r="AN2450" s="133"/>
      <c r="AO2450" s="133"/>
      <c r="AP2450" s="133"/>
      <c r="AQ2450" s="133"/>
      <c r="AR2450" s="133"/>
      <c r="AS2450" s="133"/>
      <c r="AT2450" s="133"/>
      <c r="AU2450" s="133"/>
      <c r="AV2450" s="133"/>
      <c r="AW2450" s="133"/>
      <c r="AX2450" s="133"/>
      <c r="AY2450" s="133"/>
      <c r="AZ2450" s="133"/>
      <c r="BA2450" s="133"/>
      <c r="BB2450" s="133"/>
      <c r="BC2450" s="133"/>
      <c r="BD2450" s="133"/>
      <c r="BE2450" s="133"/>
      <c r="BF2450" s="133"/>
      <c r="BG2450" s="133"/>
      <c r="BH2450" s="133"/>
    </row>
    <row r="2451" spans="1:60" ht="22.5" outlineLevel="1" x14ac:dyDescent="0.2">
      <c r="A2451" s="161">
        <v>445</v>
      </c>
      <c r="B2451" s="162" t="s">
        <v>2400</v>
      </c>
      <c r="C2451" s="170" t="s">
        <v>2401</v>
      </c>
      <c r="D2451" s="163" t="s">
        <v>924</v>
      </c>
      <c r="E2451" s="164">
        <v>1</v>
      </c>
      <c r="F2451" s="165">
        <v>95000</v>
      </c>
      <c r="G2451" s="166">
        <f t="shared" si="70"/>
        <v>95000</v>
      </c>
      <c r="H2451" s="165">
        <v>95000</v>
      </c>
      <c r="I2451" s="166">
        <f t="shared" si="71"/>
        <v>95000</v>
      </c>
      <c r="J2451" s="165">
        <v>0</v>
      </c>
      <c r="K2451" s="166">
        <f t="shared" si="72"/>
        <v>0</v>
      </c>
      <c r="L2451" s="166">
        <v>21</v>
      </c>
      <c r="M2451" s="166">
        <f t="shared" si="73"/>
        <v>114950</v>
      </c>
      <c r="N2451" s="166">
        <v>0.23600000000000002</v>
      </c>
      <c r="O2451" s="166">
        <f t="shared" si="74"/>
        <v>0.24</v>
      </c>
      <c r="P2451" s="166">
        <v>0</v>
      </c>
      <c r="Q2451" s="166">
        <f t="shared" si="75"/>
        <v>0</v>
      </c>
      <c r="R2451" s="166"/>
      <c r="S2451" s="166" t="s">
        <v>250</v>
      </c>
      <c r="T2451" s="167" t="s">
        <v>234</v>
      </c>
      <c r="U2451" s="144">
        <v>0</v>
      </c>
      <c r="V2451" s="144">
        <f t="shared" si="76"/>
        <v>0</v>
      </c>
      <c r="W2451" s="144"/>
      <c r="X2451" s="133"/>
      <c r="Y2451" s="133"/>
      <c r="Z2451" s="133"/>
      <c r="AA2451" s="133"/>
      <c r="AB2451" s="133"/>
      <c r="AC2451" s="133"/>
      <c r="AD2451" s="133"/>
      <c r="AE2451" s="133"/>
      <c r="AF2451" s="133"/>
      <c r="AG2451" s="133" t="s">
        <v>251</v>
      </c>
      <c r="AH2451" s="133"/>
      <c r="AI2451" s="133"/>
      <c r="AJ2451" s="133"/>
      <c r="AK2451" s="133"/>
      <c r="AL2451" s="133"/>
      <c r="AM2451" s="133"/>
      <c r="AN2451" s="133"/>
      <c r="AO2451" s="133"/>
      <c r="AP2451" s="133"/>
      <c r="AQ2451" s="133"/>
      <c r="AR2451" s="133"/>
      <c r="AS2451" s="133"/>
      <c r="AT2451" s="133"/>
      <c r="AU2451" s="133"/>
      <c r="AV2451" s="133"/>
      <c r="AW2451" s="133"/>
      <c r="AX2451" s="133"/>
      <c r="AY2451" s="133"/>
      <c r="AZ2451" s="133"/>
      <c r="BA2451" s="133"/>
      <c r="BB2451" s="133"/>
      <c r="BC2451" s="133"/>
      <c r="BD2451" s="133"/>
      <c r="BE2451" s="133"/>
      <c r="BF2451" s="133"/>
      <c r="BG2451" s="133"/>
      <c r="BH2451" s="133"/>
    </row>
    <row r="2452" spans="1:60" ht="22.5" outlineLevel="1" x14ac:dyDescent="0.2">
      <c r="A2452" s="161">
        <v>446</v>
      </c>
      <c r="B2452" s="162" t="s">
        <v>2402</v>
      </c>
      <c r="C2452" s="170" t="s">
        <v>2403</v>
      </c>
      <c r="D2452" s="163" t="s">
        <v>924</v>
      </c>
      <c r="E2452" s="164">
        <v>1</v>
      </c>
      <c r="F2452" s="165">
        <v>176000</v>
      </c>
      <c r="G2452" s="166">
        <f t="shared" si="70"/>
        <v>176000</v>
      </c>
      <c r="H2452" s="165">
        <v>176000</v>
      </c>
      <c r="I2452" s="166">
        <f t="shared" si="71"/>
        <v>176000</v>
      </c>
      <c r="J2452" s="165">
        <v>0</v>
      </c>
      <c r="K2452" s="166">
        <f t="shared" si="72"/>
        <v>0</v>
      </c>
      <c r="L2452" s="166">
        <v>21</v>
      </c>
      <c r="M2452" s="166">
        <f t="shared" si="73"/>
        <v>212960</v>
      </c>
      <c r="N2452" s="166">
        <v>0.43300000000000005</v>
      </c>
      <c r="O2452" s="166">
        <f t="shared" si="74"/>
        <v>0.43</v>
      </c>
      <c r="P2452" s="166">
        <v>0</v>
      </c>
      <c r="Q2452" s="166">
        <f t="shared" si="75"/>
        <v>0</v>
      </c>
      <c r="R2452" s="166"/>
      <c r="S2452" s="166" t="s">
        <v>250</v>
      </c>
      <c r="T2452" s="167" t="s">
        <v>234</v>
      </c>
      <c r="U2452" s="144">
        <v>0</v>
      </c>
      <c r="V2452" s="144">
        <f t="shared" si="76"/>
        <v>0</v>
      </c>
      <c r="W2452" s="144"/>
      <c r="X2452" s="133"/>
      <c r="Y2452" s="133"/>
      <c r="Z2452" s="133"/>
      <c r="AA2452" s="133"/>
      <c r="AB2452" s="133"/>
      <c r="AC2452" s="133"/>
      <c r="AD2452" s="133"/>
      <c r="AE2452" s="133"/>
      <c r="AF2452" s="133"/>
      <c r="AG2452" s="133" t="s">
        <v>251</v>
      </c>
      <c r="AH2452" s="133"/>
      <c r="AI2452" s="133"/>
      <c r="AJ2452" s="133"/>
      <c r="AK2452" s="133"/>
      <c r="AL2452" s="133"/>
      <c r="AM2452" s="133"/>
      <c r="AN2452" s="133"/>
      <c r="AO2452" s="133"/>
      <c r="AP2452" s="133"/>
      <c r="AQ2452" s="133"/>
      <c r="AR2452" s="133"/>
      <c r="AS2452" s="133"/>
      <c r="AT2452" s="133"/>
      <c r="AU2452" s="133"/>
      <c r="AV2452" s="133"/>
      <c r="AW2452" s="133"/>
      <c r="AX2452" s="133"/>
      <c r="AY2452" s="133"/>
      <c r="AZ2452" s="133"/>
      <c r="BA2452" s="133"/>
      <c r="BB2452" s="133"/>
      <c r="BC2452" s="133"/>
      <c r="BD2452" s="133"/>
      <c r="BE2452" s="133"/>
      <c r="BF2452" s="133"/>
      <c r="BG2452" s="133"/>
      <c r="BH2452" s="133"/>
    </row>
    <row r="2453" spans="1:60" ht="22.5" outlineLevel="1" x14ac:dyDescent="0.2">
      <c r="A2453" s="161">
        <v>447</v>
      </c>
      <c r="B2453" s="162" t="s">
        <v>2404</v>
      </c>
      <c r="C2453" s="170" t="s">
        <v>2405</v>
      </c>
      <c r="D2453" s="163" t="s">
        <v>924</v>
      </c>
      <c r="E2453" s="164">
        <v>1</v>
      </c>
      <c r="F2453" s="165">
        <v>59000</v>
      </c>
      <c r="G2453" s="166">
        <f t="shared" si="70"/>
        <v>59000</v>
      </c>
      <c r="H2453" s="165">
        <v>59000</v>
      </c>
      <c r="I2453" s="166">
        <f t="shared" si="71"/>
        <v>59000</v>
      </c>
      <c r="J2453" s="165">
        <v>0</v>
      </c>
      <c r="K2453" s="166">
        <f t="shared" si="72"/>
        <v>0</v>
      </c>
      <c r="L2453" s="166">
        <v>21</v>
      </c>
      <c r="M2453" s="166">
        <f t="shared" si="73"/>
        <v>71390</v>
      </c>
      <c r="N2453" s="166">
        <v>9.9000000000000005E-2</v>
      </c>
      <c r="O2453" s="166">
        <f t="shared" si="74"/>
        <v>0.1</v>
      </c>
      <c r="P2453" s="166">
        <v>0</v>
      </c>
      <c r="Q2453" s="166">
        <f t="shared" si="75"/>
        <v>0</v>
      </c>
      <c r="R2453" s="166"/>
      <c r="S2453" s="166" t="s">
        <v>250</v>
      </c>
      <c r="T2453" s="167" t="s">
        <v>234</v>
      </c>
      <c r="U2453" s="144">
        <v>0</v>
      </c>
      <c r="V2453" s="144">
        <f t="shared" si="76"/>
        <v>0</v>
      </c>
      <c r="W2453" s="144"/>
      <c r="X2453" s="133"/>
      <c r="Y2453" s="133"/>
      <c r="Z2453" s="133"/>
      <c r="AA2453" s="133"/>
      <c r="AB2453" s="133"/>
      <c r="AC2453" s="133"/>
      <c r="AD2453" s="133"/>
      <c r="AE2453" s="133"/>
      <c r="AF2453" s="133"/>
      <c r="AG2453" s="133" t="s">
        <v>251</v>
      </c>
      <c r="AH2453" s="133"/>
      <c r="AI2453" s="133"/>
      <c r="AJ2453" s="133"/>
      <c r="AK2453" s="133"/>
      <c r="AL2453" s="133"/>
      <c r="AM2453" s="133"/>
      <c r="AN2453" s="133"/>
      <c r="AO2453" s="133"/>
      <c r="AP2453" s="133"/>
      <c r="AQ2453" s="133"/>
      <c r="AR2453" s="133"/>
      <c r="AS2453" s="133"/>
      <c r="AT2453" s="133"/>
      <c r="AU2453" s="133"/>
      <c r="AV2453" s="133"/>
      <c r="AW2453" s="133"/>
      <c r="AX2453" s="133"/>
      <c r="AY2453" s="133"/>
      <c r="AZ2453" s="133"/>
      <c r="BA2453" s="133"/>
      <c r="BB2453" s="133"/>
      <c r="BC2453" s="133"/>
      <c r="BD2453" s="133"/>
      <c r="BE2453" s="133"/>
      <c r="BF2453" s="133"/>
      <c r="BG2453" s="133"/>
      <c r="BH2453" s="133"/>
    </row>
    <row r="2454" spans="1:60" ht="22.5" outlineLevel="1" x14ac:dyDescent="0.2">
      <c r="A2454" s="161">
        <v>448</v>
      </c>
      <c r="B2454" s="162" t="s">
        <v>2406</v>
      </c>
      <c r="C2454" s="170" t="s">
        <v>2407</v>
      </c>
      <c r="D2454" s="163" t="s">
        <v>924</v>
      </c>
      <c r="E2454" s="164">
        <v>1</v>
      </c>
      <c r="F2454" s="165">
        <v>82000</v>
      </c>
      <c r="G2454" s="166">
        <f t="shared" si="70"/>
        <v>82000</v>
      </c>
      <c r="H2454" s="165">
        <v>82000</v>
      </c>
      <c r="I2454" s="166">
        <f t="shared" si="71"/>
        <v>82000</v>
      </c>
      <c r="J2454" s="165">
        <v>0</v>
      </c>
      <c r="K2454" s="166">
        <f t="shared" si="72"/>
        <v>0</v>
      </c>
      <c r="L2454" s="166">
        <v>21</v>
      </c>
      <c r="M2454" s="166">
        <f t="shared" si="73"/>
        <v>99220</v>
      </c>
      <c r="N2454" s="166">
        <v>0.19900000000000001</v>
      </c>
      <c r="O2454" s="166">
        <f t="shared" si="74"/>
        <v>0.2</v>
      </c>
      <c r="P2454" s="166">
        <v>0</v>
      </c>
      <c r="Q2454" s="166">
        <f t="shared" si="75"/>
        <v>0</v>
      </c>
      <c r="R2454" s="166"/>
      <c r="S2454" s="166" t="s">
        <v>250</v>
      </c>
      <c r="T2454" s="167" t="s">
        <v>234</v>
      </c>
      <c r="U2454" s="144">
        <v>0</v>
      </c>
      <c r="V2454" s="144">
        <f t="shared" si="76"/>
        <v>0</v>
      </c>
      <c r="W2454" s="144"/>
      <c r="X2454" s="133"/>
      <c r="Y2454" s="133"/>
      <c r="Z2454" s="133"/>
      <c r="AA2454" s="133"/>
      <c r="AB2454" s="133"/>
      <c r="AC2454" s="133"/>
      <c r="AD2454" s="133"/>
      <c r="AE2454" s="133"/>
      <c r="AF2454" s="133"/>
      <c r="AG2454" s="133" t="s">
        <v>251</v>
      </c>
      <c r="AH2454" s="133"/>
      <c r="AI2454" s="133"/>
      <c r="AJ2454" s="133"/>
      <c r="AK2454" s="133"/>
      <c r="AL2454" s="133"/>
      <c r="AM2454" s="133"/>
      <c r="AN2454" s="133"/>
      <c r="AO2454" s="133"/>
      <c r="AP2454" s="133"/>
      <c r="AQ2454" s="133"/>
      <c r="AR2454" s="133"/>
      <c r="AS2454" s="133"/>
      <c r="AT2454" s="133"/>
      <c r="AU2454" s="133"/>
      <c r="AV2454" s="133"/>
      <c r="AW2454" s="133"/>
      <c r="AX2454" s="133"/>
      <c r="AY2454" s="133"/>
      <c r="AZ2454" s="133"/>
      <c r="BA2454" s="133"/>
      <c r="BB2454" s="133"/>
      <c r="BC2454" s="133"/>
      <c r="BD2454" s="133"/>
      <c r="BE2454" s="133"/>
      <c r="BF2454" s="133"/>
      <c r="BG2454" s="133"/>
      <c r="BH2454" s="133"/>
    </row>
    <row r="2455" spans="1:60" ht="22.5" outlineLevel="1" x14ac:dyDescent="0.2">
      <c r="A2455" s="161">
        <v>449</v>
      </c>
      <c r="B2455" s="162" t="s">
        <v>2408</v>
      </c>
      <c r="C2455" s="170" t="s">
        <v>2409</v>
      </c>
      <c r="D2455" s="163" t="s">
        <v>924</v>
      </c>
      <c r="E2455" s="164">
        <v>1</v>
      </c>
      <c r="F2455" s="165">
        <v>143000</v>
      </c>
      <c r="G2455" s="166">
        <f t="shared" si="70"/>
        <v>143000</v>
      </c>
      <c r="H2455" s="165">
        <v>143000</v>
      </c>
      <c r="I2455" s="166">
        <f t="shared" si="71"/>
        <v>143000</v>
      </c>
      <c r="J2455" s="165">
        <v>0</v>
      </c>
      <c r="K2455" s="166">
        <f t="shared" si="72"/>
        <v>0</v>
      </c>
      <c r="L2455" s="166">
        <v>21</v>
      </c>
      <c r="M2455" s="166">
        <f t="shared" si="73"/>
        <v>173030</v>
      </c>
      <c r="N2455" s="166">
        <v>0.33300000000000002</v>
      </c>
      <c r="O2455" s="166">
        <f t="shared" si="74"/>
        <v>0.33</v>
      </c>
      <c r="P2455" s="166">
        <v>0</v>
      </c>
      <c r="Q2455" s="166">
        <f t="shared" si="75"/>
        <v>0</v>
      </c>
      <c r="R2455" s="166"/>
      <c r="S2455" s="166" t="s">
        <v>250</v>
      </c>
      <c r="T2455" s="167" t="s">
        <v>234</v>
      </c>
      <c r="U2455" s="144">
        <v>0</v>
      </c>
      <c r="V2455" s="144">
        <f t="shared" si="76"/>
        <v>0</v>
      </c>
      <c r="W2455" s="144"/>
      <c r="X2455" s="133"/>
      <c r="Y2455" s="133"/>
      <c r="Z2455" s="133"/>
      <c r="AA2455" s="133"/>
      <c r="AB2455" s="133"/>
      <c r="AC2455" s="133"/>
      <c r="AD2455" s="133"/>
      <c r="AE2455" s="133"/>
      <c r="AF2455" s="133"/>
      <c r="AG2455" s="133" t="s">
        <v>251</v>
      </c>
      <c r="AH2455" s="133"/>
      <c r="AI2455" s="133"/>
      <c r="AJ2455" s="133"/>
      <c r="AK2455" s="133"/>
      <c r="AL2455" s="133"/>
      <c r="AM2455" s="133"/>
      <c r="AN2455" s="133"/>
      <c r="AO2455" s="133"/>
      <c r="AP2455" s="133"/>
      <c r="AQ2455" s="133"/>
      <c r="AR2455" s="133"/>
      <c r="AS2455" s="133"/>
      <c r="AT2455" s="133"/>
      <c r="AU2455" s="133"/>
      <c r="AV2455" s="133"/>
      <c r="AW2455" s="133"/>
      <c r="AX2455" s="133"/>
      <c r="AY2455" s="133"/>
      <c r="AZ2455" s="133"/>
      <c r="BA2455" s="133"/>
      <c r="BB2455" s="133"/>
      <c r="BC2455" s="133"/>
      <c r="BD2455" s="133"/>
      <c r="BE2455" s="133"/>
      <c r="BF2455" s="133"/>
      <c r="BG2455" s="133"/>
      <c r="BH2455" s="133"/>
    </row>
    <row r="2456" spans="1:60" ht="22.5" outlineLevel="1" x14ac:dyDescent="0.2">
      <c r="A2456" s="161">
        <v>450</v>
      </c>
      <c r="B2456" s="162" t="s">
        <v>2410</v>
      </c>
      <c r="C2456" s="170" t="s">
        <v>2411</v>
      </c>
      <c r="D2456" s="163" t="s">
        <v>924</v>
      </c>
      <c r="E2456" s="164">
        <v>1</v>
      </c>
      <c r="F2456" s="165">
        <v>103000</v>
      </c>
      <c r="G2456" s="166">
        <f t="shared" si="70"/>
        <v>103000</v>
      </c>
      <c r="H2456" s="165">
        <v>103000</v>
      </c>
      <c r="I2456" s="166">
        <f t="shared" si="71"/>
        <v>103000</v>
      </c>
      <c r="J2456" s="165">
        <v>0</v>
      </c>
      <c r="K2456" s="166">
        <f t="shared" si="72"/>
        <v>0</v>
      </c>
      <c r="L2456" s="166">
        <v>21</v>
      </c>
      <c r="M2456" s="166">
        <f t="shared" si="73"/>
        <v>124630</v>
      </c>
      <c r="N2456" s="166">
        <v>0.26</v>
      </c>
      <c r="O2456" s="166">
        <f t="shared" si="74"/>
        <v>0.26</v>
      </c>
      <c r="P2456" s="166">
        <v>0</v>
      </c>
      <c r="Q2456" s="166">
        <f t="shared" si="75"/>
        <v>0</v>
      </c>
      <c r="R2456" s="166"/>
      <c r="S2456" s="166" t="s">
        <v>250</v>
      </c>
      <c r="T2456" s="167" t="s">
        <v>234</v>
      </c>
      <c r="U2456" s="144">
        <v>0</v>
      </c>
      <c r="V2456" s="144">
        <f t="shared" si="76"/>
        <v>0</v>
      </c>
      <c r="W2456" s="144"/>
      <c r="X2456" s="133"/>
      <c r="Y2456" s="133"/>
      <c r="Z2456" s="133"/>
      <c r="AA2456" s="133"/>
      <c r="AB2456" s="133"/>
      <c r="AC2456" s="133"/>
      <c r="AD2456" s="133"/>
      <c r="AE2456" s="133"/>
      <c r="AF2456" s="133"/>
      <c r="AG2456" s="133" t="s">
        <v>251</v>
      </c>
      <c r="AH2456" s="133"/>
      <c r="AI2456" s="133"/>
      <c r="AJ2456" s="133"/>
      <c r="AK2456" s="133"/>
      <c r="AL2456" s="133"/>
      <c r="AM2456" s="133"/>
      <c r="AN2456" s="133"/>
      <c r="AO2456" s="133"/>
      <c r="AP2456" s="133"/>
      <c r="AQ2456" s="133"/>
      <c r="AR2456" s="133"/>
      <c r="AS2456" s="133"/>
      <c r="AT2456" s="133"/>
      <c r="AU2456" s="133"/>
      <c r="AV2456" s="133"/>
      <c r="AW2456" s="133"/>
      <c r="AX2456" s="133"/>
      <c r="AY2456" s="133"/>
      <c r="AZ2456" s="133"/>
      <c r="BA2456" s="133"/>
      <c r="BB2456" s="133"/>
      <c r="BC2456" s="133"/>
      <c r="BD2456" s="133"/>
      <c r="BE2456" s="133"/>
      <c r="BF2456" s="133"/>
      <c r="BG2456" s="133"/>
      <c r="BH2456" s="133"/>
    </row>
    <row r="2457" spans="1:60" ht="22.5" outlineLevel="1" x14ac:dyDescent="0.2">
      <c r="A2457" s="161">
        <v>451</v>
      </c>
      <c r="B2457" s="162" t="s">
        <v>2412</v>
      </c>
      <c r="C2457" s="170" t="s">
        <v>2413</v>
      </c>
      <c r="D2457" s="163" t="s">
        <v>924</v>
      </c>
      <c r="E2457" s="164">
        <v>1</v>
      </c>
      <c r="F2457" s="165">
        <v>70000</v>
      </c>
      <c r="G2457" s="166">
        <f t="shared" si="70"/>
        <v>70000</v>
      </c>
      <c r="H2457" s="165">
        <v>70000</v>
      </c>
      <c r="I2457" s="166">
        <f t="shared" si="71"/>
        <v>70000</v>
      </c>
      <c r="J2457" s="165">
        <v>0</v>
      </c>
      <c r="K2457" s="166">
        <f t="shared" si="72"/>
        <v>0</v>
      </c>
      <c r="L2457" s="166">
        <v>21</v>
      </c>
      <c r="M2457" s="166">
        <f t="shared" si="73"/>
        <v>84700</v>
      </c>
      <c r="N2457" s="166">
        <v>0.21000000000000002</v>
      </c>
      <c r="O2457" s="166">
        <f t="shared" si="74"/>
        <v>0.21</v>
      </c>
      <c r="P2457" s="166">
        <v>0</v>
      </c>
      <c r="Q2457" s="166">
        <f t="shared" si="75"/>
        <v>0</v>
      </c>
      <c r="R2457" s="166"/>
      <c r="S2457" s="166" t="s">
        <v>250</v>
      </c>
      <c r="T2457" s="167" t="s">
        <v>234</v>
      </c>
      <c r="U2457" s="144">
        <v>0</v>
      </c>
      <c r="V2457" s="144">
        <f t="shared" si="76"/>
        <v>0</v>
      </c>
      <c r="W2457" s="144"/>
      <c r="X2457" s="133"/>
      <c r="Y2457" s="133"/>
      <c r="Z2457" s="133"/>
      <c r="AA2457" s="133"/>
      <c r="AB2457" s="133"/>
      <c r="AC2457" s="133"/>
      <c r="AD2457" s="133"/>
      <c r="AE2457" s="133"/>
      <c r="AF2457" s="133"/>
      <c r="AG2457" s="133" t="s">
        <v>251</v>
      </c>
      <c r="AH2457" s="133"/>
      <c r="AI2457" s="133"/>
      <c r="AJ2457" s="133"/>
      <c r="AK2457" s="133"/>
      <c r="AL2457" s="133"/>
      <c r="AM2457" s="133"/>
      <c r="AN2457" s="133"/>
      <c r="AO2457" s="133"/>
      <c r="AP2457" s="133"/>
      <c r="AQ2457" s="133"/>
      <c r="AR2457" s="133"/>
      <c r="AS2457" s="133"/>
      <c r="AT2457" s="133"/>
      <c r="AU2457" s="133"/>
      <c r="AV2457" s="133"/>
      <c r="AW2457" s="133"/>
      <c r="AX2457" s="133"/>
      <c r="AY2457" s="133"/>
      <c r="AZ2457" s="133"/>
      <c r="BA2457" s="133"/>
      <c r="BB2457" s="133"/>
      <c r="BC2457" s="133"/>
      <c r="BD2457" s="133"/>
      <c r="BE2457" s="133"/>
      <c r="BF2457" s="133"/>
      <c r="BG2457" s="133"/>
      <c r="BH2457" s="133"/>
    </row>
    <row r="2458" spans="1:60" ht="22.5" outlineLevel="1" x14ac:dyDescent="0.2">
      <c r="A2458" s="161">
        <v>452</v>
      </c>
      <c r="B2458" s="162" t="s">
        <v>2414</v>
      </c>
      <c r="C2458" s="170" t="s">
        <v>2415</v>
      </c>
      <c r="D2458" s="163" t="s">
        <v>924</v>
      </c>
      <c r="E2458" s="164">
        <v>1</v>
      </c>
      <c r="F2458" s="165">
        <v>44000</v>
      </c>
      <c r="G2458" s="166">
        <f t="shared" si="70"/>
        <v>44000</v>
      </c>
      <c r="H2458" s="165">
        <v>0</v>
      </c>
      <c r="I2458" s="166">
        <f t="shared" si="71"/>
        <v>0</v>
      </c>
      <c r="J2458" s="165">
        <v>44000</v>
      </c>
      <c r="K2458" s="166">
        <f t="shared" si="72"/>
        <v>44000</v>
      </c>
      <c r="L2458" s="166">
        <v>21</v>
      </c>
      <c r="M2458" s="166">
        <f t="shared" si="73"/>
        <v>53240</v>
      </c>
      <c r="N2458" s="166">
        <v>0.13100000000000001</v>
      </c>
      <c r="O2458" s="166">
        <f t="shared" si="74"/>
        <v>0.13</v>
      </c>
      <c r="P2458" s="166">
        <v>0</v>
      </c>
      <c r="Q2458" s="166">
        <f t="shared" si="75"/>
        <v>0</v>
      </c>
      <c r="R2458" s="166"/>
      <c r="S2458" s="166" t="s">
        <v>250</v>
      </c>
      <c r="T2458" s="167" t="s">
        <v>234</v>
      </c>
      <c r="U2458" s="144">
        <v>0</v>
      </c>
      <c r="V2458" s="144">
        <f t="shared" si="76"/>
        <v>0</v>
      </c>
      <c r="W2458" s="144"/>
      <c r="X2458" s="133"/>
      <c r="Y2458" s="133"/>
      <c r="Z2458" s="133"/>
      <c r="AA2458" s="133"/>
      <c r="AB2458" s="133"/>
      <c r="AC2458" s="133"/>
      <c r="AD2458" s="133"/>
      <c r="AE2458" s="133"/>
      <c r="AF2458" s="133"/>
      <c r="AG2458" s="133" t="s">
        <v>251</v>
      </c>
      <c r="AH2458" s="133"/>
      <c r="AI2458" s="133"/>
      <c r="AJ2458" s="133"/>
      <c r="AK2458" s="133"/>
      <c r="AL2458" s="133"/>
      <c r="AM2458" s="133"/>
      <c r="AN2458" s="133"/>
      <c r="AO2458" s="133"/>
      <c r="AP2458" s="133"/>
      <c r="AQ2458" s="133"/>
      <c r="AR2458" s="133"/>
      <c r="AS2458" s="133"/>
      <c r="AT2458" s="133"/>
      <c r="AU2458" s="133"/>
      <c r="AV2458" s="133"/>
      <c r="AW2458" s="133"/>
      <c r="AX2458" s="133"/>
      <c r="AY2458" s="133"/>
      <c r="AZ2458" s="133"/>
      <c r="BA2458" s="133"/>
      <c r="BB2458" s="133"/>
      <c r="BC2458" s="133"/>
      <c r="BD2458" s="133"/>
      <c r="BE2458" s="133"/>
      <c r="BF2458" s="133"/>
      <c r="BG2458" s="133"/>
      <c r="BH2458" s="133"/>
    </row>
    <row r="2459" spans="1:60" ht="22.5" outlineLevel="1" x14ac:dyDescent="0.2">
      <c r="A2459" s="161">
        <v>453</v>
      </c>
      <c r="B2459" s="162" t="s">
        <v>2416</v>
      </c>
      <c r="C2459" s="170" t="s">
        <v>2417</v>
      </c>
      <c r="D2459" s="163" t="s">
        <v>924</v>
      </c>
      <c r="E2459" s="164">
        <v>1</v>
      </c>
      <c r="F2459" s="165">
        <v>227000</v>
      </c>
      <c r="G2459" s="166">
        <f t="shared" si="70"/>
        <v>227000</v>
      </c>
      <c r="H2459" s="165">
        <v>227000</v>
      </c>
      <c r="I2459" s="166">
        <f t="shared" si="71"/>
        <v>227000</v>
      </c>
      <c r="J2459" s="165">
        <v>0</v>
      </c>
      <c r="K2459" s="166">
        <f t="shared" si="72"/>
        <v>0</v>
      </c>
      <c r="L2459" s="166">
        <v>21</v>
      </c>
      <c r="M2459" s="166">
        <f t="shared" si="73"/>
        <v>274670</v>
      </c>
      <c r="N2459" s="166">
        <v>0.53600000000000003</v>
      </c>
      <c r="O2459" s="166">
        <f t="shared" si="74"/>
        <v>0.54</v>
      </c>
      <c r="P2459" s="166">
        <v>0</v>
      </c>
      <c r="Q2459" s="166">
        <f t="shared" si="75"/>
        <v>0</v>
      </c>
      <c r="R2459" s="166"/>
      <c r="S2459" s="166" t="s">
        <v>250</v>
      </c>
      <c r="T2459" s="167" t="s">
        <v>234</v>
      </c>
      <c r="U2459" s="144">
        <v>0</v>
      </c>
      <c r="V2459" s="144">
        <f t="shared" si="76"/>
        <v>0</v>
      </c>
      <c r="W2459" s="144"/>
      <c r="X2459" s="133"/>
      <c r="Y2459" s="133"/>
      <c r="Z2459" s="133"/>
      <c r="AA2459" s="133"/>
      <c r="AB2459" s="133"/>
      <c r="AC2459" s="133"/>
      <c r="AD2459" s="133"/>
      <c r="AE2459" s="133"/>
      <c r="AF2459" s="133"/>
      <c r="AG2459" s="133" t="s">
        <v>251</v>
      </c>
      <c r="AH2459" s="133"/>
      <c r="AI2459" s="133"/>
      <c r="AJ2459" s="133"/>
      <c r="AK2459" s="133"/>
      <c r="AL2459" s="133"/>
      <c r="AM2459" s="133"/>
      <c r="AN2459" s="133"/>
      <c r="AO2459" s="133"/>
      <c r="AP2459" s="133"/>
      <c r="AQ2459" s="133"/>
      <c r="AR2459" s="133"/>
      <c r="AS2459" s="133"/>
      <c r="AT2459" s="133"/>
      <c r="AU2459" s="133"/>
      <c r="AV2459" s="133"/>
      <c r="AW2459" s="133"/>
      <c r="AX2459" s="133"/>
      <c r="AY2459" s="133"/>
      <c r="AZ2459" s="133"/>
      <c r="BA2459" s="133"/>
      <c r="BB2459" s="133"/>
      <c r="BC2459" s="133"/>
      <c r="BD2459" s="133"/>
      <c r="BE2459" s="133"/>
      <c r="BF2459" s="133"/>
      <c r="BG2459" s="133"/>
      <c r="BH2459" s="133"/>
    </row>
    <row r="2460" spans="1:60" outlineLevel="1" x14ac:dyDescent="0.2">
      <c r="A2460" s="161">
        <v>454</v>
      </c>
      <c r="B2460" s="162" t="s">
        <v>2418</v>
      </c>
      <c r="C2460" s="170" t="s">
        <v>2419</v>
      </c>
      <c r="D2460" s="163" t="s">
        <v>924</v>
      </c>
      <c r="E2460" s="164">
        <v>1</v>
      </c>
      <c r="F2460" s="165">
        <v>1800</v>
      </c>
      <c r="G2460" s="166">
        <f t="shared" si="70"/>
        <v>1800</v>
      </c>
      <c r="H2460" s="165">
        <v>0</v>
      </c>
      <c r="I2460" s="166">
        <f t="shared" si="71"/>
        <v>0</v>
      </c>
      <c r="J2460" s="165">
        <v>1800</v>
      </c>
      <c r="K2460" s="166">
        <f t="shared" si="72"/>
        <v>1800</v>
      </c>
      <c r="L2460" s="166">
        <v>21</v>
      </c>
      <c r="M2460" s="166">
        <f t="shared" si="73"/>
        <v>2178</v>
      </c>
      <c r="N2460" s="166">
        <v>9.0000000000000011E-2</v>
      </c>
      <c r="O2460" s="166">
        <f t="shared" si="74"/>
        <v>0.09</v>
      </c>
      <c r="P2460" s="166">
        <v>0</v>
      </c>
      <c r="Q2460" s="166">
        <f t="shared" si="75"/>
        <v>0</v>
      </c>
      <c r="R2460" s="166"/>
      <c r="S2460" s="166" t="s">
        <v>250</v>
      </c>
      <c r="T2460" s="167" t="s">
        <v>234</v>
      </c>
      <c r="U2460" s="144">
        <v>0</v>
      </c>
      <c r="V2460" s="144">
        <f t="shared" si="76"/>
        <v>0</v>
      </c>
      <c r="W2460" s="144"/>
      <c r="X2460" s="133"/>
      <c r="Y2460" s="133"/>
      <c r="Z2460" s="133"/>
      <c r="AA2460" s="133"/>
      <c r="AB2460" s="133"/>
      <c r="AC2460" s="133"/>
      <c r="AD2460" s="133"/>
      <c r="AE2460" s="133"/>
      <c r="AF2460" s="133"/>
      <c r="AG2460" s="133" t="s">
        <v>251</v>
      </c>
      <c r="AH2460" s="133"/>
      <c r="AI2460" s="133"/>
      <c r="AJ2460" s="133"/>
      <c r="AK2460" s="133"/>
      <c r="AL2460" s="133"/>
      <c r="AM2460" s="133"/>
      <c r="AN2460" s="133"/>
      <c r="AO2460" s="133"/>
      <c r="AP2460" s="133"/>
      <c r="AQ2460" s="133"/>
      <c r="AR2460" s="133"/>
      <c r="AS2460" s="133"/>
      <c r="AT2460" s="133"/>
      <c r="AU2460" s="133"/>
      <c r="AV2460" s="133"/>
      <c r="AW2460" s="133"/>
      <c r="AX2460" s="133"/>
      <c r="AY2460" s="133"/>
      <c r="AZ2460" s="133"/>
      <c r="BA2460" s="133"/>
      <c r="BB2460" s="133"/>
      <c r="BC2460" s="133"/>
      <c r="BD2460" s="133"/>
      <c r="BE2460" s="133"/>
      <c r="BF2460" s="133"/>
      <c r="BG2460" s="133"/>
      <c r="BH2460" s="133"/>
    </row>
    <row r="2461" spans="1:60" ht="22.5" outlineLevel="1" x14ac:dyDescent="0.2">
      <c r="A2461" s="161">
        <v>455</v>
      </c>
      <c r="B2461" s="162" t="s">
        <v>2420</v>
      </c>
      <c r="C2461" s="170" t="s">
        <v>2421</v>
      </c>
      <c r="D2461" s="163" t="s">
        <v>924</v>
      </c>
      <c r="E2461" s="164">
        <v>1</v>
      </c>
      <c r="F2461" s="165">
        <v>269000</v>
      </c>
      <c r="G2461" s="166">
        <f t="shared" si="70"/>
        <v>269000</v>
      </c>
      <c r="H2461" s="165">
        <v>269000</v>
      </c>
      <c r="I2461" s="166">
        <f t="shared" si="71"/>
        <v>269000</v>
      </c>
      <c r="J2461" s="165">
        <v>0</v>
      </c>
      <c r="K2461" s="166">
        <f t="shared" si="72"/>
        <v>0</v>
      </c>
      <c r="L2461" s="166">
        <v>21</v>
      </c>
      <c r="M2461" s="166">
        <f t="shared" si="73"/>
        <v>325490</v>
      </c>
      <c r="N2461" s="166">
        <v>0.66400000000000003</v>
      </c>
      <c r="O2461" s="166">
        <f t="shared" si="74"/>
        <v>0.66</v>
      </c>
      <c r="P2461" s="166">
        <v>0</v>
      </c>
      <c r="Q2461" s="166">
        <f t="shared" si="75"/>
        <v>0</v>
      </c>
      <c r="R2461" s="166"/>
      <c r="S2461" s="166" t="s">
        <v>250</v>
      </c>
      <c r="T2461" s="167" t="s">
        <v>234</v>
      </c>
      <c r="U2461" s="144">
        <v>0</v>
      </c>
      <c r="V2461" s="144">
        <f t="shared" si="76"/>
        <v>0</v>
      </c>
      <c r="W2461" s="144"/>
      <c r="X2461" s="133"/>
      <c r="Y2461" s="133"/>
      <c r="Z2461" s="133"/>
      <c r="AA2461" s="133"/>
      <c r="AB2461" s="133"/>
      <c r="AC2461" s="133"/>
      <c r="AD2461" s="133"/>
      <c r="AE2461" s="133"/>
      <c r="AF2461" s="133"/>
      <c r="AG2461" s="133" t="s">
        <v>251</v>
      </c>
      <c r="AH2461" s="133"/>
      <c r="AI2461" s="133"/>
      <c r="AJ2461" s="133"/>
      <c r="AK2461" s="133"/>
      <c r="AL2461" s="133"/>
      <c r="AM2461" s="133"/>
      <c r="AN2461" s="133"/>
      <c r="AO2461" s="133"/>
      <c r="AP2461" s="133"/>
      <c r="AQ2461" s="133"/>
      <c r="AR2461" s="133"/>
      <c r="AS2461" s="133"/>
      <c r="AT2461" s="133"/>
      <c r="AU2461" s="133"/>
      <c r="AV2461" s="133"/>
      <c r="AW2461" s="133"/>
      <c r="AX2461" s="133"/>
      <c r="AY2461" s="133"/>
      <c r="AZ2461" s="133"/>
      <c r="BA2461" s="133"/>
      <c r="BB2461" s="133"/>
      <c r="BC2461" s="133"/>
      <c r="BD2461" s="133"/>
      <c r="BE2461" s="133"/>
      <c r="BF2461" s="133"/>
      <c r="BG2461" s="133"/>
      <c r="BH2461" s="133"/>
    </row>
    <row r="2462" spans="1:60" ht="22.5" outlineLevel="1" x14ac:dyDescent="0.2">
      <c r="A2462" s="161">
        <v>456</v>
      </c>
      <c r="B2462" s="162" t="s">
        <v>2422</v>
      </c>
      <c r="C2462" s="170" t="s">
        <v>2423</v>
      </c>
      <c r="D2462" s="163" t="s">
        <v>924</v>
      </c>
      <c r="E2462" s="164">
        <v>1</v>
      </c>
      <c r="F2462" s="165">
        <v>139000</v>
      </c>
      <c r="G2462" s="166">
        <f t="shared" si="70"/>
        <v>139000</v>
      </c>
      <c r="H2462" s="165">
        <v>139000</v>
      </c>
      <c r="I2462" s="166">
        <f t="shared" si="71"/>
        <v>139000</v>
      </c>
      <c r="J2462" s="165">
        <v>0</v>
      </c>
      <c r="K2462" s="166">
        <f t="shared" si="72"/>
        <v>0</v>
      </c>
      <c r="L2462" s="166">
        <v>21</v>
      </c>
      <c r="M2462" s="166">
        <f t="shared" si="73"/>
        <v>168190</v>
      </c>
      <c r="N2462" s="166">
        <v>0.32200000000000001</v>
      </c>
      <c r="O2462" s="166">
        <f t="shared" si="74"/>
        <v>0.32</v>
      </c>
      <c r="P2462" s="166">
        <v>0</v>
      </c>
      <c r="Q2462" s="166">
        <f t="shared" si="75"/>
        <v>0</v>
      </c>
      <c r="R2462" s="166"/>
      <c r="S2462" s="166" t="s">
        <v>250</v>
      </c>
      <c r="T2462" s="167" t="s">
        <v>234</v>
      </c>
      <c r="U2462" s="144">
        <v>0</v>
      </c>
      <c r="V2462" s="144">
        <f t="shared" si="76"/>
        <v>0</v>
      </c>
      <c r="W2462" s="144"/>
      <c r="X2462" s="133"/>
      <c r="Y2462" s="133"/>
      <c r="Z2462" s="133"/>
      <c r="AA2462" s="133"/>
      <c r="AB2462" s="133"/>
      <c r="AC2462" s="133"/>
      <c r="AD2462" s="133"/>
      <c r="AE2462" s="133"/>
      <c r="AF2462" s="133"/>
      <c r="AG2462" s="133" t="s">
        <v>251</v>
      </c>
      <c r="AH2462" s="133"/>
      <c r="AI2462" s="133"/>
      <c r="AJ2462" s="133"/>
      <c r="AK2462" s="133"/>
      <c r="AL2462" s="133"/>
      <c r="AM2462" s="133"/>
      <c r="AN2462" s="133"/>
      <c r="AO2462" s="133"/>
      <c r="AP2462" s="133"/>
      <c r="AQ2462" s="133"/>
      <c r="AR2462" s="133"/>
      <c r="AS2462" s="133"/>
      <c r="AT2462" s="133"/>
      <c r="AU2462" s="133"/>
      <c r="AV2462" s="133"/>
      <c r="AW2462" s="133"/>
      <c r="AX2462" s="133"/>
      <c r="AY2462" s="133"/>
      <c r="AZ2462" s="133"/>
      <c r="BA2462" s="133"/>
      <c r="BB2462" s="133"/>
      <c r="BC2462" s="133"/>
      <c r="BD2462" s="133"/>
      <c r="BE2462" s="133"/>
      <c r="BF2462" s="133"/>
      <c r="BG2462" s="133"/>
      <c r="BH2462" s="133"/>
    </row>
    <row r="2463" spans="1:60" ht="22.5" outlineLevel="1" x14ac:dyDescent="0.2">
      <c r="A2463" s="161">
        <v>457</v>
      </c>
      <c r="B2463" s="162" t="s">
        <v>2424</v>
      </c>
      <c r="C2463" s="170" t="s">
        <v>2425</v>
      </c>
      <c r="D2463" s="163" t="s">
        <v>924</v>
      </c>
      <c r="E2463" s="164">
        <v>1</v>
      </c>
      <c r="F2463" s="165">
        <v>135000</v>
      </c>
      <c r="G2463" s="166">
        <f t="shared" si="70"/>
        <v>135000</v>
      </c>
      <c r="H2463" s="165">
        <v>135000</v>
      </c>
      <c r="I2463" s="166">
        <f t="shared" si="71"/>
        <v>135000</v>
      </c>
      <c r="J2463" s="165">
        <v>0</v>
      </c>
      <c r="K2463" s="166">
        <f t="shared" si="72"/>
        <v>0</v>
      </c>
      <c r="L2463" s="166">
        <v>21</v>
      </c>
      <c r="M2463" s="166">
        <f t="shared" si="73"/>
        <v>163350</v>
      </c>
      <c r="N2463" s="166">
        <v>0.32200000000000001</v>
      </c>
      <c r="O2463" s="166">
        <f t="shared" si="74"/>
        <v>0.32</v>
      </c>
      <c r="P2463" s="166">
        <v>0</v>
      </c>
      <c r="Q2463" s="166">
        <f t="shared" si="75"/>
        <v>0</v>
      </c>
      <c r="R2463" s="166"/>
      <c r="S2463" s="166" t="s">
        <v>250</v>
      </c>
      <c r="T2463" s="167" t="s">
        <v>234</v>
      </c>
      <c r="U2463" s="144">
        <v>0</v>
      </c>
      <c r="V2463" s="144">
        <f t="shared" si="76"/>
        <v>0</v>
      </c>
      <c r="W2463" s="144"/>
      <c r="X2463" s="133"/>
      <c r="Y2463" s="133"/>
      <c r="Z2463" s="133"/>
      <c r="AA2463" s="133"/>
      <c r="AB2463" s="133"/>
      <c r="AC2463" s="133"/>
      <c r="AD2463" s="133"/>
      <c r="AE2463" s="133"/>
      <c r="AF2463" s="133"/>
      <c r="AG2463" s="133" t="s">
        <v>251</v>
      </c>
      <c r="AH2463" s="133"/>
      <c r="AI2463" s="133"/>
      <c r="AJ2463" s="133"/>
      <c r="AK2463" s="133"/>
      <c r="AL2463" s="133"/>
      <c r="AM2463" s="133"/>
      <c r="AN2463" s="133"/>
      <c r="AO2463" s="133"/>
      <c r="AP2463" s="133"/>
      <c r="AQ2463" s="133"/>
      <c r="AR2463" s="133"/>
      <c r="AS2463" s="133"/>
      <c r="AT2463" s="133"/>
      <c r="AU2463" s="133"/>
      <c r="AV2463" s="133"/>
      <c r="AW2463" s="133"/>
      <c r="AX2463" s="133"/>
      <c r="AY2463" s="133"/>
      <c r="AZ2463" s="133"/>
      <c r="BA2463" s="133"/>
      <c r="BB2463" s="133"/>
      <c r="BC2463" s="133"/>
      <c r="BD2463" s="133"/>
      <c r="BE2463" s="133"/>
      <c r="BF2463" s="133"/>
      <c r="BG2463" s="133"/>
      <c r="BH2463" s="133"/>
    </row>
    <row r="2464" spans="1:60" ht="22.5" outlineLevel="1" x14ac:dyDescent="0.2">
      <c r="A2464" s="161">
        <v>458</v>
      </c>
      <c r="B2464" s="162" t="s">
        <v>2426</v>
      </c>
      <c r="C2464" s="170" t="s">
        <v>2427</v>
      </c>
      <c r="D2464" s="163" t="s">
        <v>924</v>
      </c>
      <c r="E2464" s="164">
        <v>1</v>
      </c>
      <c r="F2464" s="165">
        <v>269</v>
      </c>
      <c r="G2464" s="166">
        <f t="shared" si="70"/>
        <v>269</v>
      </c>
      <c r="H2464" s="165">
        <v>269</v>
      </c>
      <c r="I2464" s="166">
        <f t="shared" si="71"/>
        <v>269</v>
      </c>
      <c r="J2464" s="165">
        <v>0</v>
      </c>
      <c r="K2464" s="166">
        <f t="shared" si="72"/>
        <v>0</v>
      </c>
      <c r="L2464" s="166">
        <v>21</v>
      </c>
      <c r="M2464" s="166">
        <f t="shared" si="73"/>
        <v>325.49</v>
      </c>
      <c r="N2464" s="166">
        <v>0.75900000000000001</v>
      </c>
      <c r="O2464" s="166">
        <f t="shared" si="74"/>
        <v>0.76</v>
      </c>
      <c r="P2464" s="166">
        <v>0</v>
      </c>
      <c r="Q2464" s="166">
        <f t="shared" si="75"/>
        <v>0</v>
      </c>
      <c r="R2464" s="166"/>
      <c r="S2464" s="166" t="s">
        <v>250</v>
      </c>
      <c r="T2464" s="167" t="s">
        <v>234</v>
      </c>
      <c r="U2464" s="144">
        <v>0</v>
      </c>
      <c r="V2464" s="144">
        <f t="shared" si="76"/>
        <v>0</v>
      </c>
      <c r="W2464" s="144"/>
      <c r="X2464" s="133"/>
      <c r="Y2464" s="133"/>
      <c r="Z2464" s="133"/>
      <c r="AA2464" s="133"/>
      <c r="AB2464" s="133"/>
      <c r="AC2464" s="133"/>
      <c r="AD2464" s="133"/>
      <c r="AE2464" s="133"/>
      <c r="AF2464" s="133"/>
      <c r="AG2464" s="133" t="s">
        <v>251</v>
      </c>
      <c r="AH2464" s="133"/>
      <c r="AI2464" s="133"/>
      <c r="AJ2464" s="133"/>
      <c r="AK2464" s="133"/>
      <c r="AL2464" s="133"/>
      <c r="AM2464" s="133"/>
      <c r="AN2464" s="133"/>
      <c r="AO2464" s="133"/>
      <c r="AP2464" s="133"/>
      <c r="AQ2464" s="133"/>
      <c r="AR2464" s="133"/>
      <c r="AS2464" s="133"/>
      <c r="AT2464" s="133"/>
      <c r="AU2464" s="133"/>
      <c r="AV2464" s="133"/>
      <c r="AW2464" s="133"/>
      <c r="AX2464" s="133"/>
      <c r="AY2464" s="133"/>
      <c r="AZ2464" s="133"/>
      <c r="BA2464" s="133"/>
      <c r="BB2464" s="133"/>
      <c r="BC2464" s="133"/>
      <c r="BD2464" s="133"/>
      <c r="BE2464" s="133"/>
      <c r="BF2464" s="133"/>
      <c r="BG2464" s="133"/>
      <c r="BH2464" s="133"/>
    </row>
    <row r="2465" spans="1:60" ht="22.5" outlineLevel="1" x14ac:dyDescent="0.2">
      <c r="A2465" s="161">
        <v>459</v>
      </c>
      <c r="B2465" s="162" t="s">
        <v>2428</v>
      </c>
      <c r="C2465" s="170" t="s">
        <v>2429</v>
      </c>
      <c r="D2465" s="163" t="s">
        <v>924</v>
      </c>
      <c r="E2465" s="164">
        <v>1</v>
      </c>
      <c r="F2465" s="165">
        <v>166000</v>
      </c>
      <c r="G2465" s="166">
        <f t="shared" si="70"/>
        <v>166000</v>
      </c>
      <c r="H2465" s="165">
        <v>166000</v>
      </c>
      <c r="I2465" s="166">
        <f t="shared" si="71"/>
        <v>166000</v>
      </c>
      <c r="J2465" s="165">
        <v>0</v>
      </c>
      <c r="K2465" s="166">
        <f t="shared" si="72"/>
        <v>0</v>
      </c>
      <c r="L2465" s="166">
        <v>21</v>
      </c>
      <c r="M2465" s="166">
        <f t="shared" si="73"/>
        <v>200860</v>
      </c>
      <c r="N2465" s="166">
        <v>0.35300000000000004</v>
      </c>
      <c r="O2465" s="166">
        <f t="shared" si="74"/>
        <v>0.35</v>
      </c>
      <c r="P2465" s="166">
        <v>0</v>
      </c>
      <c r="Q2465" s="166">
        <f t="shared" si="75"/>
        <v>0</v>
      </c>
      <c r="R2465" s="166"/>
      <c r="S2465" s="166" t="s">
        <v>250</v>
      </c>
      <c r="T2465" s="167" t="s">
        <v>234</v>
      </c>
      <c r="U2465" s="144">
        <v>0</v>
      </c>
      <c r="V2465" s="144">
        <f t="shared" si="76"/>
        <v>0</v>
      </c>
      <c r="W2465" s="144"/>
      <c r="X2465" s="133"/>
      <c r="Y2465" s="133"/>
      <c r="Z2465" s="133"/>
      <c r="AA2465" s="133"/>
      <c r="AB2465" s="133"/>
      <c r="AC2465" s="133"/>
      <c r="AD2465" s="133"/>
      <c r="AE2465" s="133"/>
      <c r="AF2465" s="133"/>
      <c r="AG2465" s="133" t="s">
        <v>251</v>
      </c>
      <c r="AH2465" s="133"/>
      <c r="AI2465" s="133"/>
      <c r="AJ2465" s="133"/>
      <c r="AK2465" s="133"/>
      <c r="AL2465" s="133"/>
      <c r="AM2465" s="133"/>
      <c r="AN2465" s="133"/>
      <c r="AO2465" s="133"/>
      <c r="AP2465" s="133"/>
      <c r="AQ2465" s="133"/>
      <c r="AR2465" s="133"/>
      <c r="AS2465" s="133"/>
      <c r="AT2465" s="133"/>
      <c r="AU2465" s="133"/>
      <c r="AV2465" s="133"/>
      <c r="AW2465" s="133"/>
      <c r="AX2465" s="133"/>
      <c r="AY2465" s="133"/>
      <c r="AZ2465" s="133"/>
      <c r="BA2465" s="133"/>
      <c r="BB2465" s="133"/>
      <c r="BC2465" s="133"/>
      <c r="BD2465" s="133"/>
      <c r="BE2465" s="133"/>
      <c r="BF2465" s="133"/>
      <c r="BG2465" s="133"/>
      <c r="BH2465" s="133"/>
    </row>
    <row r="2466" spans="1:60" ht="22.5" outlineLevel="1" x14ac:dyDescent="0.2">
      <c r="A2466" s="161">
        <v>460</v>
      </c>
      <c r="B2466" s="162" t="s">
        <v>2430</v>
      </c>
      <c r="C2466" s="170" t="s">
        <v>2413</v>
      </c>
      <c r="D2466" s="163" t="s">
        <v>924</v>
      </c>
      <c r="E2466" s="164">
        <v>1</v>
      </c>
      <c r="F2466" s="165">
        <v>70000</v>
      </c>
      <c r="G2466" s="166">
        <f t="shared" si="70"/>
        <v>70000</v>
      </c>
      <c r="H2466" s="165">
        <v>0</v>
      </c>
      <c r="I2466" s="166">
        <f t="shared" si="71"/>
        <v>0</v>
      </c>
      <c r="J2466" s="165">
        <v>70000</v>
      </c>
      <c r="K2466" s="166">
        <f t="shared" si="72"/>
        <v>70000</v>
      </c>
      <c r="L2466" s="166">
        <v>21</v>
      </c>
      <c r="M2466" s="166">
        <f t="shared" si="73"/>
        <v>84700</v>
      </c>
      <c r="N2466" s="166">
        <v>0.21000000000000002</v>
      </c>
      <c r="O2466" s="166">
        <f t="shared" si="74"/>
        <v>0.21</v>
      </c>
      <c r="P2466" s="166">
        <v>0</v>
      </c>
      <c r="Q2466" s="166">
        <f t="shared" si="75"/>
        <v>0</v>
      </c>
      <c r="R2466" s="166"/>
      <c r="S2466" s="166" t="s">
        <v>250</v>
      </c>
      <c r="T2466" s="167" t="s">
        <v>234</v>
      </c>
      <c r="U2466" s="144">
        <v>0</v>
      </c>
      <c r="V2466" s="144">
        <f t="shared" si="76"/>
        <v>0</v>
      </c>
      <c r="W2466" s="144"/>
      <c r="X2466" s="133"/>
      <c r="Y2466" s="133"/>
      <c r="Z2466" s="133"/>
      <c r="AA2466" s="133"/>
      <c r="AB2466" s="133"/>
      <c r="AC2466" s="133"/>
      <c r="AD2466" s="133"/>
      <c r="AE2466" s="133"/>
      <c r="AF2466" s="133"/>
      <c r="AG2466" s="133" t="s">
        <v>251</v>
      </c>
      <c r="AH2466" s="133"/>
      <c r="AI2466" s="133"/>
      <c r="AJ2466" s="133"/>
      <c r="AK2466" s="133"/>
      <c r="AL2466" s="133"/>
      <c r="AM2466" s="133"/>
      <c r="AN2466" s="133"/>
      <c r="AO2466" s="133"/>
      <c r="AP2466" s="133"/>
      <c r="AQ2466" s="133"/>
      <c r="AR2466" s="133"/>
      <c r="AS2466" s="133"/>
      <c r="AT2466" s="133"/>
      <c r="AU2466" s="133"/>
      <c r="AV2466" s="133"/>
      <c r="AW2466" s="133"/>
      <c r="AX2466" s="133"/>
      <c r="AY2466" s="133"/>
      <c r="AZ2466" s="133"/>
      <c r="BA2466" s="133"/>
      <c r="BB2466" s="133"/>
      <c r="BC2466" s="133"/>
      <c r="BD2466" s="133"/>
      <c r="BE2466" s="133"/>
      <c r="BF2466" s="133"/>
      <c r="BG2466" s="133"/>
      <c r="BH2466" s="133"/>
    </row>
    <row r="2467" spans="1:60" ht="22.5" outlineLevel="1" x14ac:dyDescent="0.2">
      <c r="A2467" s="161">
        <v>461</v>
      </c>
      <c r="B2467" s="162" t="s">
        <v>2431</v>
      </c>
      <c r="C2467" s="170" t="s">
        <v>2432</v>
      </c>
      <c r="D2467" s="163" t="s">
        <v>924</v>
      </c>
      <c r="E2467" s="164">
        <v>1</v>
      </c>
      <c r="F2467" s="165">
        <v>57000</v>
      </c>
      <c r="G2467" s="166">
        <f t="shared" si="70"/>
        <v>57000</v>
      </c>
      <c r="H2467" s="165">
        <v>0</v>
      </c>
      <c r="I2467" s="166">
        <f t="shared" si="71"/>
        <v>0</v>
      </c>
      <c r="J2467" s="165">
        <v>57000</v>
      </c>
      <c r="K2467" s="166">
        <f t="shared" si="72"/>
        <v>57000</v>
      </c>
      <c r="L2467" s="166">
        <v>21</v>
      </c>
      <c r="M2467" s="166">
        <f t="shared" si="73"/>
        <v>68970</v>
      </c>
      <c r="N2467" s="166">
        <v>0.17100000000000001</v>
      </c>
      <c r="O2467" s="166">
        <f t="shared" si="74"/>
        <v>0.17</v>
      </c>
      <c r="P2467" s="166">
        <v>0</v>
      </c>
      <c r="Q2467" s="166">
        <f t="shared" si="75"/>
        <v>0</v>
      </c>
      <c r="R2467" s="166"/>
      <c r="S2467" s="166" t="s">
        <v>250</v>
      </c>
      <c r="T2467" s="167" t="s">
        <v>234</v>
      </c>
      <c r="U2467" s="144">
        <v>0</v>
      </c>
      <c r="V2467" s="144">
        <f t="shared" si="76"/>
        <v>0</v>
      </c>
      <c r="W2467" s="144"/>
      <c r="X2467" s="133"/>
      <c r="Y2467" s="133"/>
      <c r="Z2467" s="133"/>
      <c r="AA2467" s="133"/>
      <c r="AB2467" s="133"/>
      <c r="AC2467" s="133"/>
      <c r="AD2467" s="133"/>
      <c r="AE2467" s="133"/>
      <c r="AF2467" s="133"/>
      <c r="AG2467" s="133" t="s">
        <v>251</v>
      </c>
      <c r="AH2467" s="133"/>
      <c r="AI2467" s="133"/>
      <c r="AJ2467" s="133"/>
      <c r="AK2467" s="133"/>
      <c r="AL2467" s="133"/>
      <c r="AM2467" s="133"/>
      <c r="AN2467" s="133"/>
      <c r="AO2467" s="133"/>
      <c r="AP2467" s="133"/>
      <c r="AQ2467" s="133"/>
      <c r="AR2467" s="133"/>
      <c r="AS2467" s="133"/>
      <c r="AT2467" s="133"/>
      <c r="AU2467" s="133"/>
      <c r="AV2467" s="133"/>
      <c r="AW2467" s="133"/>
      <c r="AX2467" s="133"/>
      <c r="AY2467" s="133"/>
      <c r="AZ2467" s="133"/>
      <c r="BA2467" s="133"/>
      <c r="BB2467" s="133"/>
      <c r="BC2467" s="133"/>
      <c r="BD2467" s="133"/>
      <c r="BE2467" s="133"/>
      <c r="BF2467" s="133"/>
      <c r="BG2467" s="133"/>
      <c r="BH2467" s="133"/>
    </row>
    <row r="2468" spans="1:60" ht="22.5" outlineLevel="1" x14ac:dyDescent="0.2">
      <c r="A2468" s="161">
        <v>462</v>
      </c>
      <c r="B2468" s="162" t="s">
        <v>2433</v>
      </c>
      <c r="C2468" s="170" t="s">
        <v>2434</v>
      </c>
      <c r="D2468" s="163" t="s">
        <v>924</v>
      </c>
      <c r="E2468" s="164">
        <v>1</v>
      </c>
      <c r="F2468" s="165">
        <v>227000</v>
      </c>
      <c r="G2468" s="166">
        <f t="shared" si="70"/>
        <v>227000</v>
      </c>
      <c r="H2468" s="165">
        <v>227000</v>
      </c>
      <c r="I2468" s="166">
        <f t="shared" si="71"/>
        <v>227000</v>
      </c>
      <c r="J2468" s="165">
        <v>0</v>
      </c>
      <c r="K2468" s="166">
        <f t="shared" si="72"/>
        <v>0</v>
      </c>
      <c r="L2468" s="166">
        <v>21</v>
      </c>
      <c r="M2468" s="166">
        <f t="shared" si="73"/>
        <v>274670</v>
      </c>
      <c r="N2468" s="166">
        <v>0.53600000000000003</v>
      </c>
      <c r="O2468" s="166">
        <f t="shared" si="74"/>
        <v>0.54</v>
      </c>
      <c r="P2468" s="166">
        <v>0</v>
      </c>
      <c r="Q2468" s="166">
        <f t="shared" si="75"/>
        <v>0</v>
      </c>
      <c r="R2468" s="166"/>
      <c r="S2468" s="166" t="s">
        <v>250</v>
      </c>
      <c r="T2468" s="167" t="s">
        <v>234</v>
      </c>
      <c r="U2468" s="144">
        <v>0</v>
      </c>
      <c r="V2468" s="144">
        <f t="shared" si="76"/>
        <v>0</v>
      </c>
      <c r="W2468" s="144"/>
      <c r="X2468" s="133"/>
      <c r="Y2468" s="133"/>
      <c r="Z2468" s="133"/>
      <c r="AA2468" s="133"/>
      <c r="AB2468" s="133"/>
      <c r="AC2468" s="133"/>
      <c r="AD2468" s="133"/>
      <c r="AE2468" s="133"/>
      <c r="AF2468" s="133"/>
      <c r="AG2468" s="133" t="s">
        <v>251</v>
      </c>
      <c r="AH2468" s="133"/>
      <c r="AI2468" s="133"/>
      <c r="AJ2468" s="133"/>
      <c r="AK2468" s="133"/>
      <c r="AL2468" s="133"/>
      <c r="AM2468" s="133"/>
      <c r="AN2468" s="133"/>
      <c r="AO2468" s="133"/>
      <c r="AP2468" s="133"/>
      <c r="AQ2468" s="133"/>
      <c r="AR2468" s="133"/>
      <c r="AS2468" s="133"/>
      <c r="AT2468" s="133"/>
      <c r="AU2468" s="133"/>
      <c r="AV2468" s="133"/>
      <c r="AW2468" s="133"/>
      <c r="AX2468" s="133"/>
      <c r="AY2468" s="133"/>
      <c r="AZ2468" s="133"/>
      <c r="BA2468" s="133"/>
      <c r="BB2468" s="133"/>
      <c r="BC2468" s="133"/>
      <c r="BD2468" s="133"/>
      <c r="BE2468" s="133"/>
      <c r="BF2468" s="133"/>
      <c r="BG2468" s="133"/>
      <c r="BH2468" s="133"/>
    </row>
    <row r="2469" spans="1:60" outlineLevel="1" x14ac:dyDescent="0.2">
      <c r="A2469" s="161">
        <v>463</v>
      </c>
      <c r="B2469" s="162" t="s">
        <v>2435</v>
      </c>
      <c r="C2469" s="170" t="s">
        <v>2436</v>
      </c>
      <c r="D2469" s="163" t="s">
        <v>924</v>
      </c>
      <c r="E2469" s="164">
        <v>1</v>
      </c>
      <c r="F2469" s="165">
        <v>12000</v>
      </c>
      <c r="G2469" s="166">
        <f t="shared" si="70"/>
        <v>12000</v>
      </c>
      <c r="H2469" s="165">
        <v>0</v>
      </c>
      <c r="I2469" s="166">
        <f t="shared" si="71"/>
        <v>0</v>
      </c>
      <c r="J2469" s="165">
        <v>12000</v>
      </c>
      <c r="K2469" s="166">
        <f t="shared" si="72"/>
        <v>12000</v>
      </c>
      <c r="L2469" s="166">
        <v>21</v>
      </c>
      <c r="M2469" s="166">
        <f t="shared" si="73"/>
        <v>14520</v>
      </c>
      <c r="N2469" s="166">
        <v>6.0000000000000005E-2</v>
      </c>
      <c r="O2469" s="166">
        <f t="shared" si="74"/>
        <v>0.06</v>
      </c>
      <c r="P2469" s="166">
        <v>0</v>
      </c>
      <c r="Q2469" s="166">
        <f t="shared" si="75"/>
        <v>0</v>
      </c>
      <c r="R2469" s="166"/>
      <c r="S2469" s="166" t="s">
        <v>250</v>
      </c>
      <c r="T2469" s="167" t="s">
        <v>234</v>
      </c>
      <c r="U2469" s="144">
        <v>0</v>
      </c>
      <c r="V2469" s="144">
        <f t="shared" si="76"/>
        <v>0</v>
      </c>
      <c r="W2469" s="144"/>
      <c r="X2469" s="133"/>
      <c r="Y2469" s="133"/>
      <c r="Z2469" s="133"/>
      <c r="AA2469" s="133"/>
      <c r="AB2469" s="133"/>
      <c r="AC2469" s="133"/>
      <c r="AD2469" s="133"/>
      <c r="AE2469" s="133"/>
      <c r="AF2469" s="133"/>
      <c r="AG2469" s="133" t="s">
        <v>251</v>
      </c>
      <c r="AH2469" s="133"/>
      <c r="AI2469" s="133"/>
      <c r="AJ2469" s="133"/>
      <c r="AK2469" s="133"/>
      <c r="AL2469" s="133"/>
      <c r="AM2469" s="133"/>
      <c r="AN2469" s="133"/>
      <c r="AO2469" s="133"/>
      <c r="AP2469" s="133"/>
      <c r="AQ2469" s="133"/>
      <c r="AR2469" s="133"/>
      <c r="AS2469" s="133"/>
      <c r="AT2469" s="133"/>
      <c r="AU2469" s="133"/>
      <c r="AV2469" s="133"/>
      <c r="AW2469" s="133"/>
      <c r="AX2469" s="133"/>
      <c r="AY2469" s="133"/>
      <c r="AZ2469" s="133"/>
      <c r="BA2469" s="133"/>
      <c r="BB2469" s="133"/>
      <c r="BC2469" s="133"/>
      <c r="BD2469" s="133"/>
      <c r="BE2469" s="133"/>
      <c r="BF2469" s="133"/>
      <c r="BG2469" s="133"/>
      <c r="BH2469" s="133"/>
    </row>
    <row r="2470" spans="1:60" outlineLevel="1" x14ac:dyDescent="0.2">
      <c r="A2470" s="161">
        <v>464</v>
      </c>
      <c r="B2470" s="162" t="s">
        <v>2437</v>
      </c>
      <c r="C2470" s="170" t="s">
        <v>2436</v>
      </c>
      <c r="D2470" s="163" t="s">
        <v>924</v>
      </c>
      <c r="E2470" s="164">
        <v>1</v>
      </c>
      <c r="F2470" s="165">
        <v>12000</v>
      </c>
      <c r="G2470" s="166">
        <f t="shared" si="70"/>
        <v>12000</v>
      </c>
      <c r="H2470" s="165">
        <v>0</v>
      </c>
      <c r="I2470" s="166">
        <f t="shared" si="71"/>
        <v>0</v>
      </c>
      <c r="J2470" s="165">
        <v>12000</v>
      </c>
      <c r="K2470" s="166">
        <f t="shared" si="72"/>
        <v>12000</v>
      </c>
      <c r="L2470" s="166">
        <v>21</v>
      </c>
      <c r="M2470" s="166">
        <f t="shared" si="73"/>
        <v>14520</v>
      </c>
      <c r="N2470" s="166">
        <v>6.0000000000000005E-2</v>
      </c>
      <c r="O2470" s="166">
        <f t="shared" si="74"/>
        <v>0.06</v>
      </c>
      <c r="P2470" s="166">
        <v>0</v>
      </c>
      <c r="Q2470" s="166">
        <f t="shared" si="75"/>
        <v>0</v>
      </c>
      <c r="R2470" s="166"/>
      <c r="S2470" s="166" t="s">
        <v>250</v>
      </c>
      <c r="T2470" s="167" t="s">
        <v>234</v>
      </c>
      <c r="U2470" s="144">
        <v>0</v>
      </c>
      <c r="V2470" s="144">
        <f t="shared" si="76"/>
        <v>0</v>
      </c>
      <c r="W2470" s="144"/>
      <c r="X2470" s="133"/>
      <c r="Y2470" s="133"/>
      <c r="Z2470" s="133"/>
      <c r="AA2470" s="133"/>
      <c r="AB2470" s="133"/>
      <c r="AC2470" s="133"/>
      <c r="AD2470" s="133"/>
      <c r="AE2470" s="133"/>
      <c r="AF2470" s="133"/>
      <c r="AG2470" s="133" t="s">
        <v>251</v>
      </c>
      <c r="AH2470" s="133"/>
      <c r="AI2470" s="133"/>
      <c r="AJ2470" s="133"/>
      <c r="AK2470" s="133"/>
      <c r="AL2470" s="133"/>
      <c r="AM2470" s="133"/>
      <c r="AN2470" s="133"/>
      <c r="AO2470" s="133"/>
      <c r="AP2470" s="133"/>
      <c r="AQ2470" s="133"/>
      <c r="AR2470" s="133"/>
      <c r="AS2470" s="133"/>
      <c r="AT2470" s="133"/>
      <c r="AU2470" s="133"/>
      <c r="AV2470" s="133"/>
      <c r="AW2470" s="133"/>
      <c r="AX2470" s="133"/>
      <c r="AY2470" s="133"/>
      <c r="AZ2470" s="133"/>
      <c r="BA2470" s="133"/>
      <c r="BB2470" s="133"/>
      <c r="BC2470" s="133"/>
      <c r="BD2470" s="133"/>
      <c r="BE2470" s="133"/>
      <c r="BF2470" s="133"/>
      <c r="BG2470" s="133"/>
      <c r="BH2470" s="133"/>
    </row>
    <row r="2471" spans="1:60" ht="22.5" outlineLevel="1" x14ac:dyDescent="0.2">
      <c r="A2471" s="161">
        <v>465</v>
      </c>
      <c r="B2471" s="162" t="s">
        <v>2438</v>
      </c>
      <c r="C2471" s="170" t="s">
        <v>2439</v>
      </c>
      <c r="D2471" s="163" t="s">
        <v>924</v>
      </c>
      <c r="E2471" s="164">
        <v>1</v>
      </c>
      <c r="F2471" s="165">
        <v>181000</v>
      </c>
      <c r="G2471" s="166">
        <f t="shared" si="70"/>
        <v>181000</v>
      </c>
      <c r="H2471" s="165">
        <v>0</v>
      </c>
      <c r="I2471" s="166">
        <f t="shared" si="71"/>
        <v>0</v>
      </c>
      <c r="J2471" s="165">
        <v>181000</v>
      </c>
      <c r="K2471" s="166">
        <f t="shared" si="72"/>
        <v>181000</v>
      </c>
      <c r="L2471" s="166">
        <v>21</v>
      </c>
      <c r="M2471" s="166">
        <f t="shared" si="73"/>
        <v>219010</v>
      </c>
      <c r="N2471" s="166">
        <v>0.44700000000000001</v>
      </c>
      <c r="O2471" s="166">
        <f t="shared" si="74"/>
        <v>0.45</v>
      </c>
      <c r="P2471" s="166">
        <v>0</v>
      </c>
      <c r="Q2471" s="166">
        <f t="shared" si="75"/>
        <v>0</v>
      </c>
      <c r="R2471" s="166"/>
      <c r="S2471" s="166" t="s">
        <v>250</v>
      </c>
      <c r="T2471" s="167" t="s">
        <v>234</v>
      </c>
      <c r="U2471" s="144">
        <v>0</v>
      </c>
      <c r="V2471" s="144">
        <f t="shared" si="76"/>
        <v>0</v>
      </c>
      <c r="W2471" s="144"/>
      <c r="X2471" s="133"/>
      <c r="Y2471" s="133"/>
      <c r="Z2471" s="133"/>
      <c r="AA2471" s="133"/>
      <c r="AB2471" s="133"/>
      <c r="AC2471" s="133"/>
      <c r="AD2471" s="133"/>
      <c r="AE2471" s="133"/>
      <c r="AF2471" s="133"/>
      <c r="AG2471" s="133" t="s">
        <v>251</v>
      </c>
      <c r="AH2471" s="133"/>
      <c r="AI2471" s="133"/>
      <c r="AJ2471" s="133"/>
      <c r="AK2471" s="133"/>
      <c r="AL2471" s="133"/>
      <c r="AM2471" s="133"/>
      <c r="AN2471" s="133"/>
      <c r="AO2471" s="133"/>
      <c r="AP2471" s="133"/>
      <c r="AQ2471" s="133"/>
      <c r="AR2471" s="133"/>
      <c r="AS2471" s="133"/>
      <c r="AT2471" s="133"/>
      <c r="AU2471" s="133"/>
      <c r="AV2471" s="133"/>
      <c r="AW2471" s="133"/>
      <c r="AX2471" s="133"/>
      <c r="AY2471" s="133"/>
      <c r="AZ2471" s="133"/>
      <c r="BA2471" s="133"/>
      <c r="BB2471" s="133"/>
      <c r="BC2471" s="133"/>
      <c r="BD2471" s="133"/>
      <c r="BE2471" s="133"/>
      <c r="BF2471" s="133"/>
      <c r="BG2471" s="133"/>
      <c r="BH2471" s="133"/>
    </row>
    <row r="2472" spans="1:60" ht="22.5" outlineLevel="1" x14ac:dyDescent="0.2">
      <c r="A2472" s="161">
        <v>466</v>
      </c>
      <c r="B2472" s="162" t="s">
        <v>2440</v>
      </c>
      <c r="C2472" s="170" t="s">
        <v>2441</v>
      </c>
      <c r="D2472" s="163" t="s">
        <v>924</v>
      </c>
      <c r="E2472" s="164">
        <v>1</v>
      </c>
      <c r="F2472" s="165">
        <v>152000</v>
      </c>
      <c r="G2472" s="166">
        <f t="shared" si="70"/>
        <v>152000</v>
      </c>
      <c r="H2472" s="165">
        <v>152000</v>
      </c>
      <c r="I2472" s="166">
        <f t="shared" si="71"/>
        <v>152000</v>
      </c>
      <c r="J2472" s="165">
        <v>0</v>
      </c>
      <c r="K2472" s="166">
        <f t="shared" si="72"/>
        <v>0</v>
      </c>
      <c r="L2472" s="166">
        <v>21</v>
      </c>
      <c r="M2472" s="166">
        <f t="shared" si="73"/>
        <v>183920</v>
      </c>
      <c r="N2472" s="166">
        <v>0.35900000000000004</v>
      </c>
      <c r="O2472" s="166">
        <f t="shared" si="74"/>
        <v>0.36</v>
      </c>
      <c r="P2472" s="166">
        <v>0</v>
      </c>
      <c r="Q2472" s="166">
        <f t="shared" si="75"/>
        <v>0</v>
      </c>
      <c r="R2472" s="166"/>
      <c r="S2472" s="166" t="s">
        <v>250</v>
      </c>
      <c r="T2472" s="167" t="s">
        <v>234</v>
      </c>
      <c r="U2472" s="144">
        <v>0</v>
      </c>
      <c r="V2472" s="144">
        <f t="shared" si="76"/>
        <v>0</v>
      </c>
      <c r="W2472" s="144"/>
      <c r="X2472" s="133"/>
      <c r="Y2472" s="133"/>
      <c r="Z2472" s="133"/>
      <c r="AA2472" s="133"/>
      <c r="AB2472" s="133"/>
      <c r="AC2472" s="133"/>
      <c r="AD2472" s="133"/>
      <c r="AE2472" s="133"/>
      <c r="AF2472" s="133"/>
      <c r="AG2472" s="133" t="s">
        <v>251</v>
      </c>
      <c r="AH2472" s="133"/>
      <c r="AI2472" s="133"/>
      <c r="AJ2472" s="133"/>
      <c r="AK2472" s="133"/>
      <c r="AL2472" s="133"/>
      <c r="AM2472" s="133"/>
      <c r="AN2472" s="133"/>
      <c r="AO2472" s="133"/>
      <c r="AP2472" s="133"/>
      <c r="AQ2472" s="133"/>
      <c r="AR2472" s="133"/>
      <c r="AS2472" s="133"/>
      <c r="AT2472" s="133"/>
      <c r="AU2472" s="133"/>
      <c r="AV2472" s="133"/>
      <c r="AW2472" s="133"/>
      <c r="AX2472" s="133"/>
      <c r="AY2472" s="133"/>
      <c r="AZ2472" s="133"/>
      <c r="BA2472" s="133"/>
      <c r="BB2472" s="133"/>
      <c r="BC2472" s="133"/>
      <c r="BD2472" s="133"/>
      <c r="BE2472" s="133"/>
      <c r="BF2472" s="133"/>
      <c r="BG2472" s="133"/>
      <c r="BH2472" s="133"/>
    </row>
    <row r="2473" spans="1:60" ht="22.5" outlineLevel="1" x14ac:dyDescent="0.2">
      <c r="A2473" s="161">
        <v>467</v>
      </c>
      <c r="B2473" s="162" t="s">
        <v>2442</v>
      </c>
      <c r="C2473" s="170" t="s">
        <v>2443</v>
      </c>
      <c r="D2473" s="163" t="s">
        <v>924</v>
      </c>
      <c r="E2473" s="164">
        <v>1</v>
      </c>
      <c r="F2473" s="165">
        <v>174000</v>
      </c>
      <c r="G2473" s="166">
        <f t="shared" si="70"/>
        <v>174000</v>
      </c>
      <c r="H2473" s="165">
        <v>174000</v>
      </c>
      <c r="I2473" s="166">
        <f t="shared" si="71"/>
        <v>174000</v>
      </c>
      <c r="J2473" s="165">
        <v>0</v>
      </c>
      <c r="K2473" s="166">
        <f t="shared" si="72"/>
        <v>0</v>
      </c>
      <c r="L2473" s="166">
        <v>21</v>
      </c>
      <c r="M2473" s="166">
        <f t="shared" si="73"/>
        <v>210540</v>
      </c>
      <c r="N2473" s="166">
        <v>0.42600000000000005</v>
      </c>
      <c r="O2473" s="166">
        <f t="shared" si="74"/>
        <v>0.43</v>
      </c>
      <c r="P2473" s="166">
        <v>0</v>
      </c>
      <c r="Q2473" s="166">
        <f t="shared" si="75"/>
        <v>0</v>
      </c>
      <c r="R2473" s="166"/>
      <c r="S2473" s="166" t="s">
        <v>250</v>
      </c>
      <c r="T2473" s="167" t="s">
        <v>234</v>
      </c>
      <c r="U2473" s="144">
        <v>0</v>
      </c>
      <c r="V2473" s="144">
        <f t="shared" si="76"/>
        <v>0</v>
      </c>
      <c r="W2473" s="144"/>
      <c r="X2473" s="133"/>
      <c r="Y2473" s="133"/>
      <c r="Z2473" s="133"/>
      <c r="AA2473" s="133"/>
      <c r="AB2473" s="133"/>
      <c r="AC2473" s="133"/>
      <c r="AD2473" s="133"/>
      <c r="AE2473" s="133"/>
      <c r="AF2473" s="133"/>
      <c r="AG2473" s="133" t="s">
        <v>251</v>
      </c>
      <c r="AH2473" s="133"/>
      <c r="AI2473" s="133"/>
      <c r="AJ2473" s="133"/>
      <c r="AK2473" s="133"/>
      <c r="AL2473" s="133"/>
      <c r="AM2473" s="133"/>
      <c r="AN2473" s="133"/>
      <c r="AO2473" s="133"/>
      <c r="AP2473" s="133"/>
      <c r="AQ2473" s="133"/>
      <c r="AR2473" s="133"/>
      <c r="AS2473" s="133"/>
      <c r="AT2473" s="133"/>
      <c r="AU2473" s="133"/>
      <c r="AV2473" s="133"/>
      <c r="AW2473" s="133"/>
      <c r="AX2473" s="133"/>
      <c r="AY2473" s="133"/>
      <c r="AZ2473" s="133"/>
      <c r="BA2473" s="133"/>
      <c r="BB2473" s="133"/>
      <c r="BC2473" s="133"/>
      <c r="BD2473" s="133"/>
      <c r="BE2473" s="133"/>
      <c r="BF2473" s="133"/>
      <c r="BG2473" s="133"/>
      <c r="BH2473" s="133"/>
    </row>
    <row r="2474" spans="1:60" ht="22.5" outlineLevel="1" x14ac:dyDescent="0.2">
      <c r="A2474" s="161">
        <v>468</v>
      </c>
      <c r="B2474" s="162" t="s">
        <v>2444</v>
      </c>
      <c r="C2474" s="170" t="s">
        <v>2445</v>
      </c>
      <c r="D2474" s="163" t="s">
        <v>924</v>
      </c>
      <c r="E2474" s="164">
        <v>1</v>
      </c>
      <c r="F2474" s="165">
        <v>218000</v>
      </c>
      <c r="G2474" s="166">
        <f t="shared" si="70"/>
        <v>218000</v>
      </c>
      <c r="H2474" s="165">
        <v>218000</v>
      </c>
      <c r="I2474" s="166">
        <f t="shared" si="71"/>
        <v>218000</v>
      </c>
      <c r="J2474" s="165">
        <v>0</v>
      </c>
      <c r="K2474" s="166">
        <f t="shared" si="72"/>
        <v>0</v>
      </c>
      <c r="L2474" s="166">
        <v>21</v>
      </c>
      <c r="M2474" s="166">
        <f t="shared" si="73"/>
        <v>263780</v>
      </c>
      <c r="N2474" s="166">
        <v>0.51</v>
      </c>
      <c r="O2474" s="166">
        <f t="shared" si="74"/>
        <v>0.51</v>
      </c>
      <c r="P2474" s="166">
        <v>0</v>
      </c>
      <c r="Q2474" s="166">
        <f t="shared" si="75"/>
        <v>0</v>
      </c>
      <c r="R2474" s="166"/>
      <c r="S2474" s="166" t="s">
        <v>250</v>
      </c>
      <c r="T2474" s="167" t="s">
        <v>234</v>
      </c>
      <c r="U2474" s="144">
        <v>0</v>
      </c>
      <c r="V2474" s="144">
        <f t="shared" si="76"/>
        <v>0</v>
      </c>
      <c r="W2474" s="144"/>
      <c r="X2474" s="133"/>
      <c r="Y2474" s="133"/>
      <c r="Z2474" s="133"/>
      <c r="AA2474" s="133"/>
      <c r="AB2474" s="133"/>
      <c r="AC2474" s="133"/>
      <c r="AD2474" s="133"/>
      <c r="AE2474" s="133"/>
      <c r="AF2474" s="133"/>
      <c r="AG2474" s="133" t="s">
        <v>251</v>
      </c>
      <c r="AH2474" s="133"/>
      <c r="AI2474" s="133"/>
      <c r="AJ2474" s="133"/>
      <c r="AK2474" s="133"/>
      <c r="AL2474" s="133"/>
      <c r="AM2474" s="133"/>
      <c r="AN2474" s="133"/>
      <c r="AO2474" s="133"/>
      <c r="AP2474" s="133"/>
      <c r="AQ2474" s="133"/>
      <c r="AR2474" s="133"/>
      <c r="AS2474" s="133"/>
      <c r="AT2474" s="133"/>
      <c r="AU2474" s="133"/>
      <c r="AV2474" s="133"/>
      <c r="AW2474" s="133"/>
      <c r="AX2474" s="133"/>
      <c r="AY2474" s="133"/>
      <c r="AZ2474" s="133"/>
      <c r="BA2474" s="133"/>
      <c r="BB2474" s="133"/>
      <c r="BC2474" s="133"/>
      <c r="BD2474" s="133"/>
      <c r="BE2474" s="133"/>
      <c r="BF2474" s="133"/>
      <c r="BG2474" s="133"/>
      <c r="BH2474" s="133"/>
    </row>
    <row r="2475" spans="1:60" ht="22.5" outlineLevel="1" x14ac:dyDescent="0.2">
      <c r="A2475" s="161">
        <v>469</v>
      </c>
      <c r="B2475" s="162" t="s">
        <v>2446</v>
      </c>
      <c r="C2475" s="170" t="s">
        <v>2413</v>
      </c>
      <c r="D2475" s="163" t="s">
        <v>924</v>
      </c>
      <c r="E2475" s="164">
        <v>1</v>
      </c>
      <c r="F2475" s="165">
        <v>70000</v>
      </c>
      <c r="G2475" s="166">
        <f t="shared" si="70"/>
        <v>70000</v>
      </c>
      <c r="H2475" s="165">
        <v>0</v>
      </c>
      <c r="I2475" s="166">
        <f t="shared" si="71"/>
        <v>0</v>
      </c>
      <c r="J2475" s="165">
        <v>70000</v>
      </c>
      <c r="K2475" s="166">
        <f t="shared" si="72"/>
        <v>70000</v>
      </c>
      <c r="L2475" s="166">
        <v>21</v>
      </c>
      <c r="M2475" s="166">
        <f t="shared" si="73"/>
        <v>84700</v>
      </c>
      <c r="N2475" s="166">
        <v>0.21000000000000002</v>
      </c>
      <c r="O2475" s="166">
        <f t="shared" si="74"/>
        <v>0.21</v>
      </c>
      <c r="P2475" s="166">
        <v>0</v>
      </c>
      <c r="Q2475" s="166">
        <f t="shared" si="75"/>
        <v>0</v>
      </c>
      <c r="R2475" s="166"/>
      <c r="S2475" s="166" t="s">
        <v>250</v>
      </c>
      <c r="T2475" s="167" t="s">
        <v>234</v>
      </c>
      <c r="U2475" s="144">
        <v>0</v>
      </c>
      <c r="V2475" s="144">
        <f t="shared" si="76"/>
        <v>0</v>
      </c>
      <c r="W2475" s="144"/>
      <c r="X2475" s="133"/>
      <c r="Y2475" s="133"/>
      <c r="Z2475" s="133"/>
      <c r="AA2475" s="133"/>
      <c r="AB2475" s="133"/>
      <c r="AC2475" s="133"/>
      <c r="AD2475" s="133"/>
      <c r="AE2475" s="133"/>
      <c r="AF2475" s="133"/>
      <c r="AG2475" s="133" t="s">
        <v>251</v>
      </c>
      <c r="AH2475" s="133"/>
      <c r="AI2475" s="133"/>
      <c r="AJ2475" s="133"/>
      <c r="AK2475" s="133"/>
      <c r="AL2475" s="133"/>
      <c r="AM2475" s="133"/>
      <c r="AN2475" s="133"/>
      <c r="AO2475" s="133"/>
      <c r="AP2475" s="133"/>
      <c r="AQ2475" s="133"/>
      <c r="AR2475" s="133"/>
      <c r="AS2475" s="133"/>
      <c r="AT2475" s="133"/>
      <c r="AU2475" s="133"/>
      <c r="AV2475" s="133"/>
      <c r="AW2475" s="133"/>
      <c r="AX2475" s="133"/>
      <c r="AY2475" s="133"/>
      <c r="AZ2475" s="133"/>
      <c r="BA2475" s="133"/>
      <c r="BB2475" s="133"/>
      <c r="BC2475" s="133"/>
      <c r="BD2475" s="133"/>
      <c r="BE2475" s="133"/>
      <c r="BF2475" s="133"/>
      <c r="BG2475" s="133"/>
      <c r="BH2475" s="133"/>
    </row>
    <row r="2476" spans="1:60" ht="22.5" outlineLevel="1" x14ac:dyDescent="0.2">
      <c r="A2476" s="161">
        <v>470</v>
      </c>
      <c r="B2476" s="162" t="s">
        <v>2447</v>
      </c>
      <c r="C2476" s="170" t="s">
        <v>2415</v>
      </c>
      <c r="D2476" s="163" t="s">
        <v>924</v>
      </c>
      <c r="E2476" s="164">
        <v>1</v>
      </c>
      <c r="F2476" s="165">
        <v>44000</v>
      </c>
      <c r="G2476" s="166">
        <f t="shared" si="70"/>
        <v>44000</v>
      </c>
      <c r="H2476" s="165">
        <v>0</v>
      </c>
      <c r="I2476" s="166">
        <f t="shared" si="71"/>
        <v>0</v>
      </c>
      <c r="J2476" s="165">
        <v>44000</v>
      </c>
      <c r="K2476" s="166">
        <f t="shared" si="72"/>
        <v>44000</v>
      </c>
      <c r="L2476" s="166">
        <v>21</v>
      </c>
      <c r="M2476" s="166">
        <f t="shared" si="73"/>
        <v>53240</v>
      </c>
      <c r="N2476" s="166">
        <v>0.13100000000000001</v>
      </c>
      <c r="O2476" s="166">
        <f t="shared" si="74"/>
        <v>0.13</v>
      </c>
      <c r="P2476" s="166">
        <v>0</v>
      </c>
      <c r="Q2476" s="166">
        <f t="shared" si="75"/>
        <v>0</v>
      </c>
      <c r="R2476" s="166"/>
      <c r="S2476" s="166" t="s">
        <v>250</v>
      </c>
      <c r="T2476" s="167" t="s">
        <v>234</v>
      </c>
      <c r="U2476" s="144">
        <v>0</v>
      </c>
      <c r="V2476" s="144">
        <f t="shared" si="76"/>
        <v>0</v>
      </c>
      <c r="W2476" s="144"/>
      <c r="X2476" s="133"/>
      <c r="Y2476" s="133"/>
      <c r="Z2476" s="133"/>
      <c r="AA2476" s="133"/>
      <c r="AB2476" s="133"/>
      <c r="AC2476" s="133"/>
      <c r="AD2476" s="133"/>
      <c r="AE2476" s="133"/>
      <c r="AF2476" s="133"/>
      <c r="AG2476" s="133" t="s">
        <v>251</v>
      </c>
      <c r="AH2476" s="133"/>
      <c r="AI2476" s="133"/>
      <c r="AJ2476" s="133"/>
      <c r="AK2476" s="133"/>
      <c r="AL2476" s="133"/>
      <c r="AM2476" s="133"/>
      <c r="AN2476" s="133"/>
      <c r="AO2476" s="133"/>
      <c r="AP2476" s="133"/>
      <c r="AQ2476" s="133"/>
      <c r="AR2476" s="133"/>
      <c r="AS2476" s="133"/>
      <c r="AT2476" s="133"/>
      <c r="AU2476" s="133"/>
      <c r="AV2476" s="133"/>
      <c r="AW2476" s="133"/>
      <c r="AX2476" s="133"/>
      <c r="AY2476" s="133"/>
      <c r="AZ2476" s="133"/>
      <c r="BA2476" s="133"/>
      <c r="BB2476" s="133"/>
      <c r="BC2476" s="133"/>
      <c r="BD2476" s="133"/>
      <c r="BE2476" s="133"/>
      <c r="BF2476" s="133"/>
      <c r="BG2476" s="133"/>
      <c r="BH2476" s="133"/>
    </row>
    <row r="2477" spans="1:60" ht="22.5" outlineLevel="1" x14ac:dyDescent="0.2">
      <c r="A2477" s="161">
        <v>471</v>
      </c>
      <c r="B2477" s="162" t="s">
        <v>2448</v>
      </c>
      <c r="C2477" s="170" t="s">
        <v>2449</v>
      </c>
      <c r="D2477" s="163" t="s">
        <v>924</v>
      </c>
      <c r="E2477" s="164">
        <v>1</v>
      </c>
      <c r="F2477" s="165">
        <v>210000</v>
      </c>
      <c r="G2477" s="166">
        <f t="shared" si="70"/>
        <v>210000</v>
      </c>
      <c r="H2477" s="165">
        <v>0</v>
      </c>
      <c r="I2477" s="166">
        <f t="shared" si="71"/>
        <v>0</v>
      </c>
      <c r="J2477" s="165">
        <v>210000</v>
      </c>
      <c r="K2477" s="166">
        <f t="shared" si="72"/>
        <v>210000</v>
      </c>
      <c r="L2477" s="166">
        <v>21</v>
      </c>
      <c r="M2477" s="166">
        <f t="shared" si="73"/>
        <v>254100</v>
      </c>
      <c r="N2477" s="166">
        <v>0.53</v>
      </c>
      <c r="O2477" s="166">
        <f t="shared" si="74"/>
        <v>0.53</v>
      </c>
      <c r="P2477" s="166">
        <v>0</v>
      </c>
      <c r="Q2477" s="166">
        <f t="shared" si="75"/>
        <v>0</v>
      </c>
      <c r="R2477" s="166"/>
      <c r="S2477" s="166" t="s">
        <v>250</v>
      </c>
      <c r="T2477" s="167" t="s">
        <v>234</v>
      </c>
      <c r="U2477" s="144">
        <v>0</v>
      </c>
      <c r="V2477" s="144">
        <f t="shared" si="76"/>
        <v>0</v>
      </c>
      <c r="W2477" s="144"/>
      <c r="X2477" s="133"/>
      <c r="Y2477" s="133"/>
      <c r="Z2477" s="133"/>
      <c r="AA2477" s="133"/>
      <c r="AB2477" s="133"/>
      <c r="AC2477" s="133"/>
      <c r="AD2477" s="133"/>
      <c r="AE2477" s="133"/>
      <c r="AF2477" s="133"/>
      <c r="AG2477" s="133" t="s">
        <v>251</v>
      </c>
      <c r="AH2477" s="133"/>
      <c r="AI2477" s="133"/>
      <c r="AJ2477" s="133"/>
      <c r="AK2477" s="133"/>
      <c r="AL2477" s="133"/>
      <c r="AM2477" s="133"/>
      <c r="AN2477" s="133"/>
      <c r="AO2477" s="133"/>
      <c r="AP2477" s="133"/>
      <c r="AQ2477" s="133"/>
      <c r="AR2477" s="133"/>
      <c r="AS2477" s="133"/>
      <c r="AT2477" s="133"/>
      <c r="AU2477" s="133"/>
      <c r="AV2477" s="133"/>
      <c r="AW2477" s="133"/>
      <c r="AX2477" s="133"/>
      <c r="AY2477" s="133"/>
      <c r="AZ2477" s="133"/>
      <c r="BA2477" s="133"/>
      <c r="BB2477" s="133"/>
      <c r="BC2477" s="133"/>
      <c r="BD2477" s="133"/>
      <c r="BE2477" s="133"/>
      <c r="BF2477" s="133"/>
      <c r="BG2477" s="133"/>
      <c r="BH2477" s="133"/>
    </row>
    <row r="2478" spans="1:60" outlineLevel="1" x14ac:dyDescent="0.2">
      <c r="A2478" s="154">
        <v>472</v>
      </c>
      <c r="B2478" s="155" t="s">
        <v>2369</v>
      </c>
      <c r="C2478" s="171" t="s">
        <v>2370</v>
      </c>
      <c r="D2478" s="156" t="s">
        <v>393</v>
      </c>
      <c r="E2478" s="157">
        <v>10.442</v>
      </c>
      <c r="F2478" s="158">
        <v>1274</v>
      </c>
      <c r="G2478" s="159">
        <f t="shared" si="70"/>
        <v>13303.11</v>
      </c>
      <c r="H2478" s="158">
        <v>0</v>
      </c>
      <c r="I2478" s="159">
        <f t="shared" si="71"/>
        <v>0</v>
      </c>
      <c r="J2478" s="158">
        <v>1274</v>
      </c>
      <c r="K2478" s="159">
        <f t="shared" si="72"/>
        <v>13303.11</v>
      </c>
      <c r="L2478" s="159">
        <v>21</v>
      </c>
      <c r="M2478" s="159">
        <f t="shared" si="73"/>
        <v>16096.7631</v>
      </c>
      <c r="N2478" s="159">
        <v>0</v>
      </c>
      <c r="O2478" s="159">
        <f t="shared" si="74"/>
        <v>0</v>
      </c>
      <c r="P2478" s="159">
        <v>0</v>
      </c>
      <c r="Q2478" s="159">
        <f t="shared" si="75"/>
        <v>0</v>
      </c>
      <c r="R2478" s="159" t="s">
        <v>914</v>
      </c>
      <c r="S2478" s="159" t="s">
        <v>233</v>
      </c>
      <c r="T2478" s="160" t="s">
        <v>233</v>
      </c>
      <c r="U2478" s="144">
        <v>3.016</v>
      </c>
      <c r="V2478" s="144">
        <f t="shared" si="76"/>
        <v>31.49</v>
      </c>
      <c r="W2478" s="144"/>
      <c r="X2478" s="133"/>
      <c r="Y2478" s="133"/>
      <c r="Z2478" s="133"/>
      <c r="AA2478" s="133"/>
      <c r="AB2478" s="133"/>
      <c r="AC2478" s="133"/>
      <c r="AD2478" s="133"/>
      <c r="AE2478" s="133"/>
      <c r="AF2478" s="133"/>
      <c r="AG2478" s="133" t="s">
        <v>1777</v>
      </c>
      <c r="AH2478" s="133"/>
      <c r="AI2478" s="133"/>
      <c r="AJ2478" s="133"/>
      <c r="AK2478" s="133"/>
      <c r="AL2478" s="133"/>
      <c r="AM2478" s="133"/>
      <c r="AN2478" s="133"/>
      <c r="AO2478" s="133"/>
      <c r="AP2478" s="133"/>
      <c r="AQ2478" s="133"/>
      <c r="AR2478" s="133"/>
      <c r="AS2478" s="133"/>
      <c r="AT2478" s="133"/>
      <c r="AU2478" s="133"/>
      <c r="AV2478" s="133"/>
      <c r="AW2478" s="133"/>
      <c r="AX2478" s="133"/>
      <c r="AY2478" s="133"/>
      <c r="AZ2478" s="133"/>
      <c r="BA2478" s="133"/>
      <c r="BB2478" s="133"/>
      <c r="BC2478" s="133"/>
      <c r="BD2478" s="133"/>
      <c r="BE2478" s="133"/>
      <c r="BF2478" s="133"/>
      <c r="BG2478" s="133"/>
      <c r="BH2478" s="133"/>
    </row>
    <row r="2479" spans="1:60" outlineLevel="1" x14ac:dyDescent="0.2">
      <c r="A2479" s="142"/>
      <c r="B2479" s="143"/>
      <c r="C2479" s="292" t="s">
        <v>2022</v>
      </c>
      <c r="D2479" s="293"/>
      <c r="E2479" s="293"/>
      <c r="F2479" s="293"/>
      <c r="G2479" s="293"/>
      <c r="H2479" s="144"/>
      <c r="I2479" s="144"/>
      <c r="J2479" s="144"/>
      <c r="K2479" s="144"/>
      <c r="L2479" s="144"/>
      <c r="M2479" s="144"/>
      <c r="N2479" s="144"/>
      <c r="O2479" s="144"/>
      <c r="P2479" s="144"/>
      <c r="Q2479" s="144"/>
      <c r="R2479" s="144"/>
      <c r="S2479" s="144"/>
      <c r="T2479" s="144"/>
      <c r="U2479" s="144"/>
      <c r="V2479" s="144"/>
      <c r="W2479" s="144"/>
      <c r="X2479" s="133"/>
      <c r="Y2479" s="133"/>
      <c r="Z2479" s="133"/>
      <c r="AA2479" s="133"/>
      <c r="AB2479" s="133"/>
      <c r="AC2479" s="133"/>
      <c r="AD2479" s="133"/>
      <c r="AE2479" s="133"/>
      <c r="AF2479" s="133"/>
      <c r="AG2479" s="133" t="s">
        <v>293</v>
      </c>
      <c r="AH2479" s="133"/>
      <c r="AI2479" s="133"/>
      <c r="AJ2479" s="133"/>
      <c r="AK2479" s="133"/>
      <c r="AL2479" s="133"/>
      <c r="AM2479" s="133"/>
      <c r="AN2479" s="133"/>
      <c r="AO2479" s="133"/>
      <c r="AP2479" s="133"/>
      <c r="AQ2479" s="133"/>
      <c r="AR2479" s="133"/>
      <c r="AS2479" s="133"/>
      <c r="AT2479" s="133"/>
      <c r="AU2479" s="133"/>
      <c r="AV2479" s="133"/>
      <c r="AW2479" s="133"/>
      <c r="AX2479" s="133"/>
      <c r="AY2479" s="133"/>
      <c r="AZ2479" s="133"/>
      <c r="BA2479" s="133"/>
      <c r="BB2479" s="133"/>
      <c r="BC2479" s="133"/>
      <c r="BD2479" s="133"/>
      <c r="BE2479" s="133"/>
      <c r="BF2479" s="133"/>
      <c r="BG2479" s="133"/>
      <c r="BH2479" s="133"/>
    </row>
    <row r="2480" spans="1:60" outlineLevel="1" x14ac:dyDescent="0.2">
      <c r="A2480" s="142"/>
      <c r="B2480" s="143"/>
      <c r="C2480" s="189" t="s">
        <v>1779</v>
      </c>
      <c r="D2480" s="175"/>
      <c r="E2480" s="176"/>
      <c r="F2480" s="144"/>
      <c r="G2480" s="144"/>
      <c r="H2480" s="144"/>
      <c r="I2480" s="144"/>
      <c r="J2480" s="144"/>
      <c r="K2480" s="144"/>
      <c r="L2480" s="144"/>
      <c r="M2480" s="144"/>
      <c r="N2480" s="144"/>
      <c r="O2480" s="144"/>
      <c r="P2480" s="144"/>
      <c r="Q2480" s="144"/>
      <c r="R2480" s="144"/>
      <c r="S2480" s="144"/>
      <c r="T2480" s="144"/>
      <c r="U2480" s="144"/>
      <c r="V2480" s="144"/>
      <c r="W2480" s="144"/>
      <c r="X2480" s="133"/>
      <c r="Y2480" s="133"/>
      <c r="Z2480" s="133"/>
      <c r="AA2480" s="133"/>
      <c r="AB2480" s="133"/>
      <c r="AC2480" s="133"/>
      <c r="AD2480" s="133"/>
      <c r="AE2480" s="133"/>
      <c r="AF2480" s="133"/>
      <c r="AG2480" s="133" t="s">
        <v>282</v>
      </c>
      <c r="AH2480" s="133">
        <v>0</v>
      </c>
      <c r="AI2480" s="133"/>
      <c r="AJ2480" s="133"/>
      <c r="AK2480" s="133"/>
      <c r="AL2480" s="133"/>
      <c r="AM2480" s="133"/>
      <c r="AN2480" s="133"/>
      <c r="AO2480" s="133"/>
      <c r="AP2480" s="133"/>
      <c r="AQ2480" s="133"/>
      <c r="AR2480" s="133"/>
      <c r="AS2480" s="133"/>
      <c r="AT2480" s="133"/>
      <c r="AU2480" s="133"/>
      <c r="AV2480" s="133"/>
      <c r="AW2480" s="133"/>
      <c r="AX2480" s="133"/>
      <c r="AY2480" s="133"/>
      <c r="AZ2480" s="133"/>
      <c r="BA2480" s="133"/>
      <c r="BB2480" s="133"/>
      <c r="BC2480" s="133"/>
      <c r="BD2480" s="133"/>
      <c r="BE2480" s="133"/>
      <c r="BF2480" s="133"/>
      <c r="BG2480" s="133"/>
      <c r="BH2480" s="133"/>
    </row>
    <row r="2481" spans="1:60" ht="22.5" outlineLevel="1" x14ac:dyDescent="0.2">
      <c r="A2481" s="142"/>
      <c r="B2481" s="143"/>
      <c r="C2481" s="189" t="s">
        <v>2450</v>
      </c>
      <c r="D2481" s="175"/>
      <c r="E2481" s="176"/>
      <c r="F2481" s="144"/>
      <c r="G2481" s="144"/>
      <c r="H2481" s="144"/>
      <c r="I2481" s="144"/>
      <c r="J2481" s="144"/>
      <c r="K2481" s="144"/>
      <c r="L2481" s="144"/>
      <c r="M2481" s="144"/>
      <c r="N2481" s="144"/>
      <c r="O2481" s="144"/>
      <c r="P2481" s="144"/>
      <c r="Q2481" s="144"/>
      <c r="R2481" s="144"/>
      <c r="S2481" s="144"/>
      <c r="T2481" s="144"/>
      <c r="U2481" s="144"/>
      <c r="V2481" s="144"/>
      <c r="W2481" s="144"/>
      <c r="X2481" s="133"/>
      <c r="Y2481" s="133"/>
      <c r="Z2481" s="133"/>
      <c r="AA2481" s="133"/>
      <c r="AB2481" s="133"/>
      <c r="AC2481" s="133"/>
      <c r="AD2481" s="133"/>
      <c r="AE2481" s="133"/>
      <c r="AF2481" s="133"/>
      <c r="AG2481" s="133" t="s">
        <v>282</v>
      </c>
      <c r="AH2481" s="133">
        <v>0</v>
      </c>
      <c r="AI2481" s="133"/>
      <c r="AJ2481" s="133"/>
      <c r="AK2481" s="133"/>
      <c r="AL2481" s="133"/>
      <c r="AM2481" s="133"/>
      <c r="AN2481" s="133"/>
      <c r="AO2481" s="133"/>
      <c r="AP2481" s="133"/>
      <c r="AQ2481" s="133"/>
      <c r="AR2481" s="133"/>
      <c r="AS2481" s="133"/>
      <c r="AT2481" s="133"/>
      <c r="AU2481" s="133"/>
      <c r="AV2481" s="133"/>
      <c r="AW2481" s="133"/>
      <c r="AX2481" s="133"/>
      <c r="AY2481" s="133"/>
      <c r="AZ2481" s="133"/>
      <c r="BA2481" s="133"/>
      <c r="BB2481" s="133"/>
      <c r="BC2481" s="133"/>
      <c r="BD2481" s="133"/>
      <c r="BE2481" s="133"/>
      <c r="BF2481" s="133"/>
      <c r="BG2481" s="133"/>
      <c r="BH2481" s="133"/>
    </row>
    <row r="2482" spans="1:60" outlineLevel="1" x14ac:dyDescent="0.2">
      <c r="A2482" s="142"/>
      <c r="B2482" s="143"/>
      <c r="C2482" s="189" t="s">
        <v>2451</v>
      </c>
      <c r="D2482" s="175"/>
      <c r="E2482" s="176"/>
      <c r="F2482" s="144"/>
      <c r="G2482" s="144"/>
      <c r="H2482" s="144"/>
      <c r="I2482" s="144"/>
      <c r="J2482" s="144"/>
      <c r="K2482" s="144"/>
      <c r="L2482" s="144"/>
      <c r="M2482" s="144"/>
      <c r="N2482" s="144"/>
      <c r="O2482" s="144"/>
      <c r="P2482" s="144"/>
      <c r="Q2482" s="144"/>
      <c r="R2482" s="144"/>
      <c r="S2482" s="144"/>
      <c r="T2482" s="144"/>
      <c r="U2482" s="144"/>
      <c r="V2482" s="144"/>
      <c r="W2482" s="144"/>
      <c r="X2482" s="133"/>
      <c r="Y2482" s="133"/>
      <c r="Z2482" s="133"/>
      <c r="AA2482" s="133"/>
      <c r="AB2482" s="133"/>
      <c r="AC2482" s="133"/>
      <c r="AD2482" s="133"/>
      <c r="AE2482" s="133"/>
      <c r="AF2482" s="133"/>
      <c r="AG2482" s="133" t="s">
        <v>282</v>
      </c>
      <c r="AH2482" s="133">
        <v>0</v>
      </c>
      <c r="AI2482" s="133"/>
      <c r="AJ2482" s="133"/>
      <c r="AK2482" s="133"/>
      <c r="AL2482" s="133"/>
      <c r="AM2482" s="133"/>
      <c r="AN2482" s="133"/>
      <c r="AO2482" s="133"/>
      <c r="AP2482" s="133"/>
      <c r="AQ2482" s="133"/>
      <c r="AR2482" s="133"/>
      <c r="AS2482" s="133"/>
      <c r="AT2482" s="133"/>
      <c r="AU2482" s="133"/>
      <c r="AV2482" s="133"/>
      <c r="AW2482" s="133"/>
      <c r="AX2482" s="133"/>
      <c r="AY2482" s="133"/>
      <c r="AZ2482" s="133"/>
      <c r="BA2482" s="133"/>
      <c r="BB2482" s="133"/>
      <c r="BC2482" s="133"/>
      <c r="BD2482" s="133"/>
      <c r="BE2482" s="133"/>
      <c r="BF2482" s="133"/>
      <c r="BG2482" s="133"/>
      <c r="BH2482" s="133"/>
    </row>
    <row r="2483" spans="1:60" outlineLevel="1" x14ac:dyDescent="0.2">
      <c r="A2483" s="142"/>
      <c r="B2483" s="143"/>
      <c r="C2483" s="189" t="s">
        <v>2452</v>
      </c>
      <c r="D2483" s="175"/>
      <c r="E2483" s="176">
        <v>10.442</v>
      </c>
      <c r="F2483" s="144"/>
      <c r="G2483" s="144"/>
      <c r="H2483" s="144"/>
      <c r="I2483" s="144"/>
      <c r="J2483" s="144"/>
      <c r="K2483" s="144"/>
      <c r="L2483" s="144"/>
      <c r="M2483" s="144"/>
      <c r="N2483" s="144"/>
      <c r="O2483" s="144"/>
      <c r="P2483" s="144"/>
      <c r="Q2483" s="144"/>
      <c r="R2483" s="144"/>
      <c r="S2483" s="144"/>
      <c r="T2483" s="144"/>
      <c r="U2483" s="144"/>
      <c r="V2483" s="144"/>
      <c r="W2483" s="144"/>
      <c r="X2483" s="133"/>
      <c r="Y2483" s="133"/>
      <c r="Z2483" s="133"/>
      <c r="AA2483" s="133"/>
      <c r="AB2483" s="133"/>
      <c r="AC2483" s="133"/>
      <c r="AD2483" s="133"/>
      <c r="AE2483" s="133"/>
      <c r="AF2483" s="133"/>
      <c r="AG2483" s="133" t="s">
        <v>282</v>
      </c>
      <c r="AH2483" s="133">
        <v>0</v>
      </c>
      <c r="AI2483" s="133"/>
      <c r="AJ2483" s="133"/>
      <c r="AK2483" s="133"/>
      <c r="AL2483" s="133"/>
      <c r="AM2483" s="133"/>
      <c r="AN2483" s="133"/>
      <c r="AO2483" s="133"/>
      <c r="AP2483" s="133"/>
      <c r="AQ2483" s="133"/>
      <c r="AR2483" s="133"/>
      <c r="AS2483" s="133"/>
      <c r="AT2483" s="133"/>
      <c r="AU2483" s="133"/>
      <c r="AV2483" s="133"/>
      <c r="AW2483" s="133"/>
      <c r="AX2483" s="133"/>
      <c r="AY2483" s="133"/>
      <c r="AZ2483" s="133"/>
      <c r="BA2483" s="133"/>
      <c r="BB2483" s="133"/>
      <c r="BC2483" s="133"/>
      <c r="BD2483" s="133"/>
      <c r="BE2483" s="133"/>
      <c r="BF2483" s="133"/>
      <c r="BG2483" s="133"/>
      <c r="BH2483" s="133"/>
    </row>
    <row r="2484" spans="1:60" x14ac:dyDescent="0.2">
      <c r="A2484" s="148" t="s">
        <v>228</v>
      </c>
      <c r="B2484" s="149" t="s">
        <v>167</v>
      </c>
      <c r="C2484" s="169" t="s">
        <v>168</v>
      </c>
      <c r="D2484" s="150"/>
      <c r="E2484" s="151"/>
      <c r="F2484" s="152"/>
      <c r="G2484" s="152">
        <f>SUMIF(AG2485:AG2635,"&lt;&gt;NOR",G2485:G2635)</f>
        <v>978062.46</v>
      </c>
      <c r="H2484" s="152"/>
      <c r="I2484" s="152">
        <f>SUM(I2485:I2635)</f>
        <v>533047.97</v>
      </c>
      <c r="J2484" s="152"/>
      <c r="K2484" s="152">
        <f>SUM(K2485:K2635)</f>
        <v>445014.48</v>
      </c>
      <c r="L2484" s="152"/>
      <c r="M2484" s="152">
        <f>SUM(M2485:M2635)</f>
        <v>1183455.5766</v>
      </c>
      <c r="N2484" s="152"/>
      <c r="O2484" s="152">
        <f>SUM(O2485:O2635)</f>
        <v>17.639999999999997</v>
      </c>
      <c r="P2484" s="152"/>
      <c r="Q2484" s="152">
        <f>SUM(Q2485:Q2635)</f>
        <v>0</v>
      </c>
      <c r="R2484" s="152"/>
      <c r="S2484" s="152"/>
      <c r="T2484" s="153"/>
      <c r="U2484" s="147"/>
      <c r="V2484" s="147">
        <f>SUM(V2485:V2635)</f>
        <v>1063.1799999999998</v>
      </c>
      <c r="W2484" s="147"/>
      <c r="AG2484" t="s">
        <v>229</v>
      </c>
    </row>
    <row r="2485" spans="1:60" outlineLevel="1" x14ac:dyDescent="0.2">
      <c r="A2485" s="154">
        <v>473</v>
      </c>
      <c r="B2485" s="155" t="s">
        <v>2453</v>
      </c>
      <c r="C2485" s="171" t="s">
        <v>2454</v>
      </c>
      <c r="D2485" s="156" t="s">
        <v>279</v>
      </c>
      <c r="E2485" s="157">
        <v>663.8678000000001</v>
      </c>
      <c r="F2485" s="158">
        <v>41.6</v>
      </c>
      <c r="G2485" s="159">
        <f>ROUND(E2485*F2485,2)</f>
        <v>27616.9</v>
      </c>
      <c r="H2485" s="158">
        <v>20.650000000000002</v>
      </c>
      <c r="I2485" s="159">
        <f>ROUND(E2485*H2485,2)</f>
        <v>13708.87</v>
      </c>
      <c r="J2485" s="158">
        <v>20.950000000000003</v>
      </c>
      <c r="K2485" s="159">
        <f>ROUND(E2485*J2485,2)</f>
        <v>13908.03</v>
      </c>
      <c r="L2485" s="159">
        <v>21</v>
      </c>
      <c r="M2485" s="159">
        <f>G2485*(1+L2485/100)</f>
        <v>33416.449000000001</v>
      </c>
      <c r="N2485" s="159">
        <v>2.1000000000000001E-4</v>
      </c>
      <c r="O2485" s="159">
        <f>ROUND(E2485*N2485,2)</f>
        <v>0.14000000000000001</v>
      </c>
      <c r="P2485" s="159">
        <v>0</v>
      </c>
      <c r="Q2485" s="159">
        <f>ROUND(E2485*P2485,2)</f>
        <v>0</v>
      </c>
      <c r="R2485" s="159" t="s">
        <v>2455</v>
      </c>
      <c r="S2485" s="159" t="s">
        <v>233</v>
      </c>
      <c r="T2485" s="160" t="s">
        <v>233</v>
      </c>
      <c r="U2485" s="144">
        <v>0.05</v>
      </c>
      <c r="V2485" s="144">
        <f>ROUND(E2485*U2485,2)</f>
        <v>33.19</v>
      </c>
      <c r="W2485" s="144"/>
      <c r="X2485" s="133"/>
      <c r="Y2485" s="133"/>
      <c r="Z2485" s="133"/>
      <c r="AA2485" s="133"/>
      <c r="AB2485" s="133"/>
      <c r="AC2485" s="133"/>
      <c r="AD2485" s="133"/>
      <c r="AE2485" s="133"/>
      <c r="AF2485" s="133"/>
      <c r="AG2485" s="133" t="s">
        <v>251</v>
      </c>
      <c r="AH2485" s="133"/>
      <c r="AI2485" s="133"/>
      <c r="AJ2485" s="133"/>
      <c r="AK2485" s="133"/>
      <c r="AL2485" s="133"/>
      <c r="AM2485" s="133"/>
      <c r="AN2485" s="133"/>
      <c r="AO2485" s="133"/>
      <c r="AP2485" s="133"/>
      <c r="AQ2485" s="133"/>
      <c r="AR2485" s="133"/>
      <c r="AS2485" s="133"/>
      <c r="AT2485" s="133"/>
      <c r="AU2485" s="133"/>
      <c r="AV2485" s="133"/>
      <c r="AW2485" s="133"/>
      <c r="AX2485" s="133"/>
      <c r="AY2485" s="133"/>
      <c r="AZ2485" s="133"/>
      <c r="BA2485" s="133"/>
      <c r="BB2485" s="133"/>
      <c r="BC2485" s="133"/>
      <c r="BD2485" s="133"/>
      <c r="BE2485" s="133"/>
      <c r="BF2485" s="133"/>
      <c r="BG2485" s="133"/>
      <c r="BH2485" s="133"/>
    </row>
    <row r="2486" spans="1:60" outlineLevel="1" x14ac:dyDescent="0.2">
      <c r="A2486" s="142"/>
      <c r="B2486" s="143"/>
      <c r="C2486" s="189" t="s">
        <v>2456</v>
      </c>
      <c r="D2486" s="175"/>
      <c r="E2486" s="176">
        <v>47.935900000000004</v>
      </c>
      <c r="F2486" s="144"/>
      <c r="G2486" s="144"/>
      <c r="H2486" s="144"/>
      <c r="I2486" s="144"/>
      <c r="J2486" s="144"/>
      <c r="K2486" s="144"/>
      <c r="L2486" s="144"/>
      <c r="M2486" s="144"/>
      <c r="N2486" s="144"/>
      <c r="O2486" s="144"/>
      <c r="P2486" s="144"/>
      <c r="Q2486" s="144"/>
      <c r="R2486" s="144"/>
      <c r="S2486" s="144"/>
      <c r="T2486" s="144"/>
      <c r="U2486" s="144"/>
      <c r="V2486" s="144"/>
      <c r="W2486" s="144"/>
      <c r="X2486" s="133"/>
      <c r="Y2486" s="133"/>
      <c r="Z2486" s="133"/>
      <c r="AA2486" s="133"/>
      <c r="AB2486" s="133"/>
      <c r="AC2486" s="133"/>
      <c r="AD2486" s="133"/>
      <c r="AE2486" s="133"/>
      <c r="AF2486" s="133"/>
      <c r="AG2486" s="133" t="s">
        <v>282</v>
      </c>
      <c r="AH2486" s="133">
        <v>5</v>
      </c>
      <c r="AI2486" s="133"/>
      <c r="AJ2486" s="133"/>
      <c r="AK2486" s="133"/>
      <c r="AL2486" s="133"/>
      <c r="AM2486" s="133"/>
      <c r="AN2486" s="133"/>
      <c r="AO2486" s="133"/>
      <c r="AP2486" s="133"/>
      <c r="AQ2486" s="133"/>
      <c r="AR2486" s="133"/>
      <c r="AS2486" s="133"/>
      <c r="AT2486" s="133"/>
      <c r="AU2486" s="133"/>
      <c r="AV2486" s="133"/>
      <c r="AW2486" s="133"/>
      <c r="AX2486" s="133"/>
      <c r="AY2486" s="133"/>
      <c r="AZ2486" s="133"/>
      <c r="BA2486" s="133"/>
      <c r="BB2486" s="133"/>
      <c r="BC2486" s="133"/>
      <c r="BD2486" s="133"/>
      <c r="BE2486" s="133"/>
      <c r="BF2486" s="133"/>
      <c r="BG2486" s="133"/>
      <c r="BH2486" s="133"/>
    </row>
    <row r="2487" spans="1:60" outlineLevel="1" x14ac:dyDescent="0.2">
      <c r="A2487" s="142"/>
      <c r="B2487" s="143"/>
      <c r="C2487" s="189" t="s">
        <v>2457</v>
      </c>
      <c r="D2487" s="175"/>
      <c r="E2487" s="176">
        <v>587.98410000000001</v>
      </c>
      <c r="F2487" s="144"/>
      <c r="G2487" s="144"/>
      <c r="H2487" s="144"/>
      <c r="I2487" s="144"/>
      <c r="J2487" s="144"/>
      <c r="K2487" s="144"/>
      <c r="L2487" s="144"/>
      <c r="M2487" s="144"/>
      <c r="N2487" s="144"/>
      <c r="O2487" s="144"/>
      <c r="P2487" s="144"/>
      <c r="Q2487" s="144"/>
      <c r="R2487" s="144"/>
      <c r="S2487" s="144"/>
      <c r="T2487" s="144"/>
      <c r="U2487" s="144"/>
      <c r="V2487" s="144"/>
      <c r="W2487" s="144"/>
      <c r="X2487" s="133"/>
      <c r="Y2487" s="133"/>
      <c r="Z2487" s="133"/>
      <c r="AA2487" s="133"/>
      <c r="AB2487" s="133"/>
      <c r="AC2487" s="133"/>
      <c r="AD2487" s="133"/>
      <c r="AE2487" s="133"/>
      <c r="AF2487" s="133"/>
      <c r="AG2487" s="133" t="s">
        <v>282</v>
      </c>
      <c r="AH2487" s="133">
        <v>5</v>
      </c>
      <c r="AI2487" s="133"/>
      <c r="AJ2487" s="133"/>
      <c r="AK2487" s="133"/>
      <c r="AL2487" s="133"/>
      <c r="AM2487" s="133"/>
      <c r="AN2487" s="133"/>
      <c r="AO2487" s="133"/>
      <c r="AP2487" s="133"/>
      <c r="AQ2487" s="133"/>
      <c r="AR2487" s="133"/>
      <c r="AS2487" s="133"/>
      <c r="AT2487" s="133"/>
      <c r="AU2487" s="133"/>
      <c r="AV2487" s="133"/>
      <c r="AW2487" s="133"/>
      <c r="AX2487" s="133"/>
      <c r="AY2487" s="133"/>
      <c r="AZ2487" s="133"/>
      <c r="BA2487" s="133"/>
      <c r="BB2487" s="133"/>
      <c r="BC2487" s="133"/>
      <c r="BD2487" s="133"/>
      <c r="BE2487" s="133"/>
      <c r="BF2487" s="133"/>
      <c r="BG2487" s="133"/>
      <c r="BH2487" s="133"/>
    </row>
    <row r="2488" spans="1:60" outlineLevel="1" x14ac:dyDescent="0.2">
      <c r="A2488" s="142"/>
      <c r="B2488" s="143"/>
      <c r="C2488" s="189" t="s">
        <v>2458</v>
      </c>
      <c r="D2488" s="175"/>
      <c r="E2488" s="176">
        <v>22.063000000000002</v>
      </c>
      <c r="F2488" s="144"/>
      <c r="G2488" s="144"/>
      <c r="H2488" s="144"/>
      <c r="I2488" s="144"/>
      <c r="J2488" s="144"/>
      <c r="K2488" s="144"/>
      <c r="L2488" s="144"/>
      <c r="M2488" s="144"/>
      <c r="N2488" s="144"/>
      <c r="O2488" s="144"/>
      <c r="P2488" s="144"/>
      <c r="Q2488" s="144"/>
      <c r="R2488" s="144"/>
      <c r="S2488" s="144"/>
      <c r="T2488" s="144"/>
      <c r="U2488" s="144"/>
      <c r="V2488" s="144"/>
      <c r="W2488" s="144"/>
      <c r="X2488" s="133"/>
      <c r="Y2488" s="133"/>
      <c r="Z2488" s="133"/>
      <c r="AA2488" s="133"/>
      <c r="AB2488" s="133"/>
      <c r="AC2488" s="133"/>
      <c r="AD2488" s="133"/>
      <c r="AE2488" s="133"/>
      <c r="AF2488" s="133"/>
      <c r="AG2488" s="133" t="s">
        <v>282</v>
      </c>
      <c r="AH2488" s="133">
        <v>5</v>
      </c>
      <c r="AI2488" s="133"/>
      <c r="AJ2488" s="133"/>
      <c r="AK2488" s="133"/>
      <c r="AL2488" s="133"/>
      <c r="AM2488" s="133"/>
      <c r="AN2488" s="133"/>
      <c r="AO2488" s="133"/>
      <c r="AP2488" s="133"/>
      <c r="AQ2488" s="133"/>
      <c r="AR2488" s="133"/>
      <c r="AS2488" s="133"/>
      <c r="AT2488" s="133"/>
      <c r="AU2488" s="133"/>
      <c r="AV2488" s="133"/>
      <c r="AW2488" s="133"/>
      <c r="AX2488" s="133"/>
      <c r="AY2488" s="133"/>
      <c r="AZ2488" s="133"/>
      <c r="BA2488" s="133"/>
      <c r="BB2488" s="133"/>
      <c r="BC2488" s="133"/>
      <c r="BD2488" s="133"/>
      <c r="BE2488" s="133"/>
      <c r="BF2488" s="133"/>
      <c r="BG2488" s="133"/>
      <c r="BH2488" s="133"/>
    </row>
    <row r="2489" spans="1:60" outlineLevel="1" x14ac:dyDescent="0.2">
      <c r="A2489" s="142"/>
      <c r="B2489" s="143"/>
      <c r="C2489" s="189" t="s">
        <v>2459</v>
      </c>
      <c r="D2489" s="175"/>
      <c r="E2489" s="176">
        <v>5.8848000000000003</v>
      </c>
      <c r="F2489" s="144"/>
      <c r="G2489" s="144"/>
      <c r="H2489" s="144"/>
      <c r="I2489" s="144"/>
      <c r="J2489" s="144"/>
      <c r="K2489" s="144"/>
      <c r="L2489" s="144"/>
      <c r="M2489" s="144"/>
      <c r="N2489" s="144"/>
      <c r="O2489" s="144"/>
      <c r="P2489" s="144"/>
      <c r="Q2489" s="144"/>
      <c r="R2489" s="144"/>
      <c r="S2489" s="144"/>
      <c r="T2489" s="144"/>
      <c r="U2489" s="144"/>
      <c r="V2489" s="144"/>
      <c r="W2489" s="144"/>
      <c r="X2489" s="133"/>
      <c r="Y2489" s="133"/>
      <c r="Z2489" s="133"/>
      <c r="AA2489" s="133"/>
      <c r="AB2489" s="133"/>
      <c r="AC2489" s="133"/>
      <c r="AD2489" s="133"/>
      <c r="AE2489" s="133"/>
      <c r="AF2489" s="133"/>
      <c r="AG2489" s="133" t="s">
        <v>282</v>
      </c>
      <c r="AH2489" s="133">
        <v>5</v>
      </c>
      <c r="AI2489" s="133"/>
      <c r="AJ2489" s="133"/>
      <c r="AK2489" s="133"/>
      <c r="AL2489" s="133"/>
      <c r="AM2489" s="133"/>
      <c r="AN2489" s="133"/>
      <c r="AO2489" s="133"/>
      <c r="AP2489" s="133"/>
      <c r="AQ2489" s="133"/>
      <c r="AR2489" s="133"/>
      <c r="AS2489" s="133"/>
      <c r="AT2489" s="133"/>
      <c r="AU2489" s="133"/>
      <c r="AV2489" s="133"/>
      <c r="AW2489" s="133"/>
      <c r="AX2489" s="133"/>
      <c r="AY2489" s="133"/>
      <c r="AZ2489" s="133"/>
      <c r="BA2489" s="133"/>
      <c r="BB2489" s="133"/>
      <c r="BC2489" s="133"/>
      <c r="BD2489" s="133"/>
      <c r="BE2489" s="133"/>
      <c r="BF2489" s="133"/>
      <c r="BG2489" s="133"/>
      <c r="BH2489" s="133"/>
    </row>
    <row r="2490" spans="1:60" ht="22.5" outlineLevel="1" x14ac:dyDescent="0.2">
      <c r="A2490" s="154">
        <v>474</v>
      </c>
      <c r="B2490" s="155" t="s">
        <v>2460</v>
      </c>
      <c r="C2490" s="171" t="s">
        <v>2461</v>
      </c>
      <c r="D2490" s="156" t="s">
        <v>279</v>
      </c>
      <c r="E2490" s="157">
        <v>47.935900000000004</v>
      </c>
      <c r="F2490" s="158">
        <v>734</v>
      </c>
      <c r="G2490" s="159">
        <f>ROUND(E2490*F2490,2)</f>
        <v>35184.949999999997</v>
      </c>
      <c r="H2490" s="158">
        <v>84.210000000000008</v>
      </c>
      <c r="I2490" s="159">
        <f>ROUND(E2490*H2490,2)</f>
        <v>4036.68</v>
      </c>
      <c r="J2490" s="158">
        <v>649.79000000000008</v>
      </c>
      <c r="K2490" s="159">
        <f>ROUND(E2490*J2490,2)</f>
        <v>31148.27</v>
      </c>
      <c r="L2490" s="159">
        <v>21</v>
      </c>
      <c r="M2490" s="159">
        <f>G2490*(1+L2490/100)</f>
        <v>42573.789499999992</v>
      </c>
      <c r="N2490" s="159">
        <v>3.15E-3</v>
      </c>
      <c r="O2490" s="159">
        <f>ROUND(E2490*N2490,2)</f>
        <v>0.15</v>
      </c>
      <c r="P2490" s="159">
        <v>0</v>
      </c>
      <c r="Q2490" s="159">
        <f>ROUND(E2490*P2490,2)</f>
        <v>0</v>
      </c>
      <c r="R2490" s="159" t="s">
        <v>2455</v>
      </c>
      <c r="S2490" s="159" t="s">
        <v>233</v>
      </c>
      <c r="T2490" s="160" t="s">
        <v>233</v>
      </c>
      <c r="U2490" s="144">
        <v>1.55</v>
      </c>
      <c r="V2490" s="144">
        <f>ROUND(E2490*U2490,2)</f>
        <v>74.3</v>
      </c>
      <c r="W2490" s="144"/>
      <c r="X2490" s="133"/>
      <c r="Y2490" s="133"/>
      <c r="Z2490" s="133"/>
      <c r="AA2490" s="133"/>
      <c r="AB2490" s="133"/>
      <c r="AC2490" s="133"/>
      <c r="AD2490" s="133"/>
      <c r="AE2490" s="133"/>
      <c r="AF2490" s="133"/>
      <c r="AG2490" s="133" t="s">
        <v>251</v>
      </c>
      <c r="AH2490" s="133"/>
      <c r="AI2490" s="133"/>
      <c r="AJ2490" s="133"/>
      <c r="AK2490" s="133"/>
      <c r="AL2490" s="133"/>
      <c r="AM2490" s="133"/>
      <c r="AN2490" s="133"/>
      <c r="AO2490" s="133"/>
      <c r="AP2490" s="133"/>
      <c r="AQ2490" s="133"/>
      <c r="AR2490" s="133"/>
      <c r="AS2490" s="133"/>
      <c r="AT2490" s="133"/>
      <c r="AU2490" s="133"/>
      <c r="AV2490" s="133"/>
      <c r="AW2490" s="133"/>
      <c r="AX2490" s="133"/>
      <c r="AY2490" s="133"/>
      <c r="AZ2490" s="133"/>
      <c r="BA2490" s="133"/>
      <c r="BB2490" s="133"/>
      <c r="BC2490" s="133"/>
      <c r="BD2490" s="133"/>
      <c r="BE2490" s="133"/>
      <c r="BF2490" s="133"/>
      <c r="BG2490" s="133"/>
      <c r="BH2490" s="133"/>
    </row>
    <row r="2491" spans="1:60" outlineLevel="1" x14ac:dyDescent="0.2">
      <c r="A2491" s="142"/>
      <c r="B2491" s="143"/>
      <c r="C2491" s="189" t="s">
        <v>2462</v>
      </c>
      <c r="D2491" s="175"/>
      <c r="E2491" s="176">
        <v>47.935900000000004</v>
      </c>
      <c r="F2491" s="144"/>
      <c r="G2491" s="144"/>
      <c r="H2491" s="144"/>
      <c r="I2491" s="144"/>
      <c r="J2491" s="144"/>
      <c r="K2491" s="144"/>
      <c r="L2491" s="144"/>
      <c r="M2491" s="144"/>
      <c r="N2491" s="144"/>
      <c r="O2491" s="144"/>
      <c r="P2491" s="144"/>
      <c r="Q2491" s="144"/>
      <c r="R2491" s="144"/>
      <c r="S2491" s="144"/>
      <c r="T2491" s="144"/>
      <c r="U2491" s="144"/>
      <c r="V2491" s="144"/>
      <c r="W2491" s="144"/>
      <c r="X2491" s="133"/>
      <c r="Y2491" s="133"/>
      <c r="Z2491" s="133"/>
      <c r="AA2491" s="133"/>
      <c r="AB2491" s="133"/>
      <c r="AC2491" s="133"/>
      <c r="AD2491" s="133"/>
      <c r="AE2491" s="133"/>
      <c r="AF2491" s="133"/>
      <c r="AG2491" s="133" t="s">
        <v>282</v>
      </c>
      <c r="AH2491" s="133">
        <v>0</v>
      </c>
      <c r="AI2491" s="133"/>
      <c r="AJ2491" s="133"/>
      <c r="AK2491" s="133"/>
      <c r="AL2491" s="133"/>
      <c r="AM2491" s="133"/>
      <c r="AN2491" s="133"/>
      <c r="AO2491" s="133"/>
      <c r="AP2491" s="133"/>
      <c r="AQ2491" s="133"/>
      <c r="AR2491" s="133"/>
      <c r="AS2491" s="133"/>
      <c r="AT2491" s="133"/>
      <c r="AU2491" s="133"/>
      <c r="AV2491" s="133"/>
      <c r="AW2491" s="133"/>
      <c r="AX2491" s="133"/>
      <c r="AY2491" s="133"/>
      <c r="AZ2491" s="133"/>
      <c r="BA2491" s="133"/>
      <c r="BB2491" s="133"/>
      <c r="BC2491" s="133"/>
      <c r="BD2491" s="133"/>
      <c r="BE2491" s="133"/>
      <c r="BF2491" s="133"/>
      <c r="BG2491" s="133"/>
      <c r="BH2491" s="133"/>
    </row>
    <row r="2492" spans="1:60" ht="22.5" outlineLevel="1" x14ac:dyDescent="0.2">
      <c r="A2492" s="154">
        <v>475</v>
      </c>
      <c r="B2492" s="155" t="s">
        <v>2463</v>
      </c>
      <c r="C2492" s="171" t="s">
        <v>2464</v>
      </c>
      <c r="D2492" s="156" t="s">
        <v>291</v>
      </c>
      <c r="E2492" s="157">
        <v>220.63000000000002</v>
      </c>
      <c r="F2492" s="158">
        <v>107.5</v>
      </c>
      <c r="G2492" s="159">
        <f>ROUND(E2492*F2492,2)</f>
        <v>23717.73</v>
      </c>
      <c r="H2492" s="158">
        <v>8.4200000000000017</v>
      </c>
      <c r="I2492" s="159">
        <f>ROUND(E2492*H2492,2)</f>
        <v>1857.7</v>
      </c>
      <c r="J2492" s="158">
        <v>99.080000000000013</v>
      </c>
      <c r="K2492" s="159">
        <f>ROUND(E2492*J2492,2)</f>
        <v>21860.02</v>
      </c>
      <c r="L2492" s="159">
        <v>21</v>
      </c>
      <c r="M2492" s="159">
        <f>G2492*(1+L2492/100)</f>
        <v>28698.453299999997</v>
      </c>
      <c r="N2492" s="159">
        <v>3.2000000000000003E-4</v>
      </c>
      <c r="O2492" s="159">
        <f>ROUND(E2492*N2492,2)</f>
        <v>7.0000000000000007E-2</v>
      </c>
      <c r="P2492" s="159">
        <v>0</v>
      </c>
      <c r="Q2492" s="159">
        <f>ROUND(E2492*P2492,2)</f>
        <v>0</v>
      </c>
      <c r="R2492" s="159" t="s">
        <v>2455</v>
      </c>
      <c r="S2492" s="159" t="s">
        <v>233</v>
      </c>
      <c r="T2492" s="160" t="s">
        <v>233</v>
      </c>
      <c r="U2492" s="144">
        <v>0.23600000000000002</v>
      </c>
      <c r="V2492" s="144">
        <f>ROUND(E2492*U2492,2)</f>
        <v>52.07</v>
      </c>
      <c r="W2492" s="144"/>
      <c r="X2492" s="133"/>
      <c r="Y2492" s="133"/>
      <c r="Z2492" s="133"/>
      <c r="AA2492" s="133"/>
      <c r="AB2492" s="133"/>
      <c r="AC2492" s="133"/>
      <c r="AD2492" s="133"/>
      <c r="AE2492" s="133"/>
      <c r="AF2492" s="133"/>
      <c r="AG2492" s="133" t="s">
        <v>251</v>
      </c>
      <c r="AH2492" s="133"/>
      <c r="AI2492" s="133"/>
      <c r="AJ2492" s="133"/>
      <c r="AK2492" s="133"/>
      <c r="AL2492" s="133"/>
      <c r="AM2492" s="133"/>
      <c r="AN2492" s="133"/>
      <c r="AO2492" s="133"/>
      <c r="AP2492" s="133"/>
      <c r="AQ2492" s="133"/>
      <c r="AR2492" s="133"/>
      <c r="AS2492" s="133"/>
      <c r="AT2492" s="133"/>
      <c r="AU2492" s="133"/>
      <c r="AV2492" s="133"/>
      <c r="AW2492" s="133"/>
      <c r="AX2492" s="133"/>
      <c r="AY2492" s="133"/>
      <c r="AZ2492" s="133"/>
      <c r="BA2492" s="133"/>
      <c r="BB2492" s="133"/>
      <c r="BC2492" s="133"/>
      <c r="BD2492" s="133"/>
      <c r="BE2492" s="133"/>
      <c r="BF2492" s="133"/>
      <c r="BG2492" s="133"/>
      <c r="BH2492" s="133"/>
    </row>
    <row r="2493" spans="1:60" outlineLevel="1" x14ac:dyDescent="0.2">
      <c r="A2493" s="142"/>
      <c r="B2493" s="143"/>
      <c r="C2493" s="189" t="s">
        <v>655</v>
      </c>
      <c r="D2493" s="175"/>
      <c r="E2493" s="176"/>
      <c r="F2493" s="144"/>
      <c r="G2493" s="144"/>
      <c r="H2493" s="144"/>
      <c r="I2493" s="144"/>
      <c r="J2493" s="144"/>
      <c r="K2493" s="144"/>
      <c r="L2493" s="144"/>
      <c r="M2493" s="144"/>
      <c r="N2493" s="144"/>
      <c r="O2493" s="144"/>
      <c r="P2493" s="144"/>
      <c r="Q2493" s="144"/>
      <c r="R2493" s="144"/>
      <c r="S2493" s="144"/>
      <c r="T2493" s="144"/>
      <c r="U2493" s="144"/>
      <c r="V2493" s="144"/>
      <c r="W2493" s="144"/>
      <c r="X2493" s="133"/>
      <c r="Y2493" s="133"/>
      <c r="Z2493" s="133"/>
      <c r="AA2493" s="133"/>
      <c r="AB2493" s="133"/>
      <c r="AC2493" s="133"/>
      <c r="AD2493" s="133"/>
      <c r="AE2493" s="133"/>
      <c r="AF2493" s="133"/>
      <c r="AG2493" s="133" t="s">
        <v>282</v>
      </c>
      <c r="AH2493" s="133">
        <v>0</v>
      </c>
      <c r="AI2493" s="133"/>
      <c r="AJ2493" s="133"/>
      <c r="AK2493" s="133"/>
      <c r="AL2493" s="133"/>
      <c r="AM2493" s="133"/>
      <c r="AN2493" s="133"/>
      <c r="AO2493" s="133"/>
      <c r="AP2493" s="133"/>
      <c r="AQ2493" s="133"/>
      <c r="AR2493" s="133"/>
      <c r="AS2493" s="133"/>
      <c r="AT2493" s="133"/>
      <c r="AU2493" s="133"/>
      <c r="AV2493" s="133"/>
      <c r="AW2493" s="133"/>
      <c r="AX2493" s="133"/>
      <c r="AY2493" s="133"/>
      <c r="AZ2493" s="133"/>
      <c r="BA2493" s="133"/>
      <c r="BB2493" s="133"/>
      <c r="BC2493" s="133"/>
      <c r="BD2493" s="133"/>
      <c r="BE2493" s="133"/>
      <c r="BF2493" s="133"/>
      <c r="BG2493" s="133"/>
      <c r="BH2493" s="133"/>
    </row>
    <row r="2494" spans="1:60" outlineLevel="1" x14ac:dyDescent="0.2">
      <c r="A2494" s="142"/>
      <c r="B2494" s="143"/>
      <c r="C2494" s="189" t="s">
        <v>2465</v>
      </c>
      <c r="D2494" s="175"/>
      <c r="E2494" s="176">
        <v>15.590000000000002</v>
      </c>
      <c r="F2494" s="144"/>
      <c r="G2494" s="144"/>
      <c r="H2494" s="144"/>
      <c r="I2494" s="144"/>
      <c r="J2494" s="144"/>
      <c r="K2494" s="144"/>
      <c r="L2494" s="144"/>
      <c r="M2494" s="144"/>
      <c r="N2494" s="144"/>
      <c r="O2494" s="144"/>
      <c r="P2494" s="144"/>
      <c r="Q2494" s="144"/>
      <c r="R2494" s="144"/>
      <c r="S2494" s="144"/>
      <c r="T2494" s="144"/>
      <c r="U2494" s="144"/>
      <c r="V2494" s="144"/>
      <c r="W2494" s="144"/>
      <c r="X2494" s="133"/>
      <c r="Y2494" s="133"/>
      <c r="Z2494" s="133"/>
      <c r="AA2494" s="133"/>
      <c r="AB2494" s="133"/>
      <c r="AC2494" s="133"/>
      <c r="AD2494" s="133"/>
      <c r="AE2494" s="133"/>
      <c r="AF2494" s="133"/>
      <c r="AG2494" s="133" t="s">
        <v>282</v>
      </c>
      <c r="AH2494" s="133">
        <v>0</v>
      </c>
      <c r="AI2494" s="133"/>
      <c r="AJ2494" s="133"/>
      <c r="AK2494" s="133"/>
      <c r="AL2494" s="133"/>
      <c r="AM2494" s="133"/>
      <c r="AN2494" s="133"/>
      <c r="AO2494" s="133"/>
      <c r="AP2494" s="133"/>
      <c r="AQ2494" s="133"/>
      <c r="AR2494" s="133"/>
      <c r="AS2494" s="133"/>
      <c r="AT2494" s="133"/>
      <c r="AU2494" s="133"/>
      <c r="AV2494" s="133"/>
      <c r="AW2494" s="133"/>
      <c r="AX2494" s="133"/>
      <c r="AY2494" s="133"/>
      <c r="AZ2494" s="133"/>
      <c r="BA2494" s="133"/>
      <c r="BB2494" s="133"/>
      <c r="BC2494" s="133"/>
      <c r="BD2494" s="133"/>
      <c r="BE2494" s="133"/>
      <c r="BF2494" s="133"/>
      <c r="BG2494" s="133"/>
      <c r="BH2494" s="133"/>
    </row>
    <row r="2495" spans="1:60" outlineLevel="1" x14ac:dyDescent="0.2">
      <c r="A2495" s="142"/>
      <c r="B2495" s="143"/>
      <c r="C2495" s="189" t="s">
        <v>2466</v>
      </c>
      <c r="D2495" s="175"/>
      <c r="E2495" s="176">
        <v>-5.8999999999999995</v>
      </c>
      <c r="F2495" s="144"/>
      <c r="G2495" s="144"/>
      <c r="H2495" s="144"/>
      <c r="I2495" s="144"/>
      <c r="J2495" s="144"/>
      <c r="K2495" s="144"/>
      <c r="L2495" s="144"/>
      <c r="M2495" s="144"/>
      <c r="N2495" s="144"/>
      <c r="O2495" s="144"/>
      <c r="P2495" s="144"/>
      <c r="Q2495" s="144"/>
      <c r="R2495" s="144"/>
      <c r="S2495" s="144"/>
      <c r="T2495" s="144"/>
      <c r="U2495" s="144"/>
      <c r="V2495" s="144"/>
      <c r="W2495" s="144"/>
      <c r="X2495" s="133"/>
      <c r="Y2495" s="133"/>
      <c r="Z2495" s="133"/>
      <c r="AA2495" s="133"/>
      <c r="AB2495" s="133"/>
      <c r="AC2495" s="133"/>
      <c r="AD2495" s="133"/>
      <c r="AE2495" s="133"/>
      <c r="AF2495" s="133"/>
      <c r="AG2495" s="133" t="s">
        <v>282</v>
      </c>
      <c r="AH2495" s="133">
        <v>0</v>
      </c>
      <c r="AI2495" s="133"/>
      <c r="AJ2495" s="133"/>
      <c r="AK2495" s="133"/>
      <c r="AL2495" s="133"/>
      <c r="AM2495" s="133"/>
      <c r="AN2495" s="133"/>
      <c r="AO2495" s="133"/>
      <c r="AP2495" s="133"/>
      <c r="AQ2495" s="133"/>
      <c r="AR2495" s="133"/>
      <c r="AS2495" s="133"/>
      <c r="AT2495" s="133"/>
      <c r="AU2495" s="133"/>
      <c r="AV2495" s="133"/>
      <c r="AW2495" s="133"/>
      <c r="AX2495" s="133"/>
      <c r="AY2495" s="133"/>
      <c r="AZ2495" s="133"/>
      <c r="BA2495" s="133"/>
      <c r="BB2495" s="133"/>
      <c r="BC2495" s="133"/>
      <c r="BD2495" s="133"/>
      <c r="BE2495" s="133"/>
      <c r="BF2495" s="133"/>
      <c r="BG2495" s="133"/>
      <c r="BH2495" s="133"/>
    </row>
    <row r="2496" spans="1:60" outlineLevel="1" x14ac:dyDescent="0.2">
      <c r="A2496" s="142"/>
      <c r="B2496" s="143"/>
      <c r="C2496" s="189" t="s">
        <v>2467</v>
      </c>
      <c r="D2496" s="175"/>
      <c r="E2496" s="176">
        <v>5.37</v>
      </c>
      <c r="F2496" s="144"/>
      <c r="G2496" s="144"/>
      <c r="H2496" s="144"/>
      <c r="I2496" s="144"/>
      <c r="J2496" s="144"/>
      <c r="K2496" s="144"/>
      <c r="L2496" s="144"/>
      <c r="M2496" s="144"/>
      <c r="N2496" s="144"/>
      <c r="O2496" s="144"/>
      <c r="P2496" s="144"/>
      <c r="Q2496" s="144"/>
      <c r="R2496" s="144"/>
      <c r="S2496" s="144"/>
      <c r="T2496" s="144"/>
      <c r="U2496" s="144"/>
      <c r="V2496" s="144"/>
      <c r="W2496" s="144"/>
      <c r="X2496" s="133"/>
      <c r="Y2496" s="133"/>
      <c r="Z2496" s="133"/>
      <c r="AA2496" s="133"/>
      <c r="AB2496" s="133"/>
      <c r="AC2496" s="133"/>
      <c r="AD2496" s="133"/>
      <c r="AE2496" s="133"/>
      <c r="AF2496" s="133"/>
      <c r="AG2496" s="133" t="s">
        <v>282</v>
      </c>
      <c r="AH2496" s="133">
        <v>0</v>
      </c>
      <c r="AI2496" s="133"/>
      <c r="AJ2496" s="133"/>
      <c r="AK2496" s="133"/>
      <c r="AL2496" s="133"/>
      <c r="AM2496" s="133"/>
      <c r="AN2496" s="133"/>
      <c r="AO2496" s="133"/>
      <c r="AP2496" s="133"/>
      <c r="AQ2496" s="133"/>
      <c r="AR2496" s="133"/>
      <c r="AS2496" s="133"/>
      <c r="AT2496" s="133"/>
      <c r="AU2496" s="133"/>
      <c r="AV2496" s="133"/>
      <c r="AW2496" s="133"/>
      <c r="AX2496" s="133"/>
      <c r="AY2496" s="133"/>
      <c r="AZ2496" s="133"/>
      <c r="BA2496" s="133"/>
      <c r="BB2496" s="133"/>
      <c r="BC2496" s="133"/>
      <c r="BD2496" s="133"/>
      <c r="BE2496" s="133"/>
      <c r="BF2496" s="133"/>
      <c r="BG2496" s="133"/>
      <c r="BH2496" s="133"/>
    </row>
    <row r="2497" spans="1:60" outlineLevel="1" x14ac:dyDescent="0.2">
      <c r="A2497" s="142"/>
      <c r="B2497" s="143"/>
      <c r="C2497" s="189" t="s">
        <v>2468</v>
      </c>
      <c r="D2497" s="175"/>
      <c r="E2497" s="176">
        <v>11.08</v>
      </c>
      <c r="F2497" s="144"/>
      <c r="G2497" s="144"/>
      <c r="H2497" s="144"/>
      <c r="I2497" s="144"/>
      <c r="J2497" s="144"/>
      <c r="K2497" s="144"/>
      <c r="L2497" s="144"/>
      <c r="M2497" s="144"/>
      <c r="N2497" s="144"/>
      <c r="O2497" s="144"/>
      <c r="P2497" s="144"/>
      <c r="Q2497" s="144"/>
      <c r="R2497" s="144"/>
      <c r="S2497" s="144"/>
      <c r="T2497" s="144"/>
      <c r="U2497" s="144"/>
      <c r="V2497" s="144"/>
      <c r="W2497" s="144"/>
      <c r="X2497" s="133"/>
      <c r="Y2497" s="133"/>
      <c r="Z2497" s="133"/>
      <c r="AA2497" s="133"/>
      <c r="AB2497" s="133"/>
      <c r="AC2497" s="133"/>
      <c r="AD2497" s="133"/>
      <c r="AE2497" s="133"/>
      <c r="AF2497" s="133"/>
      <c r="AG2497" s="133" t="s">
        <v>282</v>
      </c>
      <c r="AH2497" s="133">
        <v>0</v>
      </c>
      <c r="AI2497" s="133"/>
      <c r="AJ2497" s="133"/>
      <c r="AK2497" s="133"/>
      <c r="AL2497" s="133"/>
      <c r="AM2497" s="133"/>
      <c r="AN2497" s="133"/>
      <c r="AO2497" s="133"/>
      <c r="AP2497" s="133"/>
      <c r="AQ2497" s="133"/>
      <c r="AR2497" s="133"/>
      <c r="AS2497" s="133"/>
      <c r="AT2497" s="133"/>
      <c r="AU2497" s="133"/>
      <c r="AV2497" s="133"/>
      <c r="AW2497" s="133"/>
      <c r="AX2497" s="133"/>
      <c r="AY2497" s="133"/>
      <c r="AZ2497" s="133"/>
      <c r="BA2497" s="133"/>
      <c r="BB2497" s="133"/>
      <c r="BC2497" s="133"/>
      <c r="BD2497" s="133"/>
      <c r="BE2497" s="133"/>
      <c r="BF2497" s="133"/>
      <c r="BG2497" s="133"/>
      <c r="BH2497" s="133"/>
    </row>
    <row r="2498" spans="1:60" outlineLevel="1" x14ac:dyDescent="0.2">
      <c r="A2498" s="142"/>
      <c r="B2498" s="143"/>
      <c r="C2498" s="189" t="s">
        <v>2469</v>
      </c>
      <c r="D2498" s="175"/>
      <c r="E2498" s="176">
        <v>-1.7</v>
      </c>
      <c r="F2498" s="144"/>
      <c r="G2498" s="144"/>
      <c r="H2498" s="144"/>
      <c r="I2498" s="144"/>
      <c r="J2498" s="144"/>
      <c r="K2498" s="144"/>
      <c r="L2498" s="144"/>
      <c r="M2498" s="144"/>
      <c r="N2498" s="144"/>
      <c r="O2498" s="144"/>
      <c r="P2498" s="144"/>
      <c r="Q2498" s="144"/>
      <c r="R2498" s="144"/>
      <c r="S2498" s="144"/>
      <c r="T2498" s="144"/>
      <c r="U2498" s="144"/>
      <c r="V2498" s="144"/>
      <c r="W2498" s="144"/>
      <c r="X2498" s="133"/>
      <c r="Y2498" s="133"/>
      <c r="Z2498" s="133"/>
      <c r="AA2498" s="133"/>
      <c r="AB2498" s="133"/>
      <c r="AC2498" s="133"/>
      <c r="AD2498" s="133"/>
      <c r="AE2498" s="133"/>
      <c r="AF2498" s="133"/>
      <c r="AG2498" s="133" t="s">
        <v>282</v>
      </c>
      <c r="AH2498" s="133">
        <v>0</v>
      </c>
      <c r="AI2498" s="133"/>
      <c r="AJ2498" s="133"/>
      <c r="AK2498" s="133"/>
      <c r="AL2498" s="133"/>
      <c r="AM2498" s="133"/>
      <c r="AN2498" s="133"/>
      <c r="AO2498" s="133"/>
      <c r="AP2498" s="133"/>
      <c r="AQ2498" s="133"/>
      <c r="AR2498" s="133"/>
      <c r="AS2498" s="133"/>
      <c r="AT2498" s="133"/>
      <c r="AU2498" s="133"/>
      <c r="AV2498" s="133"/>
      <c r="AW2498" s="133"/>
      <c r="AX2498" s="133"/>
      <c r="AY2498" s="133"/>
      <c r="AZ2498" s="133"/>
      <c r="BA2498" s="133"/>
      <c r="BB2498" s="133"/>
      <c r="BC2498" s="133"/>
      <c r="BD2498" s="133"/>
      <c r="BE2498" s="133"/>
      <c r="BF2498" s="133"/>
      <c r="BG2498" s="133"/>
      <c r="BH2498" s="133"/>
    </row>
    <row r="2499" spans="1:60" outlineLevel="1" x14ac:dyDescent="0.2">
      <c r="A2499" s="142"/>
      <c r="B2499" s="143"/>
      <c r="C2499" s="189" t="s">
        <v>2470</v>
      </c>
      <c r="D2499" s="175"/>
      <c r="E2499" s="176">
        <v>31.180000000000003</v>
      </c>
      <c r="F2499" s="144"/>
      <c r="G2499" s="144"/>
      <c r="H2499" s="144"/>
      <c r="I2499" s="144"/>
      <c r="J2499" s="144"/>
      <c r="K2499" s="144"/>
      <c r="L2499" s="144"/>
      <c r="M2499" s="144"/>
      <c r="N2499" s="144"/>
      <c r="O2499" s="144"/>
      <c r="P2499" s="144"/>
      <c r="Q2499" s="144"/>
      <c r="R2499" s="144"/>
      <c r="S2499" s="144"/>
      <c r="T2499" s="144"/>
      <c r="U2499" s="144"/>
      <c r="V2499" s="144"/>
      <c r="W2499" s="144"/>
      <c r="X2499" s="133"/>
      <c r="Y2499" s="133"/>
      <c r="Z2499" s="133"/>
      <c r="AA2499" s="133"/>
      <c r="AB2499" s="133"/>
      <c r="AC2499" s="133"/>
      <c r="AD2499" s="133"/>
      <c r="AE2499" s="133"/>
      <c r="AF2499" s="133"/>
      <c r="AG2499" s="133" t="s">
        <v>282</v>
      </c>
      <c r="AH2499" s="133">
        <v>0</v>
      </c>
      <c r="AI2499" s="133"/>
      <c r="AJ2499" s="133"/>
      <c r="AK2499" s="133"/>
      <c r="AL2499" s="133"/>
      <c r="AM2499" s="133"/>
      <c r="AN2499" s="133"/>
      <c r="AO2499" s="133"/>
      <c r="AP2499" s="133"/>
      <c r="AQ2499" s="133"/>
      <c r="AR2499" s="133"/>
      <c r="AS2499" s="133"/>
      <c r="AT2499" s="133"/>
      <c r="AU2499" s="133"/>
      <c r="AV2499" s="133"/>
      <c r="AW2499" s="133"/>
      <c r="AX2499" s="133"/>
      <c r="AY2499" s="133"/>
      <c r="AZ2499" s="133"/>
      <c r="BA2499" s="133"/>
      <c r="BB2499" s="133"/>
      <c r="BC2499" s="133"/>
      <c r="BD2499" s="133"/>
      <c r="BE2499" s="133"/>
      <c r="BF2499" s="133"/>
      <c r="BG2499" s="133"/>
      <c r="BH2499" s="133"/>
    </row>
    <row r="2500" spans="1:60" outlineLevel="1" x14ac:dyDescent="0.2">
      <c r="A2500" s="142"/>
      <c r="B2500" s="143"/>
      <c r="C2500" s="189" t="s">
        <v>2471</v>
      </c>
      <c r="D2500" s="175"/>
      <c r="E2500" s="176">
        <v>-1.5999999999999999</v>
      </c>
      <c r="F2500" s="144"/>
      <c r="G2500" s="144"/>
      <c r="H2500" s="144"/>
      <c r="I2500" s="144"/>
      <c r="J2500" s="144"/>
      <c r="K2500" s="144"/>
      <c r="L2500" s="144"/>
      <c r="M2500" s="144"/>
      <c r="N2500" s="144"/>
      <c r="O2500" s="144"/>
      <c r="P2500" s="144"/>
      <c r="Q2500" s="144"/>
      <c r="R2500" s="144"/>
      <c r="S2500" s="144"/>
      <c r="T2500" s="144"/>
      <c r="U2500" s="144"/>
      <c r="V2500" s="144"/>
      <c r="W2500" s="144"/>
      <c r="X2500" s="133"/>
      <c r="Y2500" s="133"/>
      <c r="Z2500" s="133"/>
      <c r="AA2500" s="133"/>
      <c r="AB2500" s="133"/>
      <c r="AC2500" s="133"/>
      <c r="AD2500" s="133"/>
      <c r="AE2500" s="133"/>
      <c r="AF2500" s="133"/>
      <c r="AG2500" s="133" t="s">
        <v>282</v>
      </c>
      <c r="AH2500" s="133">
        <v>0</v>
      </c>
      <c r="AI2500" s="133"/>
      <c r="AJ2500" s="133"/>
      <c r="AK2500" s="133"/>
      <c r="AL2500" s="133"/>
      <c r="AM2500" s="133"/>
      <c r="AN2500" s="133"/>
      <c r="AO2500" s="133"/>
      <c r="AP2500" s="133"/>
      <c r="AQ2500" s="133"/>
      <c r="AR2500" s="133"/>
      <c r="AS2500" s="133"/>
      <c r="AT2500" s="133"/>
      <c r="AU2500" s="133"/>
      <c r="AV2500" s="133"/>
      <c r="AW2500" s="133"/>
      <c r="AX2500" s="133"/>
      <c r="AY2500" s="133"/>
      <c r="AZ2500" s="133"/>
      <c r="BA2500" s="133"/>
      <c r="BB2500" s="133"/>
      <c r="BC2500" s="133"/>
      <c r="BD2500" s="133"/>
      <c r="BE2500" s="133"/>
      <c r="BF2500" s="133"/>
      <c r="BG2500" s="133"/>
      <c r="BH2500" s="133"/>
    </row>
    <row r="2501" spans="1:60" outlineLevel="1" x14ac:dyDescent="0.2">
      <c r="A2501" s="142"/>
      <c r="B2501" s="143"/>
      <c r="C2501" s="189" t="s">
        <v>2472</v>
      </c>
      <c r="D2501" s="175"/>
      <c r="E2501" s="176">
        <v>11.760000000000002</v>
      </c>
      <c r="F2501" s="144"/>
      <c r="G2501" s="144"/>
      <c r="H2501" s="144"/>
      <c r="I2501" s="144"/>
      <c r="J2501" s="144"/>
      <c r="K2501" s="144"/>
      <c r="L2501" s="144"/>
      <c r="M2501" s="144"/>
      <c r="N2501" s="144"/>
      <c r="O2501" s="144"/>
      <c r="P2501" s="144"/>
      <c r="Q2501" s="144"/>
      <c r="R2501" s="144"/>
      <c r="S2501" s="144"/>
      <c r="T2501" s="144"/>
      <c r="U2501" s="144"/>
      <c r="V2501" s="144"/>
      <c r="W2501" s="144"/>
      <c r="X2501" s="133"/>
      <c r="Y2501" s="133"/>
      <c r="Z2501" s="133"/>
      <c r="AA2501" s="133"/>
      <c r="AB2501" s="133"/>
      <c r="AC2501" s="133"/>
      <c r="AD2501" s="133"/>
      <c r="AE2501" s="133"/>
      <c r="AF2501" s="133"/>
      <c r="AG2501" s="133" t="s">
        <v>282</v>
      </c>
      <c r="AH2501" s="133">
        <v>0</v>
      </c>
      <c r="AI2501" s="133"/>
      <c r="AJ2501" s="133"/>
      <c r="AK2501" s="133"/>
      <c r="AL2501" s="133"/>
      <c r="AM2501" s="133"/>
      <c r="AN2501" s="133"/>
      <c r="AO2501" s="133"/>
      <c r="AP2501" s="133"/>
      <c r="AQ2501" s="133"/>
      <c r="AR2501" s="133"/>
      <c r="AS2501" s="133"/>
      <c r="AT2501" s="133"/>
      <c r="AU2501" s="133"/>
      <c r="AV2501" s="133"/>
      <c r="AW2501" s="133"/>
      <c r="AX2501" s="133"/>
      <c r="AY2501" s="133"/>
      <c r="AZ2501" s="133"/>
      <c r="BA2501" s="133"/>
      <c r="BB2501" s="133"/>
      <c r="BC2501" s="133"/>
      <c r="BD2501" s="133"/>
      <c r="BE2501" s="133"/>
      <c r="BF2501" s="133"/>
      <c r="BG2501" s="133"/>
      <c r="BH2501" s="133"/>
    </row>
    <row r="2502" spans="1:60" outlineLevel="1" x14ac:dyDescent="0.2">
      <c r="A2502" s="142"/>
      <c r="B2502" s="143"/>
      <c r="C2502" s="189" t="s">
        <v>2473</v>
      </c>
      <c r="D2502" s="175"/>
      <c r="E2502" s="176">
        <v>-0.89999999999999991</v>
      </c>
      <c r="F2502" s="144"/>
      <c r="G2502" s="144"/>
      <c r="H2502" s="144"/>
      <c r="I2502" s="144"/>
      <c r="J2502" s="144"/>
      <c r="K2502" s="144"/>
      <c r="L2502" s="144"/>
      <c r="M2502" s="144"/>
      <c r="N2502" s="144"/>
      <c r="O2502" s="144"/>
      <c r="P2502" s="144"/>
      <c r="Q2502" s="144"/>
      <c r="R2502" s="144"/>
      <c r="S2502" s="144"/>
      <c r="T2502" s="144"/>
      <c r="U2502" s="144"/>
      <c r="V2502" s="144"/>
      <c r="W2502" s="144"/>
      <c r="X2502" s="133"/>
      <c r="Y2502" s="133"/>
      <c r="Z2502" s="133"/>
      <c r="AA2502" s="133"/>
      <c r="AB2502" s="133"/>
      <c r="AC2502" s="133"/>
      <c r="AD2502" s="133"/>
      <c r="AE2502" s="133"/>
      <c r="AF2502" s="133"/>
      <c r="AG2502" s="133" t="s">
        <v>282</v>
      </c>
      <c r="AH2502" s="133">
        <v>0</v>
      </c>
      <c r="AI2502" s="133"/>
      <c r="AJ2502" s="133"/>
      <c r="AK2502" s="133"/>
      <c r="AL2502" s="133"/>
      <c r="AM2502" s="133"/>
      <c r="AN2502" s="133"/>
      <c r="AO2502" s="133"/>
      <c r="AP2502" s="133"/>
      <c r="AQ2502" s="133"/>
      <c r="AR2502" s="133"/>
      <c r="AS2502" s="133"/>
      <c r="AT2502" s="133"/>
      <c r="AU2502" s="133"/>
      <c r="AV2502" s="133"/>
      <c r="AW2502" s="133"/>
      <c r="AX2502" s="133"/>
      <c r="AY2502" s="133"/>
      <c r="AZ2502" s="133"/>
      <c r="BA2502" s="133"/>
      <c r="BB2502" s="133"/>
      <c r="BC2502" s="133"/>
      <c r="BD2502" s="133"/>
      <c r="BE2502" s="133"/>
      <c r="BF2502" s="133"/>
      <c r="BG2502" s="133"/>
      <c r="BH2502" s="133"/>
    </row>
    <row r="2503" spans="1:60" outlineLevel="1" x14ac:dyDescent="0.2">
      <c r="A2503" s="142"/>
      <c r="B2503" s="143"/>
      <c r="C2503" s="189" t="s">
        <v>2474</v>
      </c>
      <c r="D2503" s="175"/>
      <c r="E2503" s="176">
        <v>12.24</v>
      </c>
      <c r="F2503" s="144"/>
      <c r="G2503" s="144"/>
      <c r="H2503" s="144"/>
      <c r="I2503" s="144"/>
      <c r="J2503" s="144"/>
      <c r="K2503" s="144"/>
      <c r="L2503" s="144"/>
      <c r="M2503" s="144"/>
      <c r="N2503" s="144"/>
      <c r="O2503" s="144"/>
      <c r="P2503" s="144"/>
      <c r="Q2503" s="144"/>
      <c r="R2503" s="144"/>
      <c r="S2503" s="144"/>
      <c r="T2503" s="144"/>
      <c r="U2503" s="144"/>
      <c r="V2503" s="144"/>
      <c r="W2503" s="144"/>
      <c r="X2503" s="133"/>
      <c r="Y2503" s="133"/>
      <c r="Z2503" s="133"/>
      <c r="AA2503" s="133"/>
      <c r="AB2503" s="133"/>
      <c r="AC2503" s="133"/>
      <c r="AD2503" s="133"/>
      <c r="AE2503" s="133"/>
      <c r="AF2503" s="133"/>
      <c r="AG2503" s="133" t="s">
        <v>282</v>
      </c>
      <c r="AH2503" s="133">
        <v>0</v>
      </c>
      <c r="AI2503" s="133"/>
      <c r="AJ2503" s="133"/>
      <c r="AK2503" s="133"/>
      <c r="AL2503" s="133"/>
      <c r="AM2503" s="133"/>
      <c r="AN2503" s="133"/>
      <c r="AO2503" s="133"/>
      <c r="AP2503" s="133"/>
      <c r="AQ2503" s="133"/>
      <c r="AR2503" s="133"/>
      <c r="AS2503" s="133"/>
      <c r="AT2503" s="133"/>
      <c r="AU2503" s="133"/>
      <c r="AV2503" s="133"/>
      <c r="AW2503" s="133"/>
      <c r="AX2503" s="133"/>
      <c r="AY2503" s="133"/>
      <c r="AZ2503" s="133"/>
      <c r="BA2503" s="133"/>
      <c r="BB2503" s="133"/>
      <c r="BC2503" s="133"/>
      <c r="BD2503" s="133"/>
      <c r="BE2503" s="133"/>
      <c r="BF2503" s="133"/>
      <c r="BG2503" s="133"/>
      <c r="BH2503" s="133"/>
    </row>
    <row r="2504" spans="1:60" outlineLevel="1" x14ac:dyDescent="0.2">
      <c r="A2504" s="142"/>
      <c r="B2504" s="143"/>
      <c r="C2504" s="189" t="s">
        <v>2475</v>
      </c>
      <c r="D2504" s="175"/>
      <c r="E2504" s="176">
        <v>-2.5</v>
      </c>
      <c r="F2504" s="144"/>
      <c r="G2504" s="144"/>
      <c r="H2504" s="144"/>
      <c r="I2504" s="144"/>
      <c r="J2504" s="144"/>
      <c r="K2504" s="144"/>
      <c r="L2504" s="144"/>
      <c r="M2504" s="144"/>
      <c r="N2504" s="144"/>
      <c r="O2504" s="144"/>
      <c r="P2504" s="144"/>
      <c r="Q2504" s="144"/>
      <c r="R2504" s="144"/>
      <c r="S2504" s="144"/>
      <c r="T2504" s="144"/>
      <c r="U2504" s="144"/>
      <c r="V2504" s="144"/>
      <c r="W2504" s="144"/>
      <c r="X2504" s="133"/>
      <c r="Y2504" s="133"/>
      <c r="Z2504" s="133"/>
      <c r="AA2504" s="133"/>
      <c r="AB2504" s="133"/>
      <c r="AC2504" s="133"/>
      <c r="AD2504" s="133"/>
      <c r="AE2504" s="133"/>
      <c r="AF2504" s="133"/>
      <c r="AG2504" s="133" t="s">
        <v>282</v>
      </c>
      <c r="AH2504" s="133">
        <v>0</v>
      </c>
      <c r="AI2504" s="133"/>
      <c r="AJ2504" s="133"/>
      <c r="AK2504" s="133"/>
      <c r="AL2504" s="133"/>
      <c r="AM2504" s="133"/>
      <c r="AN2504" s="133"/>
      <c r="AO2504" s="133"/>
      <c r="AP2504" s="133"/>
      <c r="AQ2504" s="133"/>
      <c r="AR2504" s="133"/>
      <c r="AS2504" s="133"/>
      <c r="AT2504" s="133"/>
      <c r="AU2504" s="133"/>
      <c r="AV2504" s="133"/>
      <c r="AW2504" s="133"/>
      <c r="AX2504" s="133"/>
      <c r="AY2504" s="133"/>
      <c r="AZ2504" s="133"/>
      <c r="BA2504" s="133"/>
      <c r="BB2504" s="133"/>
      <c r="BC2504" s="133"/>
      <c r="BD2504" s="133"/>
      <c r="BE2504" s="133"/>
      <c r="BF2504" s="133"/>
      <c r="BG2504" s="133"/>
      <c r="BH2504" s="133"/>
    </row>
    <row r="2505" spans="1:60" outlineLevel="1" x14ac:dyDescent="0.2">
      <c r="A2505" s="142"/>
      <c r="B2505" s="143"/>
      <c r="C2505" s="189" t="s">
        <v>2476</v>
      </c>
      <c r="D2505" s="175"/>
      <c r="E2505" s="176">
        <v>8.56</v>
      </c>
      <c r="F2505" s="144"/>
      <c r="G2505" s="144"/>
      <c r="H2505" s="144"/>
      <c r="I2505" s="144"/>
      <c r="J2505" s="144"/>
      <c r="K2505" s="144"/>
      <c r="L2505" s="144"/>
      <c r="M2505" s="144"/>
      <c r="N2505" s="144"/>
      <c r="O2505" s="144"/>
      <c r="P2505" s="144"/>
      <c r="Q2505" s="144"/>
      <c r="R2505" s="144"/>
      <c r="S2505" s="144"/>
      <c r="T2505" s="144"/>
      <c r="U2505" s="144"/>
      <c r="V2505" s="144"/>
      <c r="W2505" s="144"/>
      <c r="X2505" s="133"/>
      <c r="Y2505" s="133"/>
      <c r="Z2505" s="133"/>
      <c r="AA2505" s="133"/>
      <c r="AB2505" s="133"/>
      <c r="AC2505" s="133"/>
      <c r="AD2505" s="133"/>
      <c r="AE2505" s="133"/>
      <c r="AF2505" s="133"/>
      <c r="AG2505" s="133" t="s">
        <v>282</v>
      </c>
      <c r="AH2505" s="133">
        <v>0</v>
      </c>
      <c r="AI2505" s="133"/>
      <c r="AJ2505" s="133"/>
      <c r="AK2505" s="133"/>
      <c r="AL2505" s="133"/>
      <c r="AM2505" s="133"/>
      <c r="AN2505" s="133"/>
      <c r="AO2505" s="133"/>
      <c r="AP2505" s="133"/>
      <c r="AQ2505" s="133"/>
      <c r="AR2505" s="133"/>
      <c r="AS2505" s="133"/>
      <c r="AT2505" s="133"/>
      <c r="AU2505" s="133"/>
      <c r="AV2505" s="133"/>
      <c r="AW2505" s="133"/>
      <c r="AX2505" s="133"/>
      <c r="AY2505" s="133"/>
      <c r="AZ2505" s="133"/>
      <c r="BA2505" s="133"/>
      <c r="BB2505" s="133"/>
      <c r="BC2505" s="133"/>
      <c r="BD2505" s="133"/>
      <c r="BE2505" s="133"/>
      <c r="BF2505" s="133"/>
      <c r="BG2505" s="133"/>
      <c r="BH2505" s="133"/>
    </row>
    <row r="2506" spans="1:60" outlineLevel="1" x14ac:dyDescent="0.2">
      <c r="A2506" s="142"/>
      <c r="B2506" s="143"/>
      <c r="C2506" s="189" t="s">
        <v>2477</v>
      </c>
      <c r="D2506" s="175"/>
      <c r="E2506" s="176">
        <v>-1.7999999999999998</v>
      </c>
      <c r="F2506" s="144"/>
      <c r="G2506" s="144"/>
      <c r="H2506" s="144"/>
      <c r="I2506" s="144"/>
      <c r="J2506" s="144"/>
      <c r="K2506" s="144"/>
      <c r="L2506" s="144"/>
      <c r="M2506" s="144"/>
      <c r="N2506" s="144"/>
      <c r="O2506" s="144"/>
      <c r="P2506" s="144"/>
      <c r="Q2506" s="144"/>
      <c r="R2506" s="144"/>
      <c r="S2506" s="144"/>
      <c r="T2506" s="144"/>
      <c r="U2506" s="144"/>
      <c r="V2506" s="144"/>
      <c r="W2506" s="144"/>
      <c r="X2506" s="133"/>
      <c r="Y2506" s="133"/>
      <c r="Z2506" s="133"/>
      <c r="AA2506" s="133"/>
      <c r="AB2506" s="133"/>
      <c r="AC2506" s="133"/>
      <c r="AD2506" s="133"/>
      <c r="AE2506" s="133"/>
      <c r="AF2506" s="133"/>
      <c r="AG2506" s="133" t="s">
        <v>282</v>
      </c>
      <c r="AH2506" s="133">
        <v>0</v>
      </c>
      <c r="AI2506" s="133"/>
      <c r="AJ2506" s="133"/>
      <c r="AK2506" s="133"/>
      <c r="AL2506" s="133"/>
      <c r="AM2506" s="133"/>
      <c r="AN2506" s="133"/>
      <c r="AO2506" s="133"/>
      <c r="AP2506" s="133"/>
      <c r="AQ2506" s="133"/>
      <c r="AR2506" s="133"/>
      <c r="AS2506" s="133"/>
      <c r="AT2506" s="133"/>
      <c r="AU2506" s="133"/>
      <c r="AV2506" s="133"/>
      <c r="AW2506" s="133"/>
      <c r="AX2506" s="133"/>
      <c r="AY2506" s="133"/>
      <c r="AZ2506" s="133"/>
      <c r="BA2506" s="133"/>
      <c r="BB2506" s="133"/>
      <c r="BC2506" s="133"/>
      <c r="BD2506" s="133"/>
      <c r="BE2506" s="133"/>
      <c r="BF2506" s="133"/>
      <c r="BG2506" s="133"/>
      <c r="BH2506" s="133"/>
    </row>
    <row r="2507" spans="1:60" outlineLevel="1" x14ac:dyDescent="0.2">
      <c r="A2507" s="142"/>
      <c r="B2507" s="143"/>
      <c r="C2507" s="190" t="s">
        <v>673</v>
      </c>
      <c r="D2507" s="177"/>
      <c r="E2507" s="178">
        <v>81.38000000000001</v>
      </c>
      <c r="F2507" s="144"/>
      <c r="G2507" s="144"/>
      <c r="H2507" s="144"/>
      <c r="I2507" s="144"/>
      <c r="J2507" s="144"/>
      <c r="K2507" s="144"/>
      <c r="L2507" s="144"/>
      <c r="M2507" s="144"/>
      <c r="N2507" s="144"/>
      <c r="O2507" s="144"/>
      <c r="P2507" s="144"/>
      <c r="Q2507" s="144"/>
      <c r="R2507" s="144"/>
      <c r="S2507" s="144"/>
      <c r="T2507" s="144"/>
      <c r="U2507" s="144"/>
      <c r="V2507" s="144"/>
      <c r="W2507" s="144"/>
      <c r="X2507" s="133"/>
      <c r="Y2507" s="133"/>
      <c r="Z2507" s="133"/>
      <c r="AA2507" s="133"/>
      <c r="AB2507" s="133"/>
      <c r="AC2507" s="133"/>
      <c r="AD2507" s="133"/>
      <c r="AE2507" s="133"/>
      <c r="AF2507" s="133"/>
      <c r="AG2507" s="133" t="s">
        <v>282</v>
      </c>
      <c r="AH2507" s="133">
        <v>1</v>
      </c>
      <c r="AI2507" s="133"/>
      <c r="AJ2507" s="133"/>
      <c r="AK2507" s="133"/>
      <c r="AL2507" s="133"/>
      <c r="AM2507" s="133"/>
      <c r="AN2507" s="133"/>
      <c r="AO2507" s="133"/>
      <c r="AP2507" s="133"/>
      <c r="AQ2507" s="133"/>
      <c r="AR2507" s="133"/>
      <c r="AS2507" s="133"/>
      <c r="AT2507" s="133"/>
      <c r="AU2507" s="133"/>
      <c r="AV2507" s="133"/>
      <c r="AW2507" s="133"/>
      <c r="AX2507" s="133"/>
      <c r="AY2507" s="133"/>
      <c r="AZ2507" s="133"/>
      <c r="BA2507" s="133"/>
      <c r="BB2507" s="133"/>
      <c r="BC2507" s="133"/>
      <c r="BD2507" s="133"/>
      <c r="BE2507" s="133"/>
      <c r="BF2507" s="133"/>
      <c r="BG2507" s="133"/>
      <c r="BH2507" s="133"/>
    </row>
    <row r="2508" spans="1:60" outlineLevel="1" x14ac:dyDescent="0.2">
      <c r="A2508" s="142"/>
      <c r="B2508" s="143"/>
      <c r="C2508" s="189" t="s">
        <v>668</v>
      </c>
      <c r="D2508" s="175"/>
      <c r="E2508" s="176"/>
      <c r="F2508" s="144"/>
      <c r="G2508" s="144"/>
      <c r="H2508" s="144"/>
      <c r="I2508" s="144"/>
      <c r="J2508" s="144"/>
      <c r="K2508" s="144"/>
      <c r="L2508" s="144"/>
      <c r="M2508" s="144"/>
      <c r="N2508" s="144"/>
      <c r="O2508" s="144"/>
      <c r="P2508" s="144"/>
      <c r="Q2508" s="144"/>
      <c r="R2508" s="144"/>
      <c r="S2508" s="144"/>
      <c r="T2508" s="144"/>
      <c r="U2508" s="144"/>
      <c r="V2508" s="144"/>
      <c r="W2508" s="144"/>
      <c r="X2508" s="133"/>
      <c r="Y2508" s="133"/>
      <c r="Z2508" s="133"/>
      <c r="AA2508" s="133"/>
      <c r="AB2508" s="133"/>
      <c r="AC2508" s="133"/>
      <c r="AD2508" s="133"/>
      <c r="AE2508" s="133"/>
      <c r="AF2508" s="133"/>
      <c r="AG2508" s="133" t="s">
        <v>282</v>
      </c>
      <c r="AH2508" s="133">
        <v>0</v>
      </c>
      <c r="AI2508" s="133"/>
      <c r="AJ2508" s="133"/>
      <c r="AK2508" s="133"/>
      <c r="AL2508" s="133"/>
      <c r="AM2508" s="133"/>
      <c r="AN2508" s="133"/>
      <c r="AO2508" s="133"/>
      <c r="AP2508" s="133"/>
      <c r="AQ2508" s="133"/>
      <c r="AR2508" s="133"/>
      <c r="AS2508" s="133"/>
      <c r="AT2508" s="133"/>
      <c r="AU2508" s="133"/>
      <c r="AV2508" s="133"/>
      <c r="AW2508" s="133"/>
      <c r="AX2508" s="133"/>
      <c r="AY2508" s="133"/>
      <c r="AZ2508" s="133"/>
      <c r="BA2508" s="133"/>
      <c r="BB2508" s="133"/>
      <c r="BC2508" s="133"/>
      <c r="BD2508" s="133"/>
      <c r="BE2508" s="133"/>
      <c r="BF2508" s="133"/>
      <c r="BG2508" s="133"/>
      <c r="BH2508" s="133"/>
    </row>
    <row r="2509" spans="1:60" outlineLevel="1" x14ac:dyDescent="0.2">
      <c r="A2509" s="142"/>
      <c r="B2509" s="143"/>
      <c r="C2509" s="189" t="s">
        <v>2478</v>
      </c>
      <c r="D2509" s="175"/>
      <c r="E2509" s="176">
        <v>9.4600000000000009</v>
      </c>
      <c r="F2509" s="144"/>
      <c r="G2509" s="144"/>
      <c r="H2509" s="144"/>
      <c r="I2509" s="144"/>
      <c r="J2509" s="144"/>
      <c r="K2509" s="144"/>
      <c r="L2509" s="144"/>
      <c r="M2509" s="144"/>
      <c r="N2509" s="144"/>
      <c r="O2509" s="144"/>
      <c r="P2509" s="144"/>
      <c r="Q2509" s="144"/>
      <c r="R2509" s="144"/>
      <c r="S2509" s="144"/>
      <c r="T2509" s="144"/>
      <c r="U2509" s="144"/>
      <c r="V2509" s="144"/>
      <c r="W2509" s="144"/>
      <c r="X2509" s="133"/>
      <c r="Y2509" s="133"/>
      <c r="Z2509" s="133"/>
      <c r="AA2509" s="133"/>
      <c r="AB2509" s="133"/>
      <c r="AC2509" s="133"/>
      <c r="AD2509" s="133"/>
      <c r="AE2509" s="133"/>
      <c r="AF2509" s="133"/>
      <c r="AG2509" s="133" t="s">
        <v>282</v>
      </c>
      <c r="AH2509" s="133">
        <v>0</v>
      </c>
      <c r="AI2509" s="133"/>
      <c r="AJ2509" s="133"/>
      <c r="AK2509" s="133"/>
      <c r="AL2509" s="133"/>
      <c r="AM2509" s="133"/>
      <c r="AN2509" s="133"/>
      <c r="AO2509" s="133"/>
      <c r="AP2509" s="133"/>
      <c r="AQ2509" s="133"/>
      <c r="AR2509" s="133"/>
      <c r="AS2509" s="133"/>
      <c r="AT2509" s="133"/>
      <c r="AU2509" s="133"/>
      <c r="AV2509" s="133"/>
      <c r="AW2509" s="133"/>
      <c r="AX2509" s="133"/>
      <c r="AY2509" s="133"/>
      <c r="AZ2509" s="133"/>
      <c r="BA2509" s="133"/>
      <c r="BB2509" s="133"/>
      <c r="BC2509" s="133"/>
      <c r="BD2509" s="133"/>
      <c r="BE2509" s="133"/>
      <c r="BF2509" s="133"/>
      <c r="BG2509" s="133"/>
      <c r="BH2509" s="133"/>
    </row>
    <row r="2510" spans="1:60" outlineLevel="1" x14ac:dyDescent="0.2">
      <c r="A2510" s="142"/>
      <c r="B2510" s="143"/>
      <c r="C2510" s="189" t="s">
        <v>2479</v>
      </c>
      <c r="D2510" s="175"/>
      <c r="E2510" s="176">
        <v>-2.5</v>
      </c>
      <c r="F2510" s="144"/>
      <c r="G2510" s="144"/>
      <c r="H2510" s="144"/>
      <c r="I2510" s="144"/>
      <c r="J2510" s="144"/>
      <c r="K2510" s="144"/>
      <c r="L2510" s="144"/>
      <c r="M2510" s="144"/>
      <c r="N2510" s="144"/>
      <c r="O2510" s="144"/>
      <c r="P2510" s="144"/>
      <c r="Q2510" s="144"/>
      <c r="R2510" s="144"/>
      <c r="S2510" s="144"/>
      <c r="T2510" s="144"/>
      <c r="U2510" s="144"/>
      <c r="V2510" s="144"/>
      <c r="W2510" s="144"/>
      <c r="X2510" s="133"/>
      <c r="Y2510" s="133"/>
      <c r="Z2510" s="133"/>
      <c r="AA2510" s="133"/>
      <c r="AB2510" s="133"/>
      <c r="AC2510" s="133"/>
      <c r="AD2510" s="133"/>
      <c r="AE2510" s="133"/>
      <c r="AF2510" s="133"/>
      <c r="AG2510" s="133" t="s">
        <v>282</v>
      </c>
      <c r="AH2510" s="133">
        <v>0</v>
      </c>
      <c r="AI2510" s="133"/>
      <c r="AJ2510" s="133"/>
      <c r="AK2510" s="133"/>
      <c r="AL2510" s="133"/>
      <c r="AM2510" s="133"/>
      <c r="AN2510" s="133"/>
      <c r="AO2510" s="133"/>
      <c r="AP2510" s="133"/>
      <c r="AQ2510" s="133"/>
      <c r="AR2510" s="133"/>
      <c r="AS2510" s="133"/>
      <c r="AT2510" s="133"/>
      <c r="AU2510" s="133"/>
      <c r="AV2510" s="133"/>
      <c r="AW2510" s="133"/>
      <c r="AX2510" s="133"/>
      <c r="AY2510" s="133"/>
      <c r="AZ2510" s="133"/>
      <c r="BA2510" s="133"/>
      <c r="BB2510" s="133"/>
      <c r="BC2510" s="133"/>
      <c r="BD2510" s="133"/>
      <c r="BE2510" s="133"/>
      <c r="BF2510" s="133"/>
      <c r="BG2510" s="133"/>
      <c r="BH2510" s="133"/>
    </row>
    <row r="2511" spans="1:60" outlineLevel="1" x14ac:dyDescent="0.2">
      <c r="A2511" s="142"/>
      <c r="B2511" s="143"/>
      <c r="C2511" s="189" t="s">
        <v>2480</v>
      </c>
      <c r="D2511" s="175"/>
      <c r="E2511" s="176">
        <v>5.3800000000000008</v>
      </c>
      <c r="F2511" s="144"/>
      <c r="G2511" s="144"/>
      <c r="H2511" s="144"/>
      <c r="I2511" s="144"/>
      <c r="J2511" s="144"/>
      <c r="K2511" s="144"/>
      <c r="L2511" s="144"/>
      <c r="M2511" s="144"/>
      <c r="N2511" s="144"/>
      <c r="O2511" s="144"/>
      <c r="P2511" s="144"/>
      <c r="Q2511" s="144"/>
      <c r="R2511" s="144"/>
      <c r="S2511" s="144"/>
      <c r="T2511" s="144"/>
      <c r="U2511" s="144"/>
      <c r="V2511" s="144"/>
      <c r="W2511" s="144"/>
      <c r="X2511" s="133"/>
      <c r="Y2511" s="133"/>
      <c r="Z2511" s="133"/>
      <c r="AA2511" s="133"/>
      <c r="AB2511" s="133"/>
      <c r="AC2511" s="133"/>
      <c r="AD2511" s="133"/>
      <c r="AE2511" s="133"/>
      <c r="AF2511" s="133"/>
      <c r="AG2511" s="133" t="s">
        <v>282</v>
      </c>
      <c r="AH2511" s="133">
        <v>0</v>
      </c>
      <c r="AI2511" s="133"/>
      <c r="AJ2511" s="133"/>
      <c r="AK2511" s="133"/>
      <c r="AL2511" s="133"/>
      <c r="AM2511" s="133"/>
      <c r="AN2511" s="133"/>
      <c r="AO2511" s="133"/>
      <c r="AP2511" s="133"/>
      <c r="AQ2511" s="133"/>
      <c r="AR2511" s="133"/>
      <c r="AS2511" s="133"/>
      <c r="AT2511" s="133"/>
      <c r="AU2511" s="133"/>
      <c r="AV2511" s="133"/>
      <c r="AW2511" s="133"/>
      <c r="AX2511" s="133"/>
      <c r="AY2511" s="133"/>
      <c r="AZ2511" s="133"/>
      <c r="BA2511" s="133"/>
      <c r="BB2511" s="133"/>
      <c r="BC2511" s="133"/>
      <c r="BD2511" s="133"/>
      <c r="BE2511" s="133"/>
      <c r="BF2511" s="133"/>
      <c r="BG2511" s="133"/>
      <c r="BH2511" s="133"/>
    </row>
    <row r="2512" spans="1:60" outlineLevel="1" x14ac:dyDescent="0.2">
      <c r="A2512" s="142"/>
      <c r="B2512" s="143"/>
      <c r="C2512" s="190" t="s">
        <v>673</v>
      </c>
      <c r="D2512" s="177"/>
      <c r="E2512" s="178">
        <v>12.340000000000002</v>
      </c>
      <c r="F2512" s="144"/>
      <c r="G2512" s="144"/>
      <c r="H2512" s="144"/>
      <c r="I2512" s="144"/>
      <c r="J2512" s="144"/>
      <c r="K2512" s="144"/>
      <c r="L2512" s="144"/>
      <c r="M2512" s="144"/>
      <c r="N2512" s="144"/>
      <c r="O2512" s="144"/>
      <c r="P2512" s="144"/>
      <c r="Q2512" s="144"/>
      <c r="R2512" s="144"/>
      <c r="S2512" s="144"/>
      <c r="T2512" s="144"/>
      <c r="U2512" s="144"/>
      <c r="V2512" s="144"/>
      <c r="W2512" s="144"/>
      <c r="X2512" s="133"/>
      <c r="Y2512" s="133"/>
      <c r="Z2512" s="133"/>
      <c r="AA2512" s="133"/>
      <c r="AB2512" s="133"/>
      <c r="AC2512" s="133"/>
      <c r="AD2512" s="133"/>
      <c r="AE2512" s="133"/>
      <c r="AF2512" s="133"/>
      <c r="AG2512" s="133" t="s">
        <v>282</v>
      </c>
      <c r="AH2512" s="133">
        <v>1</v>
      </c>
      <c r="AI2512" s="133"/>
      <c r="AJ2512" s="133"/>
      <c r="AK2512" s="133"/>
      <c r="AL2512" s="133"/>
      <c r="AM2512" s="133"/>
      <c r="AN2512" s="133"/>
      <c r="AO2512" s="133"/>
      <c r="AP2512" s="133"/>
      <c r="AQ2512" s="133"/>
      <c r="AR2512" s="133"/>
      <c r="AS2512" s="133"/>
      <c r="AT2512" s="133"/>
      <c r="AU2512" s="133"/>
      <c r="AV2512" s="133"/>
      <c r="AW2512" s="133"/>
      <c r="AX2512" s="133"/>
      <c r="AY2512" s="133"/>
      <c r="AZ2512" s="133"/>
      <c r="BA2512" s="133"/>
      <c r="BB2512" s="133"/>
      <c r="BC2512" s="133"/>
      <c r="BD2512" s="133"/>
      <c r="BE2512" s="133"/>
      <c r="BF2512" s="133"/>
      <c r="BG2512" s="133"/>
      <c r="BH2512" s="133"/>
    </row>
    <row r="2513" spans="1:60" outlineLevel="1" x14ac:dyDescent="0.2">
      <c r="A2513" s="142"/>
      <c r="B2513" s="143"/>
      <c r="C2513" s="189" t="s">
        <v>674</v>
      </c>
      <c r="D2513" s="175"/>
      <c r="E2513" s="176"/>
      <c r="F2513" s="144"/>
      <c r="G2513" s="144"/>
      <c r="H2513" s="144"/>
      <c r="I2513" s="144"/>
      <c r="J2513" s="144"/>
      <c r="K2513" s="144"/>
      <c r="L2513" s="144"/>
      <c r="M2513" s="144"/>
      <c r="N2513" s="144"/>
      <c r="O2513" s="144"/>
      <c r="P2513" s="144"/>
      <c r="Q2513" s="144"/>
      <c r="R2513" s="144"/>
      <c r="S2513" s="144"/>
      <c r="T2513" s="144"/>
      <c r="U2513" s="144"/>
      <c r="V2513" s="144"/>
      <c r="W2513" s="144"/>
      <c r="X2513" s="133"/>
      <c r="Y2513" s="133"/>
      <c r="Z2513" s="133"/>
      <c r="AA2513" s="133"/>
      <c r="AB2513" s="133"/>
      <c r="AC2513" s="133"/>
      <c r="AD2513" s="133"/>
      <c r="AE2513" s="133"/>
      <c r="AF2513" s="133"/>
      <c r="AG2513" s="133" t="s">
        <v>282</v>
      </c>
      <c r="AH2513" s="133">
        <v>0</v>
      </c>
      <c r="AI2513" s="133"/>
      <c r="AJ2513" s="133"/>
      <c r="AK2513" s="133"/>
      <c r="AL2513" s="133"/>
      <c r="AM2513" s="133"/>
      <c r="AN2513" s="133"/>
      <c r="AO2513" s="133"/>
      <c r="AP2513" s="133"/>
      <c r="AQ2513" s="133"/>
      <c r="AR2513" s="133"/>
      <c r="AS2513" s="133"/>
      <c r="AT2513" s="133"/>
      <c r="AU2513" s="133"/>
      <c r="AV2513" s="133"/>
      <c r="AW2513" s="133"/>
      <c r="AX2513" s="133"/>
      <c r="AY2513" s="133"/>
      <c r="AZ2513" s="133"/>
      <c r="BA2513" s="133"/>
      <c r="BB2513" s="133"/>
      <c r="BC2513" s="133"/>
      <c r="BD2513" s="133"/>
      <c r="BE2513" s="133"/>
      <c r="BF2513" s="133"/>
      <c r="BG2513" s="133"/>
      <c r="BH2513" s="133"/>
    </row>
    <row r="2514" spans="1:60" outlineLevel="1" x14ac:dyDescent="0.2">
      <c r="A2514" s="142"/>
      <c r="B2514" s="143"/>
      <c r="C2514" s="189" t="s">
        <v>2481</v>
      </c>
      <c r="D2514" s="175"/>
      <c r="E2514" s="176">
        <v>6.6000000000000005</v>
      </c>
      <c r="F2514" s="144"/>
      <c r="G2514" s="144"/>
      <c r="H2514" s="144"/>
      <c r="I2514" s="144"/>
      <c r="J2514" s="144"/>
      <c r="K2514" s="144"/>
      <c r="L2514" s="144"/>
      <c r="M2514" s="144"/>
      <c r="N2514" s="144"/>
      <c r="O2514" s="144"/>
      <c r="P2514" s="144"/>
      <c r="Q2514" s="144"/>
      <c r="R2514" s="144"/>
      <c r="S2514" s="144"/>
      <c r="T2514" s="144"/>
      <c r="U2514" s="144"/>
      <c r="V2514" s="144"/>
      <c r="W2514" s="144"/>
      <c r="X2514" s="133"/>
      <c r="Y2514" s="133"/>
      <c r="Z2514" s="133"/>
      <c r="AA2514" s="133"/>
      <c r="AB2514" s="133"/>
      <c r="AC2514" s="133"/>
      <c r="AD2514" s="133"/>
      <c r="AE2514" s="133"/>
      <c r="AF2514" s="133"/>
      <c r="AG2514" s="133" t="s">
        <v>282</v>
      </c>
      <c r="AH2514" s="133">
        <v>0</v>
      </c>
      <c r="AI2514" s="133"/>
      <c r="AJ2514" s="133"/>
      <c r="AK2514" s="133"/>
      <c r="AL2514" s="133"/>
      <c r="AM2514" s="133"/>
      <c r="AN2514" s="133"/>
      <c r="AO2514" s="133"/>
      <c r="AP2514" s="133"/>
      <c r="AQ2514" s="133"/>
      <c r="AR2514" s="133"/>
      <c r="AS2514" s="133"/>
      <c r="AT2514" s="133"/>
      <c r="AU2514" s="133"/>
      <c r="AV2514" s="133"/>
      <c r="AW2514" s="133"/>
      <c r="AX2514" s="133"/>
      <c r="AY2514" s="133"/>
      <c r="AZ2514" s="133"/>
      <c r="BA2514" s="133"/>
      <c r="BB2514" s="133"/>
      <c r="BC2514" s="133"/>
      <c r="BD2514" s="133"/>
      <c r="BE2514" s="133"/>
      <c r="BF2514" s="133"/>
      <c r="BG2514" s="133"/>
      <c r="BH2514" s="133"/>
    </row>
    <row r="2515" spans="1:60" outlineLevel="1" x14ac:dyDescent="0.2">
      <c r="A2515" s="142"/>
      <c r="B2515" s="143"/>
      <c r="C2515" s="189" t="s">
        <v>2482</v>
      </c>
      <c r="D2515" s="175"/>
      <c r="E2515" s="176">
        <v>-3.0999999999999996</v>
      </c>
      <c r="F2515" s="144"/>
      <c r="G2515" s="144"/>
      <c r="H2515" s="144"/>
      <c r="I2515" s="144"/>
      <c r="J2515" s="144"/>
      <c r="K2515" s="144"/>
      <c r="L2515" s="144"/>
      <c r="M2515" s="144"/>
      <c r="N2515" s="144"/>
      <c r="O2515" s="144"/>
      <c r="P2515" s="144"/>
      <c r="Q2515" s="144"/>
      <c r="R2515" s="144"/>
      <c r="S2515" s="144"/>
      <c r="T2515" s="144"/>
      <c r="U2515" s="144"/>
      <c r="V2515" s="144"/>
      <c r="W2515" s="144"/>
      <c r="X2515" s="133"/>
      <c r="Y2515" s="133"/>
      <c r="Z2515" s="133"/>
      <c r="AA2515" s="133"/>
      <c r="AB2515" s="133"/>
      <c r="AC2515" s="133"/>
      <c r="AD2515" s="133"/>
      <c r="AE2515" s="133"/>
      <c r="AF2515" s="133"/>
      <c r="AG2515" s="133" t="s">
        <v>282</v>
      </c>
      <c r="AH2515" s="133">
        <v>0</v>
      </c>
      <c r="AI2515" s="133"/>
      <c r="AJ2515" s="133"/>
      <c r="AK2515" s="133"/>
      <c r="AL2515" s="133"/>
      <c r="AM2515" s="133"/>
      <c r="AN2515" s="133"/>
      <c r="AO2515" s="133"/>
      <c r="AP2515" s="133"/>
      <c r="AQ2515" s="133"/>
      <c r="AR2515" s="133"/>
      <c r="AS2515" s="133"/>
      <c r="AT2515" s="133"/>
      <c r="AU2515" s="133"/>
      <c r="AV2515" s="133"/>
      <c r="AW2515" s="133"/>
      <c r="AX2515" s="133"/>
      <c r="AY2515" s="133"/>
      <c r="AZ2515" s="133"/>
      <c r="BA2515" s="133"/>
      <c r="BB2515" s="133"/>
      <c r="BC2515" s="133"/>
      <c r="BD2515" s="133"/>
      <c r="BE2515" s="133"/>
      <c r="BF2515" s="133"/>
      <c r="BG2515" s="133"/>
      <c r="BH2515" s="133"/>
    </row>
    <row r="2516" spans="1:60" outlineLevel="1" x14ac:dyDescent="0.2">
      <c r="A2516" s="142"/>
      <c r="B2516" s="143"/>
      <c r="C2516" s="189" t="s">
        <v>2483</v>
      </c>
      <c r="D2516" s="175"/>
      <c r="E2516" s="176">
        <v>5.3800000000000008</v>
      </c>
      <c r="F2516" s="144"/>
      <c r="G2516" s="144"/>
      <c r="H2516" s="144"/>
      <c r="I2516" s="144"/>
      <c r="J2516" s="144"/>
      <c r="K2516" s="144"/>
      <c r="L2516" s="144"/>
      <c r="M2516" s="144"/>
      <c r="N2516" s="144"/>
      <c r="O2516" s="144"/>
      <c r="P2516" s="144"/>
      <c r="Q2516" s="144"/>
      <c r="R2516" s="144"/>
      <c r="S2516" s="144"/>
      <c r="T2516" s="144"/>
      <c r="U2516" s="144"/>
      <c r="V2516" s="144"/>
      <c r="W2516" s="144"/>
      <c r="X2516" s="133"/>
      <c r="Y2516" s="133"/>
      <c r="Z2516" s="133"/>
      <c r="AA2516" s="133"/>
      <c r="AB2516" s="133"/>
      <c r="AC2516" s="133"/>
      <c r="AD2516" s="133"/>
      <c r="AE2516" s="133"/>
      <c r="AF2516" s="133"/>
      <c r="AG2516" s="133" t="s">
        <v>282</v>
      </c>
      <c r="AH2516" s="133">
        <v>0</v>
      </c>
      <c r="AI2516" s="133"/>
      <c r="AJ2516" s="133"/>
      <c r="AK2516" s="133"/>
      <c r="AL2516" s="133"/>
      <c r="AM2516" s="133"/>
      <c r="AN2516" s="133"/>
      <c r="AO2516" s="133"/>
      <c r="AP2516" s="133"/>
      <c r="AQ2516" s="133"/>
      <c r="AR2516" s="133"/>
      <c r="AS2516" s="133"/>
      <c r="AT2516" s="133"/>
      <c r="AU2516" s="133"/>
      <c r="AV2516" s="133"/>
      <c r="AW2516" s="133"/>
      <c r="AX2516" s="133"/>
      <c r="AY2516" s="133"/>
      <c r="AZ2516" s="133"/>
      <c r="BA2516" s="133"/>
      <c r="BB2516" s="133"/>
      <c r="BC2516" s="133"/>
      <c r="BD2516" s="133"/>
      <c r="BE2516" s="133"/>
      <c r="BF2516" s="133"/>
      <c r="BG2516" s="133"/>
      <c r="BH2516" s="133"/>
    </row>
    <row r="2517" spans="1:60" outlineLevel="1" x14ac:dyDescent="0.2">
      <c r="A2517" s="142"/>
      <c r="B2517" s="143"/>
      <c r="C2517" s="190" t="s">
        <v>673</v>
      </c>
      <c r="D2517" s="177"/>
      <c r="E2517" s="178">
        <v>8.8800000000000008</v>
      </c>
      <c r="F2517" s="144"/>
      <c r="G2517" s="144"/>
      <c r="H2517" s="144"/>
      <c r="I2517" s="144"/>
      <c r="J2517" s="144"/>
      <c r="K2517" s="144"/>
      <c r="L2517" s="144"/>
      <c r="M2517" s="144"/>
      <c r="N2517" s="144"/>
      <c r="O2517" s="144"/>
      <c r="P2517" s="144"/>
      <c r="Q2517" s="144"/>
      <c r="R2517" s="144"/>
      <c r="S2517" s="144"/>
      <c r="T2517" s="144"/>
      <c r="U2517" s="144"/>
      <c r="V2517" s="144"/>
      <c r="W2517" s="144"/>
      <c r="X2517" s="133"/>
      <c r="Y2517" s="133"/>
      <c r="Z2517" s="133"/>
      <c r="AA2517" s="133"/>
      <c r="AB2517" s="133"/>
      <c r="AC2517" s="133"/>
      <c r="AD2517" s="133"/>
      <c r="AE2517" s="133"/>
      <c r="AF2517" s="133"/>
      <c r="AG2517" s="133" t="s">
        <v>282</v>
      </c>
      <c r="AH2517" s="133">
        <v>1</v>
      </c>
      <c r="AI2517" s="133"/>
      <c r="AJ2517" s="133"/>
      <c r="AK2517" s="133"/>
      <c r="AL2517" s="133"/>
      <c r="AM2517" s="133"/>
      <c r="AN2517" s="133"/>
      <c r="AO2517" s="133"/>
      <c r="AP2517" s="133"/>
      <c r="AQ2517" s="133"/>
      <c r="AR2517" s="133"/>
      <c r="AS2517" s="133"/>
      <c r="AT2517" s="133"/>
      <c r="AU2517" s="133"/>
      <c r="AV2517" s="133"/>
      <c r="AW2517" s="133"/>
      <c r="AX2517" s="133"/>
      <c r="AY2517" s="133"/>
      <c r="AZ2517" s="133"/>
      <c r="BA2517" s="133"/>
      <c r="BB2517" s="133"/>
      <c r="BC2517" s="133"/>
      <c r="BD2517" s="133"/>
      <c r="BE2517" s="133"/>
      <c r="BF2517" s="133"/>
      <c r="BG2517" s="133"/>
      <c r="BH2517" s="133"/>
    </row>
    <row r="2518" spans="1:60" outlineLevel="1" x14ac:dyDescent="0.2">
      <c r="A2518" s="142"/>
      <c r="B2518" s="143"/>
      <c r="C2518" s="189" t="s">
        <v>678</v>
      </c>
      <c r="D2518" s="175"/>
      <c r="E2518" s="176"/>
      <c r="F2518" s="144"/>
      <c r="G2518" s="144"/>
      <c r="H2518" s="144"/>
      <c r="I2518" s="144"/>
      <c r="J2518" s="144"/>
      <c r="K2518" s="144"/>
      <c r="L2518" s="144"/>
      <c r="M2518" s="144"/>
      <c r="N2518" s="144"/>
      <c r="O2518" s="144"/>
      <c r="P2518" s="144"/>
      <c r="Q2518" s="144"/>
      <c r="R2518" s="144"/>
      <c r="S2518" s="144"/>
      <c r="T2518" s="144"/>
      <c r="U2518" s="144"/>
      <c r="V2518" s="144"/>
      <c r="W2518" s="144"/>
      <c r="X2518" s="133"/>
      <c r="Y2518" s="133"/>
      <c r="Z2518" s="133"/>
      <c r="AA2518" s="133"/>
      <c r="AB2518" s="133"/>
      <c r="AC2518" s="133"/>
      <c r="AD2518" s="133"/>
      <c r="AE2518" s="133"/>
      <c r="AF2518" s="133"/>
      <c r="AG2518" s="133" t="s">
        <v>282</v>
      </c>
      <c r="AH2518" s="133">
        <v>0</v>
      </c>
      <c r="AI2518" s="133"/>
      <c r="AJ2518" s="133"/>
      <c r="AK2518" s="133"/>
      <c r="AL2518" s="133"/>
      <c r="AM2518" s="133"/>
      <c r="AN2518" s="133"/>
      <c r="AO2518" s="133"/>
      <c r="AP2518" s="133"/>
      <c r="AQ2518" s="133"/>
      <c r="AR2518" s="133"/>
      <c r="AS2518" s="133"/>
      <c r="AT2518" s="133"/>
      <c r="AU2518" s="133"/>
      <c r="AV2518" s="133"/>
      <c r="AW2518" s="133"/>
      <c r="AX2518" s="133"/>
      <c r="AY2518" s="133"/>
      <c r="AZ2518" s="133"/>
      <c r="BA2518" s="133"/>
      <c r="BB2518" s="133"/>
      <c r="BC2518" s="133"/>
      <c r="BD2518" s="133"/>
      <c r="BE2518" s="133"/>
      <c r="BF2518" s="133"/>
      <c r="BG2518" s="133"/>
      <c r="BH2518" s="133"/>
    </row>
    <row r="2519" spans="1:60" outlineLevel="1" x14ac:dyDescent="0.2">
      <c r="A2519" s="142"/>
      <c r="B2519" s="143"/>
      <c r="C2519" s="189" t="s">
        <v>2484</v>
      </c>
      <c r="D2519" s="175"/>
      <c r="E2519" s="176">
        <v>23.66</v>
      </c>
      <c r="F2519" s="144"/>
      <c r="G2519" s="144"/>
      <c r="H2519" s="144"/>
      <c r="I2519" s="144"/>
      <c r="J2519" s="144"/>
      <c r="K2519" s="144"/>
      <c r="L2519" s="144"/>
      <c r="M2519" s="144"/>
      <c r="N2519" s="144"/>
      <c r="O2519" s="144"/>
      <c r="P2519" s="144"/>
      <c r="Q2519" s="144"/>
      <c r="R2519" s="144"/>
      <c r="S2519" s="144"/>
      <c r="T2519" s="144"/>
      <c r="U2519" s="144"/>
      <c r="V2519" s="144"/>
      <c r="W2519" s="144"/>
      <c r="X2519" s="133"/>
      <c r="Y2519" s="133"/>
      <c r="Z2519" s="133"/>
      <c r="AA2519" s="133"/>
      <c r="AB2519" s="133"/>
      <c r="AC2519" s="133"/>
      <c r="AD2519" s="133"/>
      <c r="AE2519" s="133"/>
      <c r="AF2519" s="133"/>
      <c r="AG2519" s="133" t="s">
        <v>282</v>
      </c>
      <c r="AH2519" s="133">
        <v>0</v>
      </c>
      <c r="AI2519" s="133"/>
      <c r="AJ2519" s="133"/>
      <c r="AK2519" s="133"/>
      <c r="AL2519" s="133"/>
      <c r="AM2519" s="133"/>
      <c r="AN2519" s="133"/>
      <c r="AO2519" s="133"/>
      <c r="AP2519" s="133"/>
      <c r="AQ2519" s="133"/>
      <c r="AR2519" s="133"/>
      <c r="AS2519" s="133"/>
      <c r="AT2519" s="133"/>
      <c r="AU2519" s="133"/>
      <c r="AV2519" s="133"/>
      <c r="AW2519" s="133"/>
      <c r="AX2519" s="133"/>
      <c r="AY2519" s="133"/>
      <c r="AZ2519" s="133"/>
      <c r="BA2519" s="133"/>
      <c r="BB2519" s="133"/>
      <c r="BC2519" s="133"/>
      <c r="BD2519" s="133"/>
      <c r="BE2519" s="133"/>
      <c r="BF2519" s="133"/>
      <c r="BG2519" s="133"/>
      <c r="BH2519" s="133"/>
    </row>
    <row r="2520" spans="1:60" outlineLevel="1" x14ac:dyDescent="0.2">
      <c r="A2520" s="142"/>
      <c r="B2520" s="143"/>
      <c r="C2520" s="189" t="s">
        <v>2485</v>
      </c>
      <c r="D2520" s="175"/>
      <c r="E2520" s="176">
        <v>-0.79999999999999993</v>
      </c>
      <c r="F2520" s="144"/>
      <c r="G2520" s="144"/>
      <c r="H2520" s="144"/>
      <c r="I2520" s="144"/>
      <c r="J2520" s="144"/>
      <c r="K2520" s="144"/>
      <c r="L2520" s="144"/>
      <c r="M2520" s="144"/>
      <c r="N2520" s="144"/>
      <c r="O2520" s="144"/>
      <c r="P2520" s="144"/>
      <c r="Q2520" s="144"/>
      <c r="R2520" s="144"/>
      <c r="S2520" s="144"/>
      <c r="T2520" s="144"/>
      <c r="U2520" s="144"/>
      <c r="V2520" s="144"/>
      <c r="W2520" s="144"/>
      <c r="X2520" s="133"/>
      <c r="Y2520" s="133"/>
      <c r="Z2520" s="133"/>
      <c r="AA2520" s="133"/>
      <c r="AB2520" s="133"/>
      <c r="AC2520" s="133"/>
      <c r="AD2520" s="133"/>
      <c r="AE2520" s="133"/>
      <c r="AF2520" s="133"/>
      <c r="AG2520" s="133" t="s">
        <v>282</v>
      </c>
      <c r="AH2520" s="133">
        <v>0</v>
      </c>
      <c r="AI2520" s="133"/>
      <c r="AJ2520" s="133"/>
      <c r="AK2520" s="133"/>
      <c r="AL2520" s="133"/>
      <c r="AM2520" s="133"/>
      <c r="AN2520" s="133"/>
      <c r="AO2520" s="133"/>
      <c r="AP2520" s="133"/>
      <c r="AQ2520" s="133"/>
      <c r="AR2520" s="133"/>
      <c r="AS2520" s="133"/>
      <c r="AT2520" s="133"/>
      <c r="AU2520" s="133"/>
      <c r="AV2520" s="133"/>
      <c r="AW2520" s="133"/>
      <c r="AX2520" s="133"/>
      <c r="AY2520" s="133"/>
      <c r="AZ2520" s="133"/>
      <c r="BA2520" s="133"/>
      <c r="BB2520" s="133"/>
      <c r="BC2520" s="133"/>
      <c r="BD2520" s="133"/>
      <c r="BE2520" s="133"/>
      <c r="BF2520" s="133"/>
      <c r="BG2520" s="133"/>
      <c r="BH2520" s="133"/>
    </row>
    <row r="2521" spans="1:60" outlineLevel="1" x14ac:dyDescent="0.2">
      <c r="A2521" s="142"/>
      <c r="B2521" s="143"/>
      <c r="C2521" s="189" t="s">
        <v>2486</v>
      </c>
      <c r="D2521" s="175"/>
      <c r="E2521" s="176">
        <v>24.020000000000003</v>
      </c>
      <c r="F2521" s="144"/>
      <c r="G2521" s="144"/>
      <c r="H2521" s="144"/>
      <c r="I2521" s="144"/>
      <c r="J2521" s="144"/>
      <c r="K2521" s="144"/>
      <c r="L2521" s="144"/>
      <c r="M2521" s="144"/>
      <c r="N2521" s="144"/>
      <c r="O2521" s="144"/>
      <c r="P2521" s="144"/>
      <c r="Q2521" s="144"/>
      <c r="R2521" s="144"/>
      <c r="S2521" s="144"/>
      <c r="T2521" s="144"/>
      <c r="U2521" s="144"/>
      <c r="V2521" s="144"/>
      <c r="W2521" s="144"/>
      <c r="X2521" s="133"/>
      <c r="Y2521" s="133"/>
      <c r="Z2521" s="133"/>
      <c r="AA2521" s="133"/>
      <c r="AB2521" s="133"/>
      <c r="AC2521" s="133"/>
      <c r="AD2521" s="133"/>
      <c r="AE2521" s="133"/>
      <c r="AF2521" s="133"/>
      <c r="AG2521" s="133" t="s">
        <v>282</v>
      </c>
      <c r="AH2521" s="133">
        <v>0</v>
      </c>
      <c r="AI2521" s="133"/>
      <c r="AJ2521" s="133"/>
      <c r="AK2521" s="133"/>
      <c r="AL2521" s="133"/>
      <c r="AM2521" s="133"/>
      <c r="AN2521" s="133"/>
      <c r="AO2521" s="133"/>
      <c r="AP2521" s="133"/>
      <c r="AQ2521" s="133"/>
      <c r="AR2521" s="133"/>
      <c r="AS2521" s="133"/>
      <c r="AT2521" s="133"/>
      <c r="AU2521" s="133"/>
      <c r="AV2521" s="133"/>
      <c r="AW2521" s="133"/>
      <c r="AX2521" s="133"/>
      <c r="AY2521" s="133"/>
      <c r="AZ2521" s="133"/>
      <c r="BA2521" s="133"/>
      <c r="BB2521" s="133"/>
      <c r="BC2521" s="133"/>
      <c r="BD2521" s="133"/>
      <c r="BE2521" s="133"/>
      <c r="BF2521" s="133"/>
      <c r="BG2521" s="133"/>
      <c r="BH2521" s="133"/>
    </row>
    <row r="2522" spans="1:60" outlineLevel="1" x14ac:dyDescent="0.2">
      <c r="A2522" s="142"/>
      <c r="B2522" s="143"/>
      <c r="C2522" s="189" t="s">
        <v>2485</v>
      </c>
      <c r="D2522" s="175"/>
      <c r="E2522" s="176">
        <v>-0.79999999999999993</v>
      </c>
      <c r="F2522" s="144"/>
      <c r="G2522" s="144"/>
      <c r="H2522" s="144"/>
      <c r="I2522" s="144"/>
      <c r="J2522" s="144"/>
      <c r="K2522" s="144"/>
      <c r="L2522" s="144"/>
      <c r="M2522" s="144"/>
      <c r="N2522" s="144"/>
      <c r="O2522" s="144"/>
      <c r="P2522" s="144"/>
      <c r="Q2522" s="144"/>
      <c r="R2522" s="144"/>
      <c r="S2522" s="144"/>
      <c r="T2522" s="144"/>
      <c r="U2522" s="144"/>
      <c r="V2522" s="144"/>
      <c r="W2522" s="144"/>
      <c r="X2522" s="133"/>
      <c r="Y2522" s="133"/>
      <c r="Z2522" s="133"/>
      <c r="AA2522" s="133"/>
      <c r="AB2522" s="133"/>
      <c r="AC2522" s="133"/>
      <c r="AD2522" s="133"/>
      <c r="AE2522" s="133"/>
      <c r="AF2522" s="133"/>
      <c r="AG2522" s="133" t="s">
        <v>282</v>
      </c>
      <c r="AH2522" s="133">
        <v>0</v>
      </c>
      <c r="AI2522" s="133"/>
      <c r="AJ2522" s="133"/>
      <c r="AK2522" s="133"/>
      <c r="AL2522" s="133"/>
      <c r="AM2522" s="133"/>
      <c r="AN2522" s="133"/>
      <c r="AO2522" s="133"/>
      <c r="AP2522" s="133"/>
      <c r="AQ2522" s="133"/>
      <c r="AR2522" s="133"/>
      <c r="AS2522" s="133"/>
      <c r="AT2522" s="133"/>
      <c r="AU2522" s="133"/>
      <c r="AV2522" s="133"/>
      <c r="AW2522" s="133"/>
      <c r="AX2522" s="133"/>
      <c r="AY2522" s="133"/>
      <c r="AZ2522" s="133"/>
      <c r="BA2522" s="133"/>
      <c r="BB2522" s="133"/>
      <c r="BC2522" s="133"/>
      <c r="BD2522" s="133"/>
      <c r="BE2522" s="133"/>
      <c r="BF2522" s="133"/>
      <c r="BG2522" s="133"/>
      <c r="BH2522" s="133"/>
    </row>
    <row r="2523" spans="1:60" outlineLevel="1" x14ac:dyDescent="0.2">
      <c r="A2523" s="142"/>
      <c r="B2523" s="143"/>
      <c r="C2523" s="189" t="s">
        <v>2487</v>
      </c>
      <c r="D2523" s="175"/>
      <c r="E2523" s="176">
        <v>6.8500000000000005</v>
      </c>
      <c r="F2523" s="144"/>
      <c r="G2523" s="144"/>
      <c r="H2523" s="144"/>
      <c r="I2523" s="144"/>
      <c r="J2523" s="144"/>
      <c r="K2523" s="144"/>
      <c r="L2523" s="144"/>
      <c r="M2523" s="144"/>
      <c r="N2523" s="144"/>
      <c r="O2523" s="144"/>
      <c r="P2523" s="144"/>
      <c r="Q2523" s="144"/>
      <c r="R2523" s="144"/>
      <c r="S2523" s="144"/>
      <c r="T2523" s="144"/>
      <c r="U2523" s="144"/>
      <c r="V2523" s="144"/>
      <c r="W2523" s="144"/>
      <c r="X2523" s="133"/>
      <c r="Y2523" s="133"/>
      <c r="Z2523" s="133"/>
      <c r="AA2523" s="133"/>
      <c r="AB2523" s="133"/>
      <c r="AC2523" s="133"/>
      <c r="AD2523" s="133"/>
      <c r="AE2523" s="133"/>
      <c r="AF2523" s="133"/>
      <c r="AG2523" s="133" t="s">
        <v>282</v>
      </c>
      <c r="AH2523" s="133">
        <v>0</v>
      </c>
      <c r="AI2523" s="133"/>
      <c r="AJ2523" s="133"/>
      <c r="AK2523" s="133"/>
      <c r="AL2523" s="133"/>
      <c r="AM2523" s="133"/>
      <c r="AN2523" s="133"/>
      <c r="AO2523" s="133"/>
      <c r="AP2523" s="133"/>
      <c r="AQ2523" s="133"/>
      <c r="AR2523" s="133"/>
      <c r="AS2523" s="133"/>
      <c r="AT2523" s="133"/>
      <c r="AU2523" s="133"/>
      <c r="AV2523" s="133"/>
      <c r="AW2523" s="133"/>
      <c r="AX2523" s="133"/>
      <c r="AY2523" s="133"/>
      <c r="AZ2523" s="133"/>
      <c r="BA2523" s="133"/>
      <c r="BB2523" s="133"/>
      <c r="BC2523" s="133"/>
      <c r="BD2523" s="133"/>
      <c r="BE2523" s="133"/>
      <c r="BF2523" s="133"/>
      <c r="BG2523" s="133"/>
      <c r="BH2523" s="133"/>
    </row>
    <row r="2524" spans="1:60" outlineLevel="1" x14ac:dyDescent="0.2">
      <c r="A2524" s="142"/>
      <c r="B2524" s="143"/>
      <c r="C2524" s="189" t="s">
        <v>2482</v>
      </c>
      <c r="D2524" s="175"/>
      <c r="E2524" s="176">
        <v>-3.0999999999999996</v>
      </c>
      <c r="F2524" s="144"/>
      <c r="G2524" s="144"/>
      <c r="H2524" s="144"/>
      <c r="I2524" s="144"/>
      <c r="J2524" s="144"/>
      <c r="K2524" s="144"/>
      <c r="L2524" s="144"/>
      <c r="M2524" s="144"/>
      <c r="N2524" s="144"/>
      <c r="O2524" s="144"/>
      <c r="P2524" s="144"/>
      <c r="Q2524" s="144"/>
      <c r="R2524" s="144"/>
      <c r="S2524" s="144"/>
      <c r="T2524" s="144"/>
      <c r="U2524" s="144"/>
      <c r="V2524" s="144"/>
      <c r="W2524" s="144"/>
      <c r="X2524" s="133"/>
      <c r="Y2524" s="133"/>
      <c r="Z2524" s="133"/>
      <c r="AA2524" s="133"/>
      <c r="AB2524" s="133"/>
      <c r="AC2524" s="133"/>
      <c r="AD2524" s="133"/>
      <c r="AE2524" s="133"/>
      <c r="AF2524" s="133"/>
      <c r="AG2524" s="133" t="s">
        <v>282</v>
      </c>
      <c r="AH2524" s="133">
        <v>0</v>
      </c>
      <c r="AI2524" s="133"/>
      <c r="AJ2524" s="133"/>
      <c r="AK2524" s="133"/>
      <c r="AL2524" s="133"/>
      <c r="AM2524" s="133"/>
      <c r="AN2524" s="133"/>
      <c r="AO2524" s="133"/>
      <c r="AP2524" s="133"/>
      <c r="AQ2524" s="133"/>
      <c r="AR2524" s="133"/>
      <c r="AS2524" s="133"/>
      <c r="AT2524" s="133"/>
      <c r="AU2524" s="133"/>
      <c r="AV2524" s="133"/>
      <c r="AW2524" s="133"/>
      <c r="AX2524" s="133"/>
      <c r="AY2524" s="133"/>
      <c r="AZ2524" s="133"/>
      <c r="BA2524" s="133"/>
      <c r="BB2524" s="133"/>
      <c r="BC2524" s="133"/>
      <c r="BD2524" s="133"/>
      <c r="BE2524" s="133"/>
      <c r="BF2524" s="133"/>
      <c r="BG2524" s="133"/>
      <c r="BH2524" s="133"/>
    </row>
    <row r="2525" spans="1:60" outlineLevel="1" x14ac:dyDescent="0.2">
      <c r="A2525" s="142"/>
      <c r="B2525" s="143"/>
      <c r="C2525" s="189" t="s">
        <v>2480</v>
      </c>
      <c r="D2525" s="175"/>
      <c r="E2525" s="176">
        <v>5.3800000000000008</v>
      </c>
      <c r="F2525" s="144"/>
      <c r="G2525" s="144"/>
      <c r="H2525" s="144"/>
      <c r="I2525" s="144"/>
      <c r="J2525" s="144"/>
      <c r="K2525" s="144"/>
      <c r="L2525" s="144"/>
      <c r="M2525" s="144"/>
      <c r="N2525" s="144"/>
      <c r="O2525" s="144"/>
      <c r="P2525" s="144"/>
      <c r="Q2525" s="144"/>
      <c r="R2525" s="144"/>
      <c r="S2525" s="144"/>
      <c r="T2525" s="144"/>
      <c r="U2525" s="144"/>
      <c r="V2525" s="144"/>
      <c r="W2525" s="144"/>
      <c r="X2525" s="133"/>
      <c r="Y2525" s="133"/>
      <c r="Z2525" s="133"/>
      <c r="AA2525" s="133"/>
      <c r="AB2525" s="133"/>
      <c r="AC2525" s="133"/>
      <c r="AD2525" s="133"/>
      <c r="AE2525" s="133"/>
      <c r="AF2525" s="133"/>
      <c r="AG2525" s="133" t="s">
        <v>282</v>
      </c>
      <c r="AH2525" s="133">
        <v>0</v>
      </c>
      <c r="AI2525" s="133"/>
      <c r="AJ2525" s="133"/>
      <c r="AK2525" s="133"/>
      <c r="AL2525" s="133"/>
      <c r="AM2525" s="133"/>
      <c r="AN2525" s="133"/>
      <c r="AO2525" s="133"/>
      <c r="AP2525" s="133"/>
      <c r="AQ2525" s="133"/>
      <c r="AR2525" s="133"/>
      <c r="AS2525" s="133"/>
      <c r="AT2525" s="133"/>
      <c r="AU2525" s="133"/>
      <c r="AV2525" s="133"/>
      <c r="AW2525" s="133"/>
      <c r="AX2525" s="133"/>
      <c r="AY2525" s="133"/>
      <c r="AZ2525" s="133"/>
      <c r="BA2525" s="133"/>
      <c r="BB2525" s="133"/>
      <c r="BC2525" s="133"/>
      <c r="BD2525" s="133"/>
      <c r="BE2525" s="133"/>
      <c r="BF2525" s="133"/>
      <c r="BG2525" s="133"/>
      <c r="BH2525" s="133"/>
    </row>
    <row r="2526" spans="1:60" outlineLevel="1" x14ac:dyDescent="0.2">
      <c r="A2526" s="142"/>
      <c r="B2526" s="143"/>
      <c r="C2526" s="190" t="s">
        <v>673</v>
      </c>
      <c r="D2526" s="177"/>
      <c r="E2526" s="178">
        <v>55.21</v>
      </c>
      <c r="F2526" s="144"/>
      <c r="G2526" s="144"/>
      <c r="H2526" s="144"/>
      <c r="I2526" s="144"/>
      <c r="J2526" s="144"/>
      <c r="K2526" s="144"/>
      <c r="L2526" s="144"/>
      <c r="M2526" s="144"/>
      <c r="N2526" s="144"/>
      <c r="O2526" s="144"/>
      <c r="P2526" s="144"/>
      <c r="Q2526" s="144"/>
      <c r="R2526" s="144"/>
      <c r="S2526" s="144"/>
      <c r="T2526" s="144"/>
      <c r="U2526" s="144"/>
      <c r="V2526" s="144"/>
      <c r="W2526" s="144"/>
      <c r="X2526" s="133"/>
      <c r="Y2526" s="133"/>
      <c r="Z2526" s="133"/>
      <c r="AA2526" s="133"/>
      <c r="AB2526" s="133"/>
      <c r="AC2526" s="133"/>
      <c r="AD2526" s="133"/>
      <c r="AE2526" s="133"/>
      <c r="AF2526" s="133"/>
      <c r="AG2526" s="133" t="s">
        <v>282</v>
      </c>
      <c r="AH2526" s="133">
        <v>1</v>
      </c>
      <c r="AI2526" s="133"/>
      <c r="AJ2526" s="133"/>
      <c r="AK2526" s="133"/>
      <c r="AL2526" s="133"/>
      <c r="AM2526" s="133"/>
      <c r="AN2526" s="133"/>
      <c r="AO2526" s="133"/>
      <c r="AP2526" s="133"/>
      <c r="AQ2526" s="133"/>
      <c r="AR2526" s="133"/>
      <c r="AS2526" s="133"/>
      <c r="AT2526" s="133"/>
      <c r="AU2526" s="133"/>
      <c r="AV2526" s="133"/>
      <c r="AW2526" s="133"/>
      <c r="AX2526" s="133"/>
      <c r="AY2526" s="133"/>
      <c r="AZ2526" s="133"/>
      <c r="BA2526" s="133"/>
      <c r="BB2526" s="133"/>
      <c r="BC2526" s="133"/>
      <c r="BD2526" s="133"/>
      <c r="BE2526" s="133"/>
      <c r="BF2526" s="133"/>
      <c r="BG2526" s="133"/>
      <c r="BH2526" s="133"/>
    </row>
    <row r="2527" spans="1:60" outlineLevel="1" x14ac:dyDescent="0.2">
      <c r="A2527" s="142"/>
      <c r="B2527" s="143"/>
      <c r="C2527" s="189" t="s">
        <v>1325</v>
      </c>
      <c r="D2527" s="175"/>
      <c r="E2527" s="176"/>
      <c r="F2527" s="144"/>
      <c r="G2527" s="144"/>
      <c r="H2527" s="144"/>
      <c r="I2527" s="144"/>
      <c r="J2527" s="144"/>
      <c r="K2527" s="144"/>
      <c r="L2527" s="144"/>
      <c r="M2527" s="144"/>
      <c r="N2527" s="144"/>
      <c r="O2527" s="144"/>
      <c r="P2527" s="144"/>
      <c r="Q2527" s="144"/>
      <c r="R2527" s="144"/>
      <c r="S2527" s="144"/>
      <c r="T2527" s="144"/>
      <c r="U2527" s="144"/>
      <c r="V2527" s="144"/>
      <c r="W2527" s="144"/>
      <c r="X2527" s="133"/>
      <c r="Y2527" s="133"/>
      <c r="Z2527" s="133"/>
      <c r="AA2527" s="133"/>
      <c r="AB2527" s="133"/>
      <c r="AC2527" s="133"/>
      <c r="AD2527" s="133"/>
      <c r="AE2527" s="133"/>
      <c r="AF2527" s="133"/>
      <c r="AG2527" s="133" t="s">
        <v>282</v>
      </c>
      <c r="AH2527" s="133">
        <v>0</v>
      </c>
      <c r="AI2527" s="133"/>
      <c r="AJ2527" s="133"/>
      <c r="AK2527" s="133"/>
      <c r="AL2527" s="133"/>
      <c r="AM2527" s="133"/>
      <c r="AN2527" s="133"/>
      <c r="AO2527" s="133"/>
      <c r="AP2527" s="133"/>
      <c r="AQ2527" s="133"/>
      <c r="AR2527" s="133"/>
      <c r="AS2527" s="133"/>
      <c r="AT2527" s="133"/>
      <c r="AU2527" s="133"/>
      <c r="AV2527" s="133"/>
      <c r="AW2527" s="133"/>
      <c r="AX2527" s="133"/>
      <c r="AY2527" s="133"/>
      <c r="AZ2527" s="133"/>
      <c r="BA2527" s="133"/>
      <c r="BB2527" s="133"/>
      <c r="BC2527" s="133"/>
      <c r="BD2527" s="133"/>
      <c r="BE2527" s="133"/>
      <c r="BF2527" s="133"/>
      <c r="BG2527" s="133"/>
      <c r="BH2527" s="133"/>
    </row>
    <row r="2528" spans="1:60" outlineLevel="1" x14ac:dyDescent="0.2">
      <c r="A2528" s="142"/>
      <c r="B2528" s="143"/>
      <c r="C2528" s="189" t="s">
        <v>2488</v>
      </c>
      <c r="D2528" s="175"/>
      <c r="E2528" s="176">
        <v>64.42</v>
      </c>
      <c r="F2528" s="144"/>
      <c r="G2528" s="144"/>
      <c r="H2528" s="144"/>
      <c r="I2528" s="144"/>
      <c r="J2528" s="144"/>
      <c r="K2528" s="144"/>
      <c r="L2528" s="144"/>
      <c r="M2528" s="144"/>
      <c r="N2528" s="144"/>
      <c r="O2528" s="144"/>
      <c r="P2528" s="144"/>
      <c r="Q2528" s="144"/>
      <c r="R2528" s="144"/>
      <c r="S2528" s="144"/>
      <c r="T2528" s="144"/>
      <c r="U2528" s="144"/>
      <c r="V2528" s="144"/>
      <c r="W2528" s="144"/>
      <c r="X2528" s="133"/>
      <c r="Y2528" s="133"/>
      <c r="Z2528" s="133"/>
      <c r="AA2528" s="133"/>
      <c r="AB2528" s="133"/>
      <c r="AC2528" s="133"/>
      <c r="AD2528" s="133"/>
      <c r="AE2528" s="133"/>
      <c r="AF2528" s="133"/>
      <c r="AG2528" s="133" t="s">
        <v>282</v>
      </c>
      <c r="AH2528" s="133">
        <v>0</v>
      </c>
      <c r="AI2528" s="133"/>
      <c r="AJ2528" s="133"/>
      <c r="AK2528" s="133"/>
      <c r="AL2528" s="133"/>
      <c r="AM2528" s="133"/>
      <c r="AN2528" s="133"/>
      <c r="AO2528" s="133"/>
      <c r="AP2528" s="133"/>
      <c r="AQ2528" s="133"/>
      <c r="AR2528" s="133"/>
      <c r="AS2528" s="133"/>
      <c r="AT2528" s="133"/>
      <c r="AU2528" s="133"/>
      <c r="AV2528" s="133"/>
      <c r="AW2528" s="133"/>
      <c r="AX2528" s="133"/>
      <c r="AY2528" s="133"/>
      <c r="AZ2528" s="133"/>
      <c r="BA2528" s="133"/>
      <c r="BB2528" s="133"/>
      <c r="BC2528" s="133"/>
      <c r="BD2528" s="133"/>
      <c r="BE2528" s="133"/>
      <c r="BF2528" s="133"/>
      <c r="BG2528" s="133"/>
      <c r="BH2528" s="133"/>
    </row>
    <row r="2529" spans="1:60" outlineLevel="1" x14ac:dyDescent="0.2">
      <c r="A2529" s="142"/>
      <c r="B2529" s="143"/>
      <c r="C2529" s="189" t="s">
        <v>2471</v>
      </c>
      <c r="D2529" s="175"/>
      <c r="E2529" s="176">
        <v>-1.5999999999999999</v>
      </c>
      <c r="F2529" s="144"/>
      <c r="G2529" s="144"/>
      <c r="H2529" s="144"/>
      <c r="I2529" s="144"/>
      <c r="J2529" s="144"/>
      <c r="K2529" s="144"/>
      <c r="L2529" s="144"/>
      <c r="M2529" s="144"/>
      <c r="N2529" s="144"/>
      <c r="O2529" s="144"/>
      <c r="P2529" s="144"/>
      <c r="Q2529" s="144"/>
      <c r="R2529" s="144"/>
      <c r="S2529" s="144"/>
      <c r="T2529" s="144"/>
      <c r="U2529" s="144"/>
      <c r="V2529" s="144"/>
      <c r="W2529" s="144"/>
      <c r="X2529" s="133"/>
      <c r="Y2529" s="133"/>
      <c r="Z2529" s="133"/>
      <c r="AA2529" s="133"/>
      <c r="AB2529" s="133"/>
      <c r="AC2529" s="133"/>
      <c r="AD2529" s="133"/>
      <c r="AE2529" s="133"/>
      <c r="AF2529" s="133"/>
      <c r="AG2529" s="133" t="s">
        <v>282</v>
      </c>
      <c r="AH2529" s="133">
        <v>0</v>
      </c>
      <c r="AI2529" s="133"/>
      <c r="AJ2529" s="133"/>
      <c r="AK2529" s="133"/>
      <c r="AL2529" s="133"/>
      <c r="AM2529" s="133"/>
      <c r="AN2529" s="133"/>
      <c r="AO2529" s="133"/>
      <c r="AP2529" s="133"/>
      <c r="AQ2529" s="133"/>
      <c r="AR2529" s="133"/>
      <c r="AS2529" s="133"/>
      <c r="AT2529" s="133"/>
      <c r="AU2529" s="133"/>
      <c r="AV2529" s="133"/>
      <c r="AW2529" s="133"/>
      <c r="AX2529" s="133"/>
      <c r="AY2529" s="133"/>
      <c r="AZ2529" s="133"/>
      <c r="BA2529" s="133"/>
      <c r="BB2529" s="133"/>
      <c r="BC2529" s="133"/>
      <c r="BD2529" s="133"/>
      <c r="BE2529" s="133"/>
      <c r="BF2529" s="133"/>
      <c r="BG2529" s="133"/>
      <c r="BH2529" s="133"/>
    </row>
    <row r="2530" spans="1:60" outlineLevel="1" x14ac:dyDescent="0.2">
      <c r="A2530" s="142"/>
      <c r="B2530" s="143"/>
      <c r="C2530" s="190" t="s">
        <v>673</v>
      </c>
      <c r="D2530" s="177"/>
      <c r="E2530" s="178">
        <v>62.82</v>
      </c>
      <c r="F2530" s="144"/>
      <c r="G2530" s="144"/>
      <c r="H2530" s="144"/>
      <c r="I2530" s="144"/>
      <c r="J2530" s="144"/>
      <c r="K2530" s="144"/>
      <c r="L2530" s="144"/>
      <c r="M2530" s="144"/>
      <c r="N2530" s="144"/>
      <c r="O2530" s="144"/>
      <c r="P2530" s="144"/>
      <c r="Q2530" s="144"/>
      <c r="R2530" s="144"/>
      <c r="S2530" s="144"/>
      <c r="T2530" s="144"/>
      <c r="U2530" s="144"/>
      <c r="V2530" s="144"/>
      <c r="W2530" s="144"/>
      <c r="X2530" s="133"/>
      <c r="Y2530" s="133"/>
      <c r="Z2530" s="133"/>
      <c r="AA2530" s="133"/>
      <c r="AB2530" s="133"/>
      <c r="AC2530" s="133"/>
      <c r="AD2530" s="133"/>
      <c r="AE2530" s="133"/>
      <c r="AF2530" s="133"/>
      <c r="AG2530" s="133" t="s">
        <v>282</v>
      </c>
      <c r="AH2530" s="133">
        <v>1</v>
      </c>
      <c r="AI2530" s="133"/>
      <c r="AJ2530" s="133"/>
      <c r="AK2530" s="133"/>
      <c r="AL2530" s="133"/>
      <c r="AM2530" s="133"/>
      <c r="AN2530" s="133"/>
      <c r="AO2530" s="133"/>
      <c r="AP2530" s="133"/>
      <c r="AQ2530" s="133"/>
      <c r="AR2530" s="133"/>
      <c r="AS2530" s="133"/>
      <c r="AT2530" s="133"/>
      <c r="AU2530" s="133"/>
      <c r="AV2530" s="133"/>
      <c r="AW2530" s="133"/>
      <c r="AX2530" s="133"/>
      <c r="AY2530" s="133"/>
      <c r="AZ2530" s="133"/>
      <c r="BA2530" s="133"/>
      <c r="BB2530" s="133"/>
      <c r="BC2530" s="133"/>
      <c r="BD2530" s="133"/>
      <c r="BE2530" s="133"/>
      <c r="BF2530" s="133"/>
      <c r="BG2530" s="133"/>
      <c r="BH2530" s="133"/>
    </row>
    <row r="2531" spans="1:60" ht="22.5" outlineLevel="1" x14ac:dyDescent="0.2">
      <c r="A2531" s="154">
        <v>476</v>
      </c>
      <c r="B2531" s="155" t="s">
        <v>2489</v>
      </c>
      <c r="C2531" s="171" t="s">
        <v>2490</v>
      </c>
      <c r="D2531" s="156" t="s">
        <v>291</v>
      </c>
      <c r="E2531" s="157">
        <v>58.848000000000006</v>
      </c>
      <c r="F2531" s="158">
        <v>166.5</v>
      </c>
      <c r="G2531" s="159">
        <f>ROUND(E2531*F2531,2)</f>
        <v>9798.19</v>
      </c>
      <c r="H2531" s="158">
        <v>8.4200000000000017</v>
      </c>
      <c r="I2531" s="159">
        <f>ROUND(E2531*H2531,2)</f>
        <v>495.5</v>
      </c>
      <c r="J2531" s="158">
        <v>158.08000000000001</v>
      </c>
      <c r="K2531" s="159">
        <f>ROUND(E2531*J2531,2)</f>
        <v>9302.69</v>
      </c>
      <c r="L2531" s="159">
        <v>21</v>
      </c>
      <c r="M2531" s="159">
        <f>G2531*(1+L2531/100)</f>
        <v>11855.8099</v>
      </c>
      <c r="N2531" s="159">
        <v>3.2000000000000003E-4</v>
      </c>
      <c r="O2531" s="159">
        <f>ROUND(E2531*N2531,2)</f>
        <v>0.02</v>
      </c>
      <c r="P2531" s="159">
        <v>0</v>
      </c>
      <c r="Q2531" s="159">
        <f>ROUND(E2531*P2531,2)</f>
        <v>0</v>
      </c>
      <c r="R2531" s="159" t="s">
        <v>2455</v>
      </c>
      <c r="S2531" s="159" t="s">
        <v>233</v>
      </c>
      <c r="T2531" s="160" t="s">
        <v>233</v>
      </c>
      <c r="U2531" s="144">
        <v>0.377</v>
      </c>
      <c r="V2531" s="144">
        <f>ROUND(E2531*U2531,2)</f>
        <v>22.19</v>
      </c>
      <c r="W2531" s="144"/>
      <c r="X2531" s="133"/>
      <c r="Y2531" s="133"/>
      <c r="Z2531" s="133"/>
      <c r="AA2531" s="133"/>
      <c r="AB2531" s="133"/>
      <c r="AC2531" s="133"/>
      <c r="AD2531" s="133"/>
      <c r="AE2531" s="133"/>
      <c r="AF2531" s="133"/>
      <c r="AG2531" s="133" t="s">
        <v>1792</v>
      </c>
      <c r="AH2531" s="133"/>
      <c r="AI2531" s="133"/>
      <c r="AJ2531" s="133"/>
      <c r="AK2531" s="133"/>
      <c r="AL2531" s="133"/>
      <c r="AM2531" s="133"/>
      <c r="AN2531" s="133"/>
      <c r="AO2531" s="133"/>
      <c r="AP2531" s="133"/>
      <c r="AQ2531" s="133"/>
      <c r="AR2531" s="133"/>
      <c r="AS2531" s="133"/>
      <c r="AT2531" s="133"/>
      <c r="AU2531" s="133"/>
      <c r="AV2531" s="133"/>
      <c r="AW2531" s="133"/>
      <c r="AX2531" s="133"/>
      <c r="AY2531" s="133"/>
      <c r="AZ2531" s="133"/>
      <c r="BA2531" s="133"/>
      <c r="BB2531" s="133"/>
      <c r="BC2531" s="133"/>
      <c r="BD2531" s="133"/>
      <c r="BE2531" s="133"/>
      <c r="BF2531" s="133"/>
      <c r="BG2531" s="133"/>
      <c r="BH2531" s="133"/>
    </row>
    <row r="2532" spans="1:60" outlineLevel="1" x14ac:dyDescent="0.2">
      <c r="A2532" s="142"/>
      <c r="B2532" s="143"/>
      <c r="C2532" s="189" t="s">
        <v>2491</v>
      </c>
      <c r="D2532" s="175"/>
      <c r="E2532" s="176"/>
      <c r="F2532" s="144"/>
      <c r="G2532" s="144"/>
      <c r="H2532" s="144"/>
      <c r="I2532" s="144"/>
      <c r="J2532" s="144"/>
      <c r="K2532" s="144"/>
      <c r="L2532" s="144"/>
      <c r="M2532" s="144"/>
      <c r="N2532" s="144"/>
      <c r="O2532" s="144"/>
      <c r="P2532" s="144"/>
      <c r="Q2532" s="144"/>
      <c r="R2532" s="144"/>
      <c r="S2532" s="144"/>
      <c r="T2532" s="144"/>
      <c r="U2532" s="144"/>
      <c r="V2532" s="144"/>
      <c r="W2532" s="144"/>
      <c r="X2532" s="133"/>
      <c r="Y2532" s="133"/>
      <c r="Z2532" s="133"/>
      <c r="AA2532" s="133"/>
      <c r="AB2532" s="133"/>
      <c r="AC2532" s="133"/>
      <c r="AD2532" s="133"/>
      <c r="AE2532" s="133"/>
      <c r="AF2532" s="133"/>
      <c r="AG2532" s="133" t="s">
        <v>282</v>
      </c>
      <c r="AH2532" s="133">
        <v>0</v>
      </c>
      <c r="AI2532" s="133"/>
      <c r="AJ2532" s="133"/>
      <c r="AK2532" s="133"/>
      <c r="AL2532" s="133"/>
      <c r="AM2532" s="133"/>
      <c r="AN2532" s="133"/>
      <c r="AO2532" s="133"/>
      <c r="AP2532" s="133"/>
      <c r="AQ2532" s="133"/>
      <c r="AR2532" s="133"/>
      <c r="AS2532" s="133"/>
      <c r="AT2532" s="133"/>
      <c r="AU2532" s="133"/>
      <c r="AV2532" s="133"/>
      <c r="AW2532" s="133"/>
      <c r="AX2532" s="133"/>
      <c r="AY2532" s="133"/>
      <c r="AZ2532" s="133"/>
      <c r="BA2532" s="133"/>
      <c r="BB2532" s="133"/>
      <c r="BC2532" s="133"/>
      <c r="BD2532" s="133"/>
      <c r="BE2532" s="133"/>
      <c r="BF2532" s="133"/>
      <c r="BG2532" s="133"/>
      <c r="BH2532" s="133"/>
    </row>
    <row r="2533" spans="1:60" outlineLevel="1" x14ac:dyDescent="0.2">
      <c r="A2533" s="142"/>
      <c r="B2533" s="143"/>
      <c r="C2533" s="189" t="s">
        <v>655</v>
      </c>
      <c r="D2533" s="175"/>
      <c r="E2533" s="176"/>
      <c r="F2533" s="144"/>
      <c r="G2533" s="144"/>
      <c r="H2533" s="144"/>
      <c r="I2533" s="144"/>
      <c r="J2533" s="144"/>
      <c r="K2533" s="144"/>
      <c r="L2533" s="144"/>
      <c r="M2533" s="144"/>
      <c r="N2533" s="144"/>
      <c r="O2533" s="144"/>
      <c r="P2533" s="144"/>
      <c r="Q2533" s="144"/>
      <c r="R2533" s="144"/>
      <c r="S2533" s="144"/>
      <c r="T2533" s="144"/>
      <c r="U2533" s="144"/>
      <c r="V2533" s="144"/>
      <c r="W2533" s="144"/>
      <c r="X2533" s="133"/>
      <c r="Y2533" s="133"/>
      <c r="Z2533" s="133"/>
      <c r="AA2533" s="133"/>
      <c r="AB2533" s="133"/>
      <c r="AC2533" s="133"/>
      <c r="AD2533" s="133"/>
      <c r="AE2533" s="133"/>
      <c r="AF2533" s="133"/>
      <c r="AG2533" s="133" t="s">
        <v>282</v>
      </c>
      <c r="AH2533" s="133">
        <v>0</v>
      </c>
      <c r="AI2533" s="133"/>
      <c r="AJ2533" s="133"/>
      <c r="AK2533" s="133"/>
      <c r="AL2533" s="133"/>
      <c r="AM2533" s="133"/>
      <c r="AN2533" s="133"/>
      <c r="AO2533" s="133"/>
      <c r="AP2533" s="133"/>
      <c r="AQ2533" s="133"/>
      <c r="AR2533" s="133"/>
      <c r="AS2533" s="133"/>
      <c r="AT2533" s="133"/>
      <c r="AU2533" s="133"/>
      <c r="AV2533" s="133"/>
      <c r="AW2533" s="133"/>
      <c r="AX2533" s="133"/>
      <c r="AY2533" s="133"/>
      <c r="AZ2533" s="133"/>
      <c r="BA2533" s="133"/>
      <c r="BB2533" s="133"/>
      <c r="BC2533" s="133"/>
      <c r="BD2533" s="133"/>
      <c r="BE2533" s="133"/>
      <c r="BF2533" s="133"/>
      <c r="BG2533" s="133"/>
      <c r="BH2533" s="133"/>
    </row>
    <row r="2534" spans="1:60" outlineLevel="1" x14ac:dyDescent="0.2">
      <c r="A2534" s="142"/>
      <c r="B2534" s="143"/>
      <c r="C2534" s="189" t="s">
        <v>2492</v>
      </c>
      <c r="D2534" s="175"/>
      <c r="E2534" s="176">
        <v>19.616000000000003</v>
      </c>
      <c r="F2534" s="144"/>
      <c r="G2534" s="144"/>
      <c r="H2534" s="144"/>
      <c r="I2534" s="144"/>
      <c r="J2534" s="144"/>
      <c r="K2534" s="144"/>
      <c r="L2534" s="144"/>
      <c r="M2534" s="144"/>
      <c r="N2534" s="144"/>
      <c r="O2534" s="144"/>
      <c r="P2534" s="144"/>
      <c r="Q2534" s="144"/>
      <c r="R2534" s="144"/>
      <c r="S2534" s="144"/>
      <c r="T2534" s="144"/>
      <c r="U2534" s="144"/>
      <c r="V2534" s="144"/>
      <c r="W2534" s="144"/>
      <c r="X2534" s="133"/>
      <c r="Y2534" s="133"/>
      <c r="Z2534" s="133"/>
      <c r="AA2534" s="133"/>
      <c r="AB2534" s="133"/>
      <c r="AC2534" s="133"/>
      <c r="AD2534" s="133"/>
      <c r="AE2534" s="133"/>
      <c r="AF2534" s="133"/>
      <c r="AG2534" s="133" t="s">
        <v>282</v>
      </c>
      <c r="AH2534" s="133">
        <v>0</v>
      </c>
      <c r="AI2534" s="133"/>
      <c r="AJ2534" s="133"/>
      <c r="AK2534" s="133"/>
      <c r="AL2534" s="133"/>
      <c r="AM2534" s="133"/>
      <c r="AN2534" s="133"/>
      <c r="AO2534" s="133"/>
      <c r="AP2534" s="133"/>
      <c r="AQ2534" s="133"/>
      <c r="AR2534" s="133"/>
      <c r="AS2534" s="133"/>
      <c r="AT2534" s="133"/>
      <c r="AU2534" s="133"/>
      <c r="AV2534" s="133"/>
      <c r="AW2534" s="133"/>
      <c r="AX2534" s="133"/>
      <c r="AY2534" s="133"/>
      <c r="AZ2534" s="133"/>
      <c r="BA2534" s="133"/>
      <c r="BB2534" s="133"/>
      <c r="BC2534" s="133"/>
      <c r="BD2534" s="133"/>
      <c r="BE2534" s="133"/>
      <c r="BF2534" s="133"/>
      <c r="BG2534" s="133"/>
      <c r="BH2534" s="133"/>
    </row>
    <row r="2535" spans="1:60" outlineLevel="1" x14ac:dyDescent="0.2">
      <c r="A2535" s="142"/>
      <c r="B2535" s="143"/>
      <c r="C2535" s="190" t="s">
        <v>673</v>
      </c>
      <c r="D2535" s="177"/>
      <c r="E2535" s="178">
        <v>19.616000000000003</v>
      </c>
      <c r="F2535" s="144"/>
      <c r="G2535" s="144"/>
      <c r="H2535" s="144"/>
      <c r="I2535" s="144"/>
      <c r="J2535" s="144"/>
      <c r="K2535" s="144"/>
      <c r="L2535" s="144"/>
      <c r="M2535" s="144"/>
      <c r="N2535" s="144"/>
      <c r="O2535" s="144"/>
      <c r="P2535" s="144"/>
      <c r="Q2535" s="144"/>
      <c r="R2535" s="144"/>
      <c r="S2535" s="144"/>
      <c r="T2535" s="144"/>
      <c r="U2535" s="144"/>
      <c r="V2535" s="144"/>
      <c r="W2535" s="144"/>
      <c r="X2535" s="133"/>
      <c r="Y2535" s="133"/>
      <c r="Z2535" s="133"/>
      <c r="AA2535" s="133"/>
      <c r="AB2535" s="133"/>
      <c r="AC2535" s="133"/>
      <c r="AD2535" s="133"/>
      <c r="AE2535" s="133"/>
      <c r="AF2535" s="133"/>
      <c r="AG2535" s="133" t="s">
        <v>282</v>
      </c>
      <c r="AH2535" s="133">
        <v>1</v>
      </c>
      <c r="AI2535" s="133"/>
      <c r="AJ2535" s="133"/>
      <c r="AK2535" s="133"/>
      <c r="AL2535" s="133"/>
      <c r="AM2535" s="133"/>
      <c r="AN2535" s="133"/>
      <c r="AO2535" s="133"/>
      <c r="AP2535" s="133"/>
      <c r="AQ2535" s="133"/>
      <c r="AR2535" s="133"/>
      <c r="AS2535" s="133"/>
      <c r="AT2535" s="133"/>
      <c r="AU2535" s="133"/>
      <c r="AV2535" s="133"/>
      <c r="AW2535" s="133"/>
      <c r="AX2535" s="133"/>
      <c r="AY2535" s="133"/>
      <c r="AZ2535" s="133"/>
      <c r="BA2535" s="133"/>
      <c r="BB2535" s="133"/>
      <c r="BC2535" s="133"/>
      <c r="BD2535" s="133"/>
      <c r="BE2535" s="133"/>
      <c r="BF2535" s="133"/>
      <c r="BG2535" s="133"/>
      <c r="BH2535" s="133"/>
    </row>
    <row r="2536" spans="1:60" outlineLevel="1" x14ac:dyDescent="0.2">
      <c r="A2536" s="142"/>
      <c r="B2536" s="143"/>
      <c r="C2536" s="189" t="s">
        <v>668</v>
      </c>
      <c r="D2536" s="175"/>
      <c r="E2536" s="176"/>
      <c r="F2536" s="144"/>
      <c r="G2536" s="144"/>
      <c r="H2536" s="144"/>
      <c r="I2536" s="144"/>
      <c r="J2536" s="144"/>
      <c r="K2536" s="144"/>
      <c r="L2536" s="144"/>
      <c r="M2536" s="144"/>
      <c r="N2536" s="144"/>
      <c r="O2536" s="144"/>
      <c r="P2536" s="144"/>
      <c r="Q2536" s="144"/>
      <c r="R2536" s="144"/>
      <c r="S2536" s="144"/>
      <c r="T2536" s="144"/>
      <c r="U2536" s="144"/>
      <c r="V2536" s="144"/>
      <c r="W2536" s="144"/>
      <c r="X2536" s="133"/>
      <c r="Y2536" s="133"/>
      <c r="Z2536" s="133"/>
      <c r="AA2536" s="133"/>
      <c r="AB2536" s="133"/>
      <c r="AC2536" s="133"/>
      <c r="AD2536" s="133"/>
      <c r="AE2536" s="133"/>
      <c r="AF2536" s="133"/>
      <c r="AG2536" s="133" t="s">
        <v>282</v>
      </c>
      <c r="AH2536" s="133">
        <v>0</v>
      </c>
      <c r="AI2536" s="133"/>
      <c r="AJ2536" s="133"/>
      <c r="AK2536" s="133"/>
      <c r="AL2536" s="133"/>
      <c r="AM2536" s="133"/>
      <c r="AN2536" s="133"/>
      <c r="AO2536" s="133"/>
      <c r="AP2536" s="133"/>
      <c r="AQ2536" s="133"/>
      <c r="AR2536" s="133"/>
      <c r="AS2536" s="133"/>
      <c r="AT2536" s="133"/>
      <c r="AU2536" s="133"/>
      <c r="AV2536" s="133"/>
      <c r="AW2536" s="133"/>
      <c r="AX2536" s="133"/>
      <c r="AY2536" s="133"/>
      <c r="AZ2536" s="133"/>
      <c r="BA2536" s="133"/>
      <c r="BB2536" s="133"/>
      <c r="BC2536" s="133"/>
      <c r="BD2536" s="133"/>
      <c r="BE2536" s="133"/>
      <c r="BF2536" s="133"/>
      <c r="BG2536" s="133"/>
      <c r="BH2536" s="133"/>
    </row>
    <row r="2537" spans="1:60" outlineLevel="1" x14ac:dyDescent="0.2">
      <c r="A2537" s="142"/>
      <c r="B2537" s="143"/>
      <c r="C2537" s="189" t="s">
        <v>2493</v>
      </c>
      <c r="D2537" s="175"/>
      <c r="E2537" s="176">
        <v>19.616000000000003</v>
      </c>
      <c r="F2537" s="144"/>
      <c r="G2537" s="144"/>
      <c r="H2537" s="144"/>
      <c r="I2537" s="144"/>
      <c r="J2537" s="144"/>
      <c r="K2537" s="144"/>
      <c r="L2537" s="144"/>
      <c r="M2537" s="144"/>
      <c r="N2537" s="144"/>
      <c r="O2537" s="144"/>
      <c r="P2537" s="144"/>
      <c r="Q2537" s="144"/>
      <c r="R2537" s="144"/>
      <c r="S2537" s="144"/>
      <c r="T2537" s="144"/>
      <c r="U2537" s="144"/>
      <c r="V2537" s="144"/>
      <c r="W2537" s="144"/>
      <c r="X2537" s="133"/>
      <c r="Y2537" s="133"/>
      <c r="Z2537" s="133"/>
      <c r="AA2537" s="133"/>
      <c r="AB2537" s="133"/>
      <c r="AC2537" s="133"/>
      <c r="AD2537" s="133"/>
      <c r="AE2537" s="133"/>
      <c r="AF2537" s="133"/>
      <c r="AG2537" s="133" t="s">
        <v>282</v>
      </c>
      <c r="AH2537" s="133">
        <v>0</v>
      </c>
      <c r="AI2537" s="133"/>
      <c r="AJ2537" s="133"/>
      <c r="AK2537" s="133"/>
      <c r="AL2537" s="133"/>
      <c r="AM2537" s="133"/>
      <c r="AN2537" s="133"/>
      <c r="AO2537" s="133"/>
      <c r="AP2537" s="133"/>
      <c r="AQ2537" s="133"/>
      <c r="AR2537" s="133"/>
      <c r="AS2537" s="133"/>
      <c r="AT2537" s="133"/>
      <c r="AU2537" s="133"/>
      <c r="AV2537" s="133"/>
      <c r="AW2537" s="133"/>
      <c r="AX2537" s="133"/>
      <c r="AY2537" s="133"/>
      <c r="AZ2537" s="133"/>
      <c r="BA2537" s="133"/>
      <c r="BB2537" s="133"/>
      <c r="BC2537" s="133"/>
      <c r="BD2537" s="133"/>
      <c r="BE2537" s="133"/>
      <c r="BF2537" s="133"/>
      <c r="BG2537" s="133"/>
      <c r="BH2537" s="133"/>
    </row>
    <row r="2538" spans="1:60" outlineLevel="1" x14ac:dyDescent="0.2">
      <c r="A2538" s="142"/>
      <c r="B2538" s="143"/>
      <c r="C2538" s="190" t="s">
        <v>673</v>
      </c>
      <c r="D2538" s="177"/>
      <c r="E2538" s="178">
        <v>19.616000000000003</v>
      </c>
      <c r="F2538" s="144"/>
      <c r="G2538" s="144"/>
      <c r="H2538" s="144"/>
      <c r="I2538" s="144"/>
      <c r="J2538" s="144"/>
      <c r="K2538" s="144"/>
      <c r="L2538" s="144"/>
      <c r="M2538" s="144"/>
      <c r="N2538" s="144"/>
      <c r="O2538" s="144"/>
      <c r="P2538" s="144"/>
      <c r="Q2538" s="144"/>
      <c r="R2538" s="144"/>
      <c r="S2538" s="144"/>
      <c r="T2538" s="144"/>
      <c r="U2538" s="144"/>
      <c r="V2538" s="144"/>
      <c r="W2538" s="144"/>
      <c r="X2538" s="133"/>
      <c r="Y2538" s="133"/>
      <c r="Z2538" s="133"/>
      <c r="AA2538" s="133"/>
      <c r="AB2538" s="133"/>
      <c r="AC2538" s="133"/>
      <c r="AD2538" s="133"/>
      <c r="AE2538" s="133"/>
      <c r="AF2538" s="133"/>
      <c r="AG2538" s="133" t="s">
        <v>282</v>
      </c>
      <c r="AH2538" s="133">
        <v>1</v>
      </c>
      <c r="AI2538" s="133"/>
      <c r="AJ2538" s="133"/>
      <c r="AK2538" s="133"/>
      <c r="AL2538" s="133"/>
      <c r="AM2538" s="133"/>
      <c r="AN2538" s="133"/>
      <c r="AO2538" s="133"/>
      <c r="AP2538" s="133"/>
      <c r="AQ2538" s="133"/>
      <c r="AR2538" s="133"/>
      <c r="AS2538" s="133"/>
      <c r="AT2538" s="133"/>
      <c r="AU2538" s="133"/>
      <c r="AV2538" s="133"/>
      <c r="AW2538" s="133"/>
      <c r="AX2538" s="133"/>
      <c r="AY2538" s="133"/>
      <c r="AZ2538" s="133"/>
      <c r="BA2538" s="133"/>
      <c r="BB2538" s="133"/>
      <c r="BC2538" s="133"/>
      <c r="BD2538" s="133"/>
      <c r="BE2538" s="133"/>
      <c r="BF2538" s="133"/>
      <c r="BG2538" s="133"/>
      <c r="BH2538" s="133"/>
    </row>
    <row r="2539" spans="1:60" outlineLevel="1" x14ac:dyDescent="0.2">
      <c r="A2539" s="142"/>
      <c r="B2539" s="143"/>
      <c r="C2539" s="189" t="s">
        <v>674</v>
      </c>
      <c r="D2539" s="175"/>
      <c r="E2539" s="176"/>
      <c r="F2539" s="144"/>
      <c r="G2539" s="144"/>
      <c r="H2539" s="144"/>
      <c r="I2539" s="144"/>
      <c r="J2539" s="144"/>
      <c r="K2539" s="144"/>
      <c r="L2539" s="144"/>
      <c r="M2539" s="144"/>
      <c r="N2539" s="144"/>
      <c r="O2539" s="144"/>
      <c r="P2539" s="144"/>
      <c r="Q2539" s="144"/>
      <c r="R2539" s="144"/>
      <c r="S2539" s="144"/>
      <c r="T2539" s="144"/>
      <c r="U2539" s="144"/>
      <c r="V2539" s="144"/>
      <c r="W2539" s="144"/>
      <c r="X2539" s="133"/>
      <c r="Y2539" s="133"/>
      <c r="Z2539" s="133"/>
      <c r="AA2539" s="133"/>
      <c r="AB2539" s="133"/>
      <c r="AC2539" s="133"/>
      <c r="AD2539" s="133"/>
      <c r="AE2539" s="133"/>
      <c r="AF2539" s="133"/>
      <c r="AG2539" s="133" t="s">
        <v>282</v>
      </c>
      <c r="AH2539" s="133">
        <v>0</v>
      </c>
      <c r="AI2539" s="133"/>
      <c r="AJ2539" s="133"/>
      <c r="AK2539" s="133"/>
      <c r="AL2539" s="133"/>
      <c r="AM2539" s="133"/>
      <c r="AN2539" s="133"/>
      <c r="AO2539" s="133"/>
      <c r="AP2539" s="133"/>
      <c r="AQ2539" s="133"/>
      <c r="AR2539" s="133"/>
      <c r="AS2539" s="133"/>
      <c r="AT2539" s="133"/>
      <c r="AU2539" s="133"/>
      <c r="AV2539" s="133"/>
      <c r="AW2539" s="133"/>
      <c r="AX2539" s="133"/>
      <c r="AY2539" s="133"/>
      <c r="AZ2539" s="133"/>
      <c r="BA2539" s="133"/>
      <c r="BB2539" s="133"/>
      <c r="BC2539" s="133"/>
      <c r="BD2539" s="133"/>
      <c r="BE2539" s="133"/>
      <c r="BF2539" s="133"/>
      <c r="BG2539" s="133"/>
      <c r="BH2539" s="133"/>
    </row>
    <row r="2540" spans="1:60" outlineLevel="1" x14ac:dyDescent="0.2">
      <c r="A2540" s="142"/>
      <c r="B2540" s="143"/>
      <c r="C2540" s="189" t="s">
        <v>2494</v>
      </c>
      <c r="D2540" s="175"/>
      <c r="E2540" s="176">
        <v>19.616000000000003</v>
      </c>
      <c r="F2540" s="144"/>
      <c r="G2540" s="144"/>
      <c r="H2540" s="144"/>
      <c r="I2540" s="144"/>
      <c r="J2540" s="144"/>
      <c r="K2540" s="144"/>
      <c r="L2540" s="144"/>
      <c r="M2540" s="144"/>
      <c r="N2540" s="144"/>
      <c r="O2540" s="144"/>
      <c r="P2540" s="144"/>
      <c r="Q2540" s="144"/>
      <c r="R2540" s="144"/>
      <c r="S2540" s="144"/>
      <c r="T2540" s="144"/>
      <c r="U2540" s="144"/>
      <c r="V2540" s="144"/>
      <c r="W2540" s="144"/>
      <c r="X2540" s="133"/>
      <c r="Y2540" s="133"/>
      <c r="Z2540" s="133"/>
      <c r="AA2540" s="133"/>
      <c r="AB2540" s="133"/>
      <c r="AC2540" s="133"/>
      <c r="AD2540" s="133"/>
      <c r="AE2540" s="133"/>
      <c r="AF2540" s="133"/>
      <c r="AG2540" s="133" t="s">
        <v>282</v>
      </c>
      <c r="AH2540" s="133">
        <v>0</v>
      </c>
      <c r="AI2540" s="133"/>
      <c r="AJ2540" s="133"/>
      <c r="AK2540" s="133"/>
      <c r="AL2540" s="133"/>
      <c r="AM2540" s="133"/>
      <c r="AN2540" s="133"/>
      <c r="AO2540" s="133"/>
      <c r="AP2540" s="133"/>
      <c r="AQ2540" s="133"/>
      <c r="AR2540" s="133"/>
      <c r="AS2540" s="133"/>
      <c r="AT2540" s="133"/>
      <c r="AU2540" s="133"/>
      <c r="AV2540" s="133"/>
      <c r="AW2540" s="133"/>
      <c r="AX2540" s="133"/>
      <c r="AY2540" s="133"/>
      <c r="AZ2540" s="133"/>
      <c r="BA2540" s="133"/>
      <c r="BB2540" s="133"/>
      <c r="BC2540" s="133"/>
      <c r="BD2540" s="133"/>
      <c r="BE2540" s="133"/>
      <c r="BF2540" s="133"/>
      <c r="BG2540" s="133"/>
      <c r="BH2540" s="133"/>
    </row>
    <row r="2541" spans="1:60" outlineLevel="1" x14ac:dyDescent="0.2">
      <c r="A2541" s="142"/>
      <c r="B2541" s="143"/>
      <c r="C2541" s="190" t="s">
        <v>673</v>
      </c>
      <c r="D2541" s="177"/>
      <c r="E2541" s="178">
        <v>19.616000000000003</v>
      </c>
      <c r="F2541" s="144"/>
      <c r="G2541" s="144"/>
      <c r="H2541" s="144"/>
      <c r="I2541" s="144"/>
      <c r="J2541" s="144"/>
      <c r="K2541" s="144"/>
      <c r="L2541" s="144"/>
      <c r="M2541" s="144"/>
      <c r="N2541" s="144"/>
      <c r="O2541" s="144"/>
      <c r="P2541" s="144"/>
      <c r="Q2541" s="144"/>
      <c r="R2541" s="144"/>
      <c r="S2541" s="144"/>
      <c r="T2541" s="144"/>
      <c r="U2541" s="144"/>
      <c r="V2541" s="144"/>
      <c r="W2541" s="144"/>
      <c r="X2541" s="133"/>
      <c r="Y2541" s="133"/>
      <c r="Z2541" s="133"/>
      <c r="AA2541" s="133"/>
      <c r="AB2541" s="133"/>
      <c r="AC2541" s="133"/>
      <c r="AD2541" s="133"/>
      <c r="AE2541" s="133"/>
      <c r="AF2541" s="133"/>
      <c r="AG2541" s="133" t="s">
        <v>282</v>
      </c>
      <c r="AH2541" s="133">
        <v>1</v>
      </c>
      <c r="AI2541" s="133"/>
      <c r="AJ2541" s="133"/>
      <c r="AK2541" s="133"/>
      <c r="AL2541" s="133"/>
      <c r="AM2541" s="133"/>
      <c r="AN2541" s="133"/>
      <c r="AO2541" s="133"/>
      <c r="AP2541" s="133"/>
      <c r="AQ2541" s="133"/>
      <c r="AR2541" s="133"/>
      <c r="AS2541" s="133"/>
      <c r="AT2541" s="133"/>
      <c r="AU2541" s="133"/>
      <c r="AV2541" s="133"/>
      <c r="AW2541" s="133"/>
      <c r="AX2541" s="133"/>
      <c r="AY2541" s="133"/>
      <c r="AZ2541" s="133"/>
      <c r="BA2541" s="133"/>
      <c r="BB2541" s="133"/>
      <c r="BC2541" s="133"/>
      <c r="BD2541" s="133"/>
      <c r="BE2541" s="133"/>
      <c r="BF2541" s="133"/>
      <c r="BG2541" s="133"/>
      <c r="BH2541" s="133"/>
    </row>
    <row r="2542" spans="1:60" ht="22.5" outlineLevel="1" x14ac:dyDescent="0.2">
      <c r="A2542" s="154">
        <v>477</v>
      </c>
      <c r="B2542" s="155" t="s">
        <v>2495</v>
      </c>
      <c r="C2542" s="171" t="s">
        <v>2496</v>
      </c>
      <c r="D2542" s="156" t="s">
        <v>279</v>
      </c>
      <c r="E2542" s="157">
        <v>587.98410000000001</v>
      </c>
      <c r="F2542" s="158">
        <v>673</v>
      </c>
      <c r="G2542" s="159">
        <f>ROUND(E2542*F2542,2)</f>
        <v>395713.3</v>
      </c>
      <c r="H2542" s="158">
        <v>109.27000000000001</v>
      </c>
      <c r="I2542" s="159">
        <f>ROUND(E2542*H2542,2)</f>
        <v>64249.02</v>
      </c>
      <c r="J2542" s="158">
        <v>563.73</v>
      </c>
      <c r="K2542" s="159">
        <f>ROUND(E2542*J2542,2)</f>
        <v>331464.28000000003</v>
      </c>
      <c r="L2542" s="159">
        <v>21</v>
      </c>
      <c r="M2542" s="159">
        <f>G2542*(1+L2542/100)</f>
        <v>478813.09299999999</v>
      </c>
      <c r="N2542" s="159">
        <v>6.9300000000000004E-3</v>
      </c>
      <c r="O2542" s="159">
        <f>ROUND(E2542*N2542,2)</f>
        <v>4.07</v>
      </c>
      <c r="P2542" s="159">
        <v>0</v>
      </c>
      <c r="Q2542" s="159">
        <f>ROUND(E2542*P2542,2)</f>
        <v>0</v>
      </c>
      <c r="R2542" s="159" t="s">
        <v>2455</v>
      </c>
      <c r="S2542" s="159" t="s">
        <v>233</v>
      </c>
      <c r="T2542" s="160" t="s">
        <v>233</v>
      </c>
      <c r="U2542" s="144">
        <v>1.3466</v>
      </c>
      <c r="V2542" s="144">
        <f>ROUND(E2542*U2542,2)</f>
        <v>791.78</v>
      </c>
      <c r="W2542" s="144"/>
      <c r="X2542" s="133"/>
      <c r="Y2542" s="133"/>
      <c r="Z2542" s="133"/>
      <c r="AA2542" s="133"/>
      <c r="AB2542" s="133"/>
      <c r="AC2542" s="133"/>
      <c r="AD2542" s="133"/>
      <c r="AE2542" s="133"/>
      <c r="AF2542" s="133"/>
      <c r="AG2542" s="133" t="s">
        <v>251</v>
      </c>
      <c r="AH2542" s="133"/>
      <c r="AI2542" s="133"/>
      <c r="AJ2542" s="133"/>
      <c r="AK2542" s="133"/>
      <c r="AL2542" s="133"/>
      <c r="AM2542" s="133"/>
      <c r="AN2542" s="133"/>
      <c r="AO2542" s="133"/>
      <c r="AP2542" s="133"/>
      <c r="AQ2542" s="133"/>
      <c r="AR2542" s="133"/>
      <c r="AS2542" s="133"/>
      <c r="AT2542" s="133"/>
      <c r="AU2542" s="133"/>
      <c r="AV2542" s="133"/>
      <c r="AW2542" s="133"/>
      <c r="AX2542" s="133"/>
      <c r="AY2542" s="133"/>
      <c r="AZ2542" s="133"/>
      <c r="BA2542" s="133"/>
      <c r="BB2542" s="133"/>
      <c r="BC2542" s="133"/>
      <c r="BD2542" s="133"/>
      <c r="BE2542" s="133"/>
      <c r="BF2542" s="133"/>
      <c r="BG2542" s="133"/>
      <c r="BH2542" s="133"/>
    </row>
    <row r="2543" spans="1:60" outlineLevel="1" x14ac:dyDescent="0.2">
      <c r="A2543" s="142"/>
      <c r="B2543" s="143"/>
      <c r="C2543" s="290" t="s">
        <v>2497</v>
      </c>
      <c r="D2543" s="291"/>
      <c r="E2543" s="291"/>
      <c r="F2543" s="291"/>
      <c r="G2543" s="291"/>
      <c r="H2543" s="144"/>
      <c r="I2543" s="144"/>
      <c r="J2543" s="144"/>
      <c r="K2543" s="144"/>
      <c r="L2543" s="144"/>
      <c r="M2543" s="144"/>
      <c r="N2543" s="144"/>
      <c r="O2543" s="144"/>
      <c r="P2543" s="144"/>
      <c r="Q2543" s="144"/>
      <c r="R2543" s="144"/>
      <c r="S2543" s="144"/>
      <c r="T2543" s="144"/>
      <c r="U2543" s="144"/>
      <c r="V2543" s="144"/>
      <c r="W2543" s="144"/>
      <c r="X2543" s="133"/>
      <c r="Y2543" s="133"/>
      <c r="Z2543" s="133"/>
      <c r="AA2543" s="133"/>
      <c r="AB2543" s="133"/>
      <c r="AC2543" s="133"/>
      <c r="AD2543" s="133"/>
      <c r="AE2543" s="133"/>
      <c r="AF2543" s="133"/>
      <c r="AG2543" s="133" t="s">
        <v>342</v>
      </c>
      <c r="AH2543" s="133"/>
      <c r="AI2543" s="133"/>
      <c r="AJ2543" s="133"/>
      <c r="AK2543" s="133"/>
      <c r="AL2543" s="133"/>
      <c r="AM2543" s="133"/>
      <c r="AN2543" s="133"/>
      <c r="AO2543" s="133"/>
      <c r="AP2543" s="133"/>
      <c r="AQ2543" s="133"/>
      <c r="AR2543" s="133"/>
      <c r="AS2543" s="133"/>
      <c r="AT2543" s="133"/>
      <c r="AU2543" s="133"/>
      <c r="AV2543" s="133"/>
      <c r="AW2543" s="133"/>
      <c r="AX2543" s="133"/>
      <c r="AY2543" s="133"/>
      <c r="AZ2543" s="133"/>
      <c r="BA2543" s="133"/>
      <c r="BB2543" s="133"/>
      <c r="BC2543" s="133"/>
      <c r="BD2543" s="133"/>
      <c r="BE2543" s="133"/>
      <c r="BF2543" s="133"/>
      <c r="BG2543" s="133"/>
      <c r="BH2543" s="133"/>
    </row>
    <row r="2544" spans="1:60" outlineLevel="1" x14ac:dyDescent="0.2">
      <c r="A2544" s="142"/>
      <c r="B2544" s="143"/>
      <c r="C2544" s="189" t="s">
        <v>1538</v>
      </c>
      <c r="D2544" s="175"/>
      <c r="E2544" s="176">
        <v>13.040000000000001</v>
      </c>
      <c r="F2544" s="144"/>
      <c r="G2544" s="144"/>
      <c r="H2544" s="144"/>
      <c r="I2544" s="144"/>
      <c r="J2544" s="144"/>
      <c r="K2544" s="144"/>
      <c r="L2544" s="144"/>
      <c r="M2544" s="144"/>
      <c r="N2544" s="144"/>
      <c r="O2544" s="144"/>
      <c r="P2544" s="144"/>
      <c r="Q2544" s="144"/>
      <c r="R2544" s="144"/>
      <c r="S2544" s="144"/>
      <c r="T2544" s="144"/>
      <c r="U2544" s="144"/>
      <c r="V2544" s="144"/>
      <c r="W2544" s="144"/>
      <c r="X2544" s="133"/>
      <c r="Y2544" s="133"/>
      <c r="Z2544" s="133"/>
      <c r="AA2544" s="133"/>
      <c r="AB2544" s="133"/>
      <c r="AC2544" s="133"/>
      <c r="AD2544" s="133"/>
      <c r="AE2544" s="133"/>
      <c r="AF2544" s="133"/>
      <c r="AG2544" s="133" t="s">
        <v>282</v>
      </c>
      <c r="AH2544" s="133">
        <v>0</v>
      </c>
      <c r="AI2544" s="133"/>
      <c r="AJ2544" s="133"/>
      <c r="AK2544" s="133"/>
      <c r="AL2544" s="133"/>
      <c r="AM2544" s="133"/>
      <c r="AN2544" s="133"/>
      <c r="AO2544" s="133"/>
      <c r="AP2544" s="133"/>
      <c r="AQ2544" s="133"/>
      <c r="AR2544" s="133"/>
      <c r="AS2544" s="133"/>
      <c r="AT2544" s="133"/>
      <c r="AU2544" s="133"/>
      <c r="AV2544" s="133"/>
      <c r="AW2544" s="133"/>
      <c r="AX2544" s="133"/>
      <c r="AY2544" s="133"/>
      <c r="AZ2544" s="133"/>
      <c r="BA2544" s="133"/>
      <c r="BB2544" s="133"/>
      <c r="BC2544" s="133"/>
      <c r="BD2544" s="133"/>
      <c r="BE2544" s="133"/>
      <c r="BF2544" s="133"/>
      <c r="BG2544" s="133"/>
      <c r="BH2544" s="133"/>
    </row>
    <row r="2545" spans="1:60" outlineLevel="1" x14ac:dyDescent="0.2">
      <c r="A2545" s="142"/>
      <c r="B2545" s="143"/>
      <c r="C2545" s="189" t="s">
        <v>1541</v>
      </c>
      <c r="D2545" s="175"/>
      <c r="E2545" s="176">
        <v>175.95000000000002</v>
      </c>
      <c r="F2545" s="144"/>
      <c r="G2545" s="144"/>
      <c r="H2545" s="144"/>
      <c r="I2545" s="144"/>
      <c r="J2545" s="144"/>
      <c r="K2545" s="144"/>
      <c r="L2545" s="144"/>
      <c r="M2545" s="144"/>
      <c r="N2545" s="144"/>
      <c r="O2545" s="144"/>
      <c r="P2545" s="144"/>
      <c r="Q2545" s="144"/>
      <c r="R2545" s="144"/>
      <c r="S2545" s="144"/>
      <c r="T2545" s="144"/>
      <c r="U2545" s="144"/>
      <c r="V2545" s="144"/>
      <c r="W2545" s="144"/>
      <c r="X2545" s="133"/>
      <c r="Y2545" s="133"/>
      <c r="Z2545" s="133"/>
      <c r="AA2545" s="133"/>
      <c r="AB2545" s="133"/>
      <c r="AC2545" s="133"/>
      <c r="AD2545" s="133"/>
      <c r="AE2545" s="133"/>
      <c r="AF2545" s="133"/>
      <c r="AG2545" s="133" t="s">
        <v>282</v>
      </c>
      <c r="AH2545" s="133">
        <v>0</v>
      </c>
      <c r="AI2545" s="133"/>
      <c r="AJ2545" s="133"/>
      <c r="AK2545" s="133"/>
      <c r="AL2545" s="133"/>
      <c r="AM2545" s="133"/>
      <c r="AN2545" s="133"/>
      <c r="AO2545" s="133"/>
      <c r="AP2545" s="133"/>
      <c r="AQ2545" s="133"/>
      <c r="AR2545" s="133"/>
      <c r="AS2545" s="133"/>
      <c r="AT2545" s="133"/>
      <c r="AU2545" s="133"/>
      <c r="AV2545" s="133"/>
      <c r="AW2545" s="133"/>
      <c r="AX2545" s="133"/>
      <c r="AY2545" s="133"/>
      <c r="AZ2545" s="133"/>
      <c r="BA2545" s="133"/>
      <c r="BB2545" s="133"/>
      <c r="BC2545" s="133"/>
      <c r="BD2545" s="133"/>
      <c r="BE2545" s="133"/>
      <c r="BF2545" s="133"/>
      <c r="BG2545" s="133"/>
      <c r="BH2545" s="133"/>
    </row>
    <row r="2546" spans="1:60" outlineLevel="1" x14ac:dyDescent="0.2">
      <c r="A2546" s="142"/>
      <c r="B2546" s="143"/>
      <c r="C2546" s="189" t="s">
        <v>1542</v>
      </c>
      <c r="D2546" s="175"/>
      <c r="E2546" s="176">
        <v>224.98200000000003</v>
      </c>
      <c r="F2546" s="144"/>
      <c r="G2546" s="144"/>
      <c r="H2546" s="144"/>
      <c r="I2546" s="144"/>
      <c r="J2546" s="144"/>
      <c r="K2546" s="144"/>
      <c r="L2546" s="144"/>
      <c r="M2546" s="144"/>
      <c r="N2546" s="144"/>
      <c r="O2546" s="144"/>
      <c r="P2546" s="144"/>
      <c r="Q2546" s="144"/>
      <c r="R2546" s="144"/>
      <c r="S2546" s="144"/>
      <c r="T2546" s="144"/>
      <c r="U2546" s="144"/>
      <c r="V2546" s="144"/>
      <c r="W2546" s="144"/>
      <c r="X2546" s="133"/>
      <c r="Y2546" s="133"/>
      <c r="Z2546" s="133"/>
      <c r="AA2546" s="133"/>
      <c r="AB2546" s="133"/>
      <c r="AC2546" s="133"/>
      <c r="AD2546" s="133"/>
      <c r="AE2546" s="133"/>
      <c r="AF2546" s="133"/>
      <c r="AG2546" s="133" t="s">
        <v>282</v>
      </c>
      <c r="AH2546" s="133">
        <v>0</v>
      </c>
      <c r="AI2546" s="133"/>
      <c r="AJ2546" s="133"/>
      <c r="AK2546" s="133"/>
      <c r="AL2546" s="133"/>
      <c r="AM2546" s="133"/>
      <c r="AN2546" s="133"/>
      <c r="AO2546" s="133"/>
      <c r="AP2546" s="133"/>
      <c r="AQ2546" s="133"/>
      <c r="AR2546" s="133"/>
      <c r="AS2546" s="133"/>
      <c r="AT2546" s="133"/>
      <c r="AU2546" s="133"/>
      <c r="AV2546" s="133"/>
      <c r="AW2546" s="133"/>
      <c r="AX2546" s="133"/>
      <c r="AY2546" s="133"/>
      <c r="AZ2546" s="133"/>
      <c r="BA2546" s="133"/>
      <c r="BB2546" s="133"/>
      <c r="BC2546" s="133"/>
      <c r="BD2546" s="133"/>
      <c r="BE2546" s="133"/>
      <c r="BF2546" s="133"/>
      <c r="BG2546" s="133"/>
      <c r="BH2546" s="133"/>
    </row>
    <row r="2547" spans="1:60" outlineLevel="1" x14ac:dyDescent="0.2">
      <c r="A2547" s="142"/>
      <c r="B2547" s="143"/>
      <c r="C2547" s="189" t="s">
        <v>1543</v>
      </c>
      <c r="D2547" s="175"/>
      <c r="E2547" s="176">
        <v>108.93050000000001</v>
      </c>
      <c r="F2547" s="144"/>
      <c r="G2547" s="144"/>
      <c r="H2547" s="144"/>
      <c r="I2547" s="144"/>
      <c r="J2547" s="144"/>
      <c r="K2547" s="144"/>
      <c r="L2547" s="144"/>
      <c r="M2547" s="144"/>
      <c r="N2547" s="144"/>
      <c r="O2547" s="144"/>
      <c r="P2547" s="144"/>
      <c r="Q2547" s="144"/>
      <c r="R2547" s="144"/>
      <c r="S2547" s="144"/>
      <c r="T2547" s="144"/>
      <c r="U2547" s="144"/>
      <c r="V2547" s="144"/>
      <c r="W2547" s="144"/>
      <c r="X2547" s="133"/>
      <c r="Y2547" s="133"/>
      <c r="Z2547" s="133"/>
      <c r="AA2547" s="133"/>
      <c r="AB2547" s="133"/>
      <c r="AC2547" s="133"/>
      <c r="AD2547" s="133"/>
      <c r="AE2547" s="133"/>
      <c r="AF2547" s="133"/>
      <c r="AG2547" s="133" t="s">
        <v>282</v>
      </c>
      <c r="AH2547" s="133">
        <v>0</v>
      </c>
      <c r="AI2547" s="133"/>
      <c r="AJ2547" s="133"/>
      <c r="AK2547" s="133"/>
      <c r="AL2547" s="133"/>
      <c r="AM2547" s="133"/>
      <c r="AN2547" s="133"/>
      <c r="AO2547" s="133"/>
      <c r="AP2547" s="133"/>
      <c r="AQ2547" s="133"/>
      <c r="AR2547" s="133"/>
      <c r="AS2547" s="133"/>
      <c r="AT2547" s="133"/>
      <c r="AU2547" s="133"/>
      <c r="AV2547" s="133"/>
      <c r="AW2547" s="133"/>
      <c r="AX2547" s="133"/>
      <c r="AY2547" s="133"/>
      <c r="AZ2547" s="133"/>
      <c r="BA2547" s="133"/>
      <c r="BB2547" s="133"/>
      <c r="BC2547" s="133"/>
      <c r="BD2547" s="133"/>
      <c r="BE2547" s="133"/>
      <c r="BF2547" s="133"/>
      <c r="BG2547" s="133"/>
      <c r="BH2547" s="133"/>
    </row>
    <row r="2548" spans="1:60" outlineLevel="1" x14ac:dyDescent="0.2">
      <c r="A2548" s="142"/>
      <c r="B2548" s="143"/>
      <c r="C2548" s="189" t="s">
        <v>1544</v>
      </c>
      <c r="D2548" s="175"/>
      <c r="E2548" s="176">
        <v>65.081600000000009</v>
      </c>
      <c r="F2548" s="144"/>
      <c r="G2548" s="144"/>
      <c r="H2548" s="144"/>
      <c r="I2548" s="144"/>
      <c r="J2548" s="144"/>
      <c r="K2548" s="144"/>
      <c r="L2548" s="144"/>
      <c r="M2548" s="144"/>
      <c r="N2548" s="144"/>
      <c r="O2548" s="144"/>
      <c r="P2548" s="144"/>
      <c r="Q2548" s="144"/>
      <c r="R2548" s="144"/>
      <c r="S2548" s="144"/>
      <c r="T2548" s="144"/>
      <c r="U2548" s="144"/>
      <c r="V2548" s="144"/>
      <c r="W2548" s="144"/>
      <c r="X2548" s="133"/>
      <c r="Y2548" s="133"/>
      <c r="Z2548" s="133"/>
      <c r="AA2548" s="133"/>
      <c r="AB2548" s="133"/>
      <c r="AC2548" s="133"/>
      <c r="AD2548" s="133"/>
      <c r="AE2548" s="133"/>
      <c r="AF2548" s="133"/>
      <c r="AG2548" s="133" t="s">
        <v>282</v>
      </c>
      <c r="AH2548" s="133">
        <v>0</v>
      </c>
      <c r="AI2548" s="133"/>
      <c r="AJ2548" s="133"/>
      <c r="AK2548" s="133"/>
      <c r="AL2548" s="133"/>
      <c r="AM2548" s="133"/>
      <c r="AN2548" s="133"/>
      <c r="AO2548" s="133"/>
      <c r="AP2548" s="133"/>
      <c r="AQ2548" s="133"/>
      <c r="AR2548" s="133"/>
      <c r="AS2548" s="133"/>
      <c r="AT2548" s="133"/>
      <c r="AU2548" s="133"/>
      <c r="AV2548" s="133"/>
      <c r="AW2548" s="133"/>
      <c r="AX2548" s="133"/>
      <c r="AY2548" s="133"/>
      <c r="AZ2548" s="133"/>
      <c r="BA2548" s="133"/>
      <c r="BB2548" s="133"/>
      <c r="BC2548" s="133"/>
      <c r="BD2548" s="133"/>
      <c r="BE2548" s="133"/>
      <c r="BF2548" s="133"/>
      <c r="BG2548" s="133"/>
      <c r="BH2548" s="133"/>
    </row>
    <row r="2549" spans="1:60" ht="33.75" outlineLevel="1" x14ac:dyDescent="0.2">
      <c r="A2549" s="154">
        <v>478</v>
      </c>
      <c r="B2549" s="155" t="s">
        <v>2498</v>
      </c>
      <c r="C2549" s="171" t="s">
        <v>2499</v>
      </c>
      <c r="D2549" s="156" t="s">
        <v>291</v>
      </c>
      <c r="E2549" s="157">
        <v>45</v>
      </c>
      <c r="F2549" s="158">
        <v>436</v>
      </c>
      <c r="G2549" s="159">
        <f>ROUND(E2549*F2549,2)</f>
        <v>19620</v>
      </c>
      <c r="H2549" s="158">
        <v>373.16</v>
      </c>
      <c r="I2549" s="159">
        <f>ROUND(E2549*H2549,2)</f>
        <v>16792.2</v>
      </c>
      <c r="J2549" s="158">
        <v>62.84</v>
      </c>
      <c r="K2549" s="159">
        <f>ROUND(E2549*J2549,2)</f>
        <v>2827.8</v>
      </c>
      <c r="L2549" s="159">
        <v>21</v>
      </c>
      <c r="M2549" s="159">
        <f>G2549*(1+L2549/100)</f>
        <v>23740.2</v>
      </c>
      <c r="N2549" s="159">
        <v>4.4000000000000002E-4</v>
      </c>
      <c r="O2549" s="159">
        <f>ROUND(E2549*N2549,2)</f>
        <v>0.02</v>
      </c>
      <c r="P2549" s="159">
        <v>0</v>
      </c>
      <c r="Q2549" s="159">
        <f>ROUND(E2549*P2549,2)</f>
        <v>0</v>
      </c>
      <c r="R2549" s="159" t="s">
        <v>2455</v>
      </c>
      <c r="S2549" s="159" t="s">
        <v>233</v>
      </c>
      <c r="T2549" s="160" t="s">
        <v>233</v>
      </c>
      <c r="U2549" s="144">
        <v>0.15000000000000002</v>
      </c>
      <c r="V2549" s="144">
        <f>ROUND(E2549*U2549,2)</f>
        <v>6.75</v>
      </c>
      <c r="W2549" s="144"/>
      <c r="X2549" s="133"/>
      <c r="Y2549" s="133"/>
      <c r="Z2549" s="133"/>
      <c r="AA2549" s="133"/>
      <c r="AB2549" s="133"/>
      <c r="AC2549" s="133"/>
      <c r="AD2549" s="133"/>
      <c r="AE2549" s="133"/>
      <c r="AF2549" s="133"/>
      <c r="AG2549" s="133" t="s">
        <v>1792</v>
      </c>
      <c r="AH2549" s="133"/>
      <c r="AI2549" s="133"/>
      <c r="AJ2549" s="133"/>
      <c r="AK2549" s="133"/>
      <c r="AL2549" s="133"/>
      <c r="AM2549" s="133"/>
      <c r="AN2549" s="133"/>
      <c r="AO2549" s="133"/>
      <c r="AP2549" s="133"/>
      <c r="AQ2549" s="133"/>
      <c r="AR2549" s="133"/>
      <c r="AS2549" s="133"/>
      <c r="AT2549" s="133"/>
      <c r="AU2549" s="133"/>
      <c r="AV2549" s="133"/>
      <c r="AW2549" s="133"/>
      <c r="AX2549" s="133"/>
      <c r="AY2549" s="133"/>
      <c r="AZ2549" s="133"/>
      <c r="BA2549" s="133"/>
      <c r="BB2549" s="133"/>
      <c r="BC2549" s="133"/>
      <c r="BD2549" s="133"/>
      <c r="BE2549" s="133"/>
      <c r="BF2549" s="133"/>
      <c r="BG2549" s="133"/>
      <c r="BH2549" s="133"/>
    </row>
    <row r="2550" spans="1:60" outlineLevel="1" x14ac:dyDescent="0.2">
      <c r="A2550" s="142"/>
      <c r="B2550" s="143"/>
      <c r="C2550" s="290" t="s">
        <v>2500</v>
      </c>
      <c r="D2550" s="291"/>
      <c r="E2550" s="291"/>
      <c r="F2550" s="291"/>
      <c r="G2550" s="291"/>
      <c r="H2550" s="144"/>
      <c r="I2550" s="144"/>
      <c r="J2550" s="144"/>
      <c r="K2550" s="144"/>
      <c r="L2550" s="144"/>
      <c r="M2550" s="144"/>
      <c r="N2550" s="144"/>
      <c r="O2550" s="144"/>
      <c r="P2550" s="144"/>
      <c r="Q2550" s="144"/>
      <c r="R2550" s="144"/>
      <c r="S2550" s="144"/>
      <c r="T2550" s="144"/>
      <c r="U2550" s="144"/>
      <c r="V2550" s="144"/>
      <c r="W2550" s="144"/>
      <c r="X2550" s="133"/>
      <c r="Y2550" s="133"/>
      <c r="Z2550" s="133"/>
      <c r="AA2550" s="133"/>
      <c r="AB2550" s="133"/>
      <c r="AC2550" s="133"/>
      <c r="AD2550" s="133"/>
      <c r="AE2550" s="133"/>
      <c r="AF2550" s="133"/>
      <c r="AG2550" s="133" t="s">
        <v>342</v>
      </c>
      <c r="AH2550" s="133"/>
      <c r="AI2550" s="133"/>
      <c r="AJ2550" s="133"/>
      <c r="AK2550" s="133"/>
      <c r="AL2550" s="133"/>
      <c r="AM2550" s="133"/>
      <c r="AN2550" s="133"/>
      <c r="AO2550" s="133"/>
      <c r="AP2550" s="133"/>
      <c r="AQ2550" s="133"/>
      <c r="AR2550" s="133"/>
      <c r="AS2550" s="133"/>
      <c r="AT2550" s="133"/>
      <c r="AU2550" s="133"/>
      <c r="AV2550" s="133"/>
      <c r="AW2550" s="133"/>
      <c r="AX2550" s="133"/>
      <c r="AY2550" s="133"/>
      <c r="AZ2550" s="133"/>
      <c r="BA2550" s="133"/>
      <c r="BB2550" s="133"/>
      <c r="BC2550" s="133"/>
      <c r="BD2550" s="133"/>
      <c r="BE2550" s="133"/>
      <c r="BF2550" s="133"/>
      <c r="BG2550" s="133"/>
      <c r="BH2550" s="133"/>
    </row>
    <row r="2551" spans="1:60" outlineLevel="1" x14ac:dyDescent="0.2">
      <c r="A2551" s="142"/>
      <c r="B2551" s="143"/>
      <c r="C2551" s="189" t="s">
        <v>2501</v>
      </c>
      <c r="D2551" s="175"/>
      <c r="E2551" s="176">
        <v>45</v>
      </c>
      <c r="F2551" s="144"/>
      <c r="G2551" s="144"/>
      <c r="H2551" s="144"/>
      <c r="I2551" s="144"/>
      <c r="J2551" s="144"/>
      <c r="K2551" s="144"/>
      <c r="L2551" s="144"/>
      <c r="M2551" s="144"/>
      <c r="N2551" s="144"/>
      <c r="O2551" s="144"/>
      <c r="P2551" s="144"/>
      <c r="Q2551" s="144"/>
      <c r="R2551" s="144"/>
      <c r="S2551" s="144"/>
      <c r="T2551" s="144"/>
      <c r="U2551" s="144"/>
      <c r="V2551" s="144"/>
      <c r="W2551" s="144"/>
      <c r="X2551" s="133"/>
      <c r="Y2551" s="133"/>
      <c r="Z2551" s="133"/>
      <c r="AA2551" s="133"/>
      <c r="AB2551" s="133"/>
      <c r="AC2551" s="133"/>
      <c r="AD2551" s="133"/>
      <c r="AE2551" s="133"/>
      <c r="AF2551" s="133"/>
      <c r="AG2551" s="133" t="s">
        <v>282</v>
      </c>
      <c r="AH2551" s="133">
        <v>0</v>
      </c>
      <c r="AI2551" s="133"/>
      <c r="AJ2551" s="133"/>
      <c r="AK2551" s="133"/>
      <c r="AL2551" s="133"/>
      <c r="AM2551" s="133"/>
      <c r="AN2551" s="133"/>
      <c r="AO2551" s="133"/>
      <c r="AP2551" s="133"/>
      <c r="AQ2551" s="133"/>
      <c r="AR2551" s="133"/>
      <c r="AS2551" s="133"/>
      <c r="AT2551" s="133"/>
      <c r="AU2551" s="133"/>
      <c r="AV2551" s="133"/>
      <c r="AW2551" s="133"/>
      <c r="AX2551" s="133"/>
      <c r="AY2551" s="133"/>
      <c r="AZ2551" s="133"/>
      <c r="BA2551" s="133"/>
      <c r="BB2551" s="133"/>
      <c r="BC2551" s="133"/>
      <c r="BD2551" s="133"/>
      <c r="BE2551" s="133"/>
      <c r="BF2551" s="133"/>
      <c r="BG2551" s="133"/>
      <c r="BH2551" s="133"/>
    </row>
    <row r="2552" spans="1:60" ht="33.75" outlineLevel="1" x14ac:dyDescent="0.2">
      <c r="A2552" s="154">
        <v>479</v>
      </c>
      <c r="B2552" s="155" t="s">
        <v>2502</v>
      </c>
      <c r="C2552" s="171" t="s">
        <v>2503</v>
      </c>
      <c r="D2552" s="156" t="s">
        <v>291</v>
      </c>
      <c r="E2552" s="157">
        <v>82.5</v>
      </c>
      <c r="F2552" s="158">
        <v>330</v>
      </c>
      <c r="G2552" s="159">
        <f>ROUND(E2552*F2552,2)</f>
        <v>27225</v>
      </c>
      <c r="H2552" s="158">
        <v>267.16000000000003</v>
      </c>
      <c r="I2552" s="159">
        <f>ROUND(E2552*H2552,2)</f>
        <v>22040.7</v>
      </c>
      <c r="J2552" s="158">
        <v>62.84</v>
      </c>
      <c r="K2552" s="159">
        <f>ROUND(E2552*J2552,2)</f>
        <v>5184.3</v>
      </c>
      <c r="L2552" s="159">
        <v>21</v>
      </c>
      <c r="M2552" s="159">
        <f>G2552*(1+L2552/100)</f>
        <v>32942.25</v>
      </c>
      <c r="N2552" s="159">
        <v>1.7000000000000001E-4</v>
      </c>
      <c r="O2552" s="159">
        <f>ROUND(E2552*N2552,2)</f>
        <v>0.01</v>
      </c>
      <c r="P2552" s="159">
        <v>0</v>
      </c>
      <c r="Q2552" s="159">
        <f>ROUND(E2552*P2552,2)</f>
        <v>0</v>
      </c>
      <c r="R2552" s="159" t="s">
        <v>2455</v>
      </c>
      <c r="S2552" s="159" t="s">
        <v>233</v>
      </c>
      <c r="T2552" s="160" t="s">
        <v>233</v>
      </c>
      <c r="U2552" s="144">
        <v>0.15000000000000002</v>
      </c>
      <c r="V2552" s="144">
        <f>ROUND(E2552*U2552,2)</f>
        <v>12.38</v>
      </c>
      <c r="W2552" s="144"/>
      <c r="X2552" s="133"/>
      <c r="Y2552" s="133"/>
      <c r="Z2552" s="133"/>
      <c r="AA2552" s="133"/>
      <c r="AB2552" s="133"/>
      <c r="AC2552" s="133"/>
      <c r="AD2552" s="133"/>
      <c r="AE2552" s="133"/>
      <c r="AF2552" s="133"/>
      <c r="AG2552" s="133" t="s">
        <v>1792</v>
      </c>
      <c r="AH2552" s="133"/>
      <c r="AI2552" s="133"/>
      <c r="AJ2552" s="133"/>
      <c r="AK2552" s="133"/>
      <c r="AL2552" s="133"/>
      <c r="AM2552" s="133"/>
      <c r="AN2552" s="133"/>
      <c r="AO2552" s="133"/>
      <c r="AP2552" s="133"/>
      <c r="AQ2552" s="133"/>
      <c r="AR2552" s="133"/>
      <c r="AS2552" s="133"/>
      <c r="AT2552" s="133"/>
      <c r="AU2552" s="133"/>
      <c r="AV2552" s="133"/>
      <c r="AW2552" s="133"/>
      <c r="AX2552" s="133"/>
      <c r="AY2552" s="133"/>
      <c r="AZ2552" s="133"/>
      <c r="BA2552" s="133"/>
      <c r="BB2552" s="133"/>
      <c r="BC2552" s="133"/>
      <c r="BD2552" s="133"/>
      <c r="BE2552" s="133"/>
      <c r="BF2552" s="133"/>
      <c r="BG2552" s="133"/>
      <c r="BH2552" s="133"/>
    </row>
    <row r="2553" spans="1:60" outlineLevel="1" x14ac:dyDescent="0.2">
      <c r="A2553" s="142"/>
      <c r="B2553" s="143"/>
      <c r="C2553" s="189" t="s">
        <v>2504</v>
      </c>
      <c r="D2553" s="175"/>
      <c r="E2553" s="176"/>
      <c r="F2553" s="144"/>
      <c r="G2553" s="144"/>
      <c r="H2553" s="144"/>
      <c r="I2553" s="144"/>
      <c r="J2553" s="144"/>
      <c r="K2553" s="144"/>
      <c r="L2553" s="144"/>
      <c r="M2553" s="144"/>
      <c r="N2553" s="144"/>
      <c r="O2553" s="144"/>
      <c r="P2553" s="144"/>
      <c r="Q2553" s="144"/>
      <c r="R2553" s="144"/>
      <c r="S2553" s="144"/>
      <c r="T2553" s="144"/>
      <c r="U2553" s="144"/>
      <c r="V2553" s="144"/>
      <c r="W2553" s="144"/>
      <c r="X2553" s="133"/>
      <c r="Y2553" s="133"/>
      <c r="Z2553" s="133"/>
      <c r="AA2553" s="133"/>
      <c r="AB2553" s="133"/>
      <c r="AC2553" s="133"/>
      <c r="AD2553" s="133"/>
      <c r="AE2553" s="133"/>
      <c r="AF2553" s="133"/>
      <c r="AG2553" s="133" t="s">
        <v>282</v>
      </c>
      <c r="AH2553" s="133">
        <v>0</v>
      </c>
      <c r="AI2553" s="133"/>
      <c r="AJ2553" s="133"/>
      <c r="AK2553" s="133"/>
      <c r="AL2553" s="133"/>
      <c r="AM2553" s="133"/>
      <c r="AN2553" s="133"/>
      <c r="AO2553" s="133"/>
      <c r="AP2553" s="133"/>
      <c r="AQ2553" s="133"/>
      <c r="AR2553" s="133"/>
      <c r="AS2553" s="133"/>
      <c r="AT2553" s="133"/>
      <c r="AU2553" s="133"/>
      <c r="AV2553" s="133"/>
      <c r="AW2553" s="133"/>
      <c r="AX2553" s="133"/>
      <c r="AY2553" s="133"/>
      <c r="AZ2553" s="133"/>
      <c r="BA2553" s="133"/>
      <c r="BB2553" s="133"/>
      <c r="BC2553" s="133"/>
      <c r="BD2553" s="133"/>
      <c r="BE2553" s="133"/>
      <c r="BF2553" s="133"/>
      <c r="BG2553" s="133"/>
      <c r="BH2553" s="133"/>
    </row>
    <row r="2554" spans="1:60" outlineLevel="1" x14ac:dyDescent="0.2">
      <c r="A2554" s="142"/>
      <c r="B2554" s="143"/>
      <c r="C2554" s="189" t="s">
        <v>2505</v>
      </c>
      <c r="D2554" s="175"/>
      <c r="E2554" s="176">
        <v>27.5</v>
      </c>
      <c r="F2554" s="144"/>
      <c r="G2554" s="144"/>
      <c r="H2554" s="144"/>
      <c r="I2554" s="144"/>
      <c r="J2554" s="144"/>
      <c r="K2554" s="144"/>
      <c r="L2554" s="144"/>
      <c r="M2554" s="144"/>
      <c r="N2554" s="144"/>
      <c r="O2554" s="144"/>
      <c r="P2554" s="144"/>
      <c r="Q2554" s="144"/>
      <c r="R2554" s="144"/>
      <c r="S2554" s="144"/>
      <c r="T2554" s="144"/>
      <c r="U2554" s="144"/>
      <c r="V2554" s="144"/>
      <c r="W2554" s="144"/>
      <c r="X2554" s="133"/>
      <c r="Y2554" s="133"/>
      <c r="Z2554" s="133"/>
      <c r="AA2554" s="133"/>
      <c r="AB2554" s="133"/>
      <c r="AC2554" s="133"/>
      <c r="AD2554" s="133"/>
      <c r="AE2554" s="133"/>
      <c r="AF2554" s="133"/>
      <c r="AG2554" s="133" t="s">
        <v>282</v>
      </c>
      <c r="AH2554" s="133">
        <v>0</v>
      </c>
      <c r="AI2554" s="133"/>
      <c r="AJ2554" s="133"/>
      <c r="AK2554" s="133"/>
      <c r="AL2554" s="133"/>
      <c r="AM2554" s="133"/>
      <c r="AN2554" s="133"/>
      <c r="AO2554" s="133"/>
      <c r="AP2554" s="133"/>
      <c r="AQ2554" s="133"/>
      <c r="AR2554" s="133"/>
      <c r="AS2554" s="133"/>
      <c r="AT2554" s="133"/>
      <c r="AU2554" s="133"/>
      <c r="AV2554" s="133"/>
      <c r="AW2554" s="133"/>
      <c r="AX2554" s="133"/>
      <c r="AY2554" s="133"/>
      <c r="AZ2554" s="133"/>
      <c r="BA2554" s="133"/>
      <c r="BB2554" s="133"/>
      <c r="BC2554" s="133"/>
      <c r="BD2554" s="133"/>
      <c r="BE2554" s="133"/>
      <c r="BF2554" s="133"/>
      <c r="BG2554" s="133"/>
      <c r="BH2554" s="133"/>
    </row>
    <row r="2555" spans="1:60" outlineLevel="1" x14ac:dyDescent="0.2">
      <c r="A2555" s="142"/>
      <c r="B2555" s="143"/>
      <c r="C2555" s="190" t="s">
        <v>673</v>
      </c>
      <c r="D2555" s="177"/>
      <c r="E2555" s="178">
        <v>27.5</v>
      </c>
      <c r="F2555" s="144"/>
      <c r="G2555" s="144"/>
      <c r="H2555" s="144"/>
      <c r="I2555" s="144"/>
      <c r="J2555" s="144"/>
      <c r="K2555" s="144"/>
      <c r="L2555" s="144"/>
      <c r="M2555" s="144"/>
      <c r="N2555" s="144"/>
      <c r="O2555" s="144"/>
      <c r="P2555" s="144"/>
      <c r="Q2555" s="144"/>
      <c r="R2555" s="144"/>
      <c r="S2555" s="144"/>
      <c r="T2555" s="144"/>
      <c r="U2555" s="144"/>
      <c r="V2555" s="144"/>
      <c r="W2555" s="144"/>
      <c r="X2555" s="133"/>
      <c r="Y2555" s="133"/>
      <c r="Z2555" s="133"/>
      <c r="AA2555" s="133"/>
      <c r="AB2555" s="133"/>
      <c r="AC2555" s="133"/>
      <c r="AD2555" s="133"/>
      <c r="AE2555" s="133"/>
      <c r="AF2555" s="133"/>
      <c r="AG2555" s="133" t="s">
        <v>282</v>
      </c>
      <c r="AH2555" s="133">
        <v>1</v>
      </c>
      <c r="AI2555" s="133"/>
      <c r="AJ2555" s="133"/>
      <c r="AK2555" s="133"/>
      <c r="AL2555" s="133"/>
      <c r="AM2555" s="133"/>
      <c r="AN2555" s="133"/>
      <c r="AO2555" s="133"/>
      <c r="AP2555" s="133"/>
      <c r="AQ2555" s="133"/>
      <c r="AR2555" s="133"/>
      <c r="AS2555" s="133"/>
      <c r="AT2555" s="133"/>
      <c r="AU2555" s="133"/>
      <c r="AV2555" s="133"/>
      <c r="AW2555" s="133"/>
      <c r="AX2555" s="133"/>
      <c r="AY2555" s="133"/>
      <c r="AZ2555" s="133"/>
      <c r="BA2555" s="133"/>
      <c r="BB2555" s="133"/>
      <c r="BC2555" s="133"/>
      <c r="BD2555" s="133"/>
      <c r="BE2555" s="133"/>
      <c r="BF2555" s="133"/>
      <c r="BG2555" s="133"/>
      <c r="BH2555" s="133"/>
    </row>
    <row r="2556" spans="1:60" outlineLevel="1" x14ac:dyDescent="0.2">
      <c r="A2556" s="142"/>
      <c r="B2556" s="143"/>
      <c r="C2556" s="189" t="s">
        <v>2506</v>
      </c>
      <c r="D2556" s="175"/>
      <c r="E2556" s="176"/>
      <c r="F2556" s="144"/>
      <c r="G2556" s="144"/>
      <c r="H2556" s="144"/>
      <c r="I2556" s="144"/>
      <c r="J2556" s="144"/>
      <c r="K2556" s="144"/>
      <c r="L2556" s="144"/>
      <c r="M2556" s="144"/>
      <c r="N2556" s="144"/>
      <c r="O2556" s="144"/>
      <c r="P2556" s="144"/>
      <c r="Q2556" s="144"/>
      <c r="R2556" s="144"/>
      <c r="S2556" s="144"/>
      <c r="T2556" s="144"/>
      <c r="U2556" s="144"/>
      <c r="V2556" s="144"/>
      <c r="W2556" s="144"/>
      <c r="X2556" s="133"/>
      <c r="Y2556" s="133"/>
      <c r="Z2556" s="133"/>
      <c r="AA2556" s="133"/>
      <c r="AB2556" s="133"/>
      <c r="AC2556" s="133"/>
      <c r="AD2556" s="133"/>
      <c r="AE2556" s="133"/>
      <c r="AF2556" s="133"/>
      <c r="AG2556" s="133" t="s">
        <v>282</v>
      </c>
      <c r="AH2556" s="133">
        <v>0</v>
      </c>
      <c r="AI2556" s="133"/>
      <c r="AJ2556" s="133"/>
      <c r="AK2556" s="133"/>
      <c r="AL2556" s="133"/>
      <c r="AM2556" s="133"/>
      <c r="AN2556" s="133"/>
      <c r="AO2556" s="133"/>
      <c r="AP2556" s="133"/>
      <c r="AQ2556" s="133"/>
      <c r="AR2556" s="133"/>
      <c r="AS2556" s="133"/>
      <c r="AT2556" s="133"/>
      <c r="AU2556" s="133"/>
      <c r="AV2556" s="133"/>
      <c r="AW2556" s="133"/>
      <c r="AX2556" s="133"/>
      <c r="AY2556" s="133"/>
      <c r="AZ2556" s="133"/>
      <c r="BA2556" s="133"/>
      <c r="BB2556" s="133"/>
      <c r="BC2556" s="133"/>
      <c r="BD2556" s="133"/>
      <c r="BE2556" s="133"/>
      <c r="BF2556" s="133"/>
      <c r="BG2556" s="133"/>
      <c r="BH2556" s="133"/>
    </row>
    <row r="2557" spans="1:60" outlineLevel="1" x14ac:dyDescent="0.2">
      <c r="A2557" s="142"/>
      <c r="B2557" s="143"/>
      <c r="C2557" s="189" t="s">
        <v>2505</v>
      </c>
      <c r="D2557" s="175"/>
      <c r="E2557" s="176">
        <v>27.5</v>
      </c>
      <c r="F2557" s="144"/>
      <c r="G2557" s="144"/>
      <c r="H2557" s="144"/>
      <c r="I2557" s="144"/>
      <c r="J2557" s="144"/>
      <c r="K2557" s="144"/>
      <c r="L2557" s="144"/>
      <c r="M2557" s="144"/>
      <c r="N2557" s="144"/>
      <c r="O2557" s="144"/>
      <c r="P2557" s="144"/>
      <c r="Q2557" s="144"/>
      <c r="R2557" s="144"/>
      <c r="S2557" s="144"/>
      <c r="T2557" s="144"/>
      <c r="U2557" s="144"/>
      <c r="V2557" s="144"/>
      <c r="W2557" s="144"/>
      <c r="X2557" s="133"/>
      <c r="Y2557" s="133"/>
      <c r="Z2557" s="133"/>
      <c r="AA2557" s="133"/>
      <c r="AB2557" s="133"/>
      <c r="AC2557" s="133"/>
      <c r="AD2557" s="133"/>
      <c r="AE2557" s="133"/>
      <c r="AF2557" s="133"/>
      <c r="AG2557" s="133" t="s">
        <v>282</v>
      </c>
      <c r="AH2557" s="133">
        <v>0</v>
      </c>
      <c r="AI2557" s="133"/>
      <c r="AJ2557" s="133"/>
      <c r="AK2557" s="133"/>
      <c r="AL2557" s="133"/>
      <c r="AM2557" s="133"/>
      <c r="AN2557" s="133"/>
      <c r="AO2557" s="133"/>
      <c r="AP2557" s="133"/>
      <c r="AQ2557" s="133"/>
      <c r="AR2557" s="133"/>
      <c r="AS2557" s="133"/>
      <c r="AT2557" s="133"/>
      <c r="AU2557" s="133"/>
      <c r="AV2557" s="133"/>
      <c r="AW2557" s="133"/>
      <c r="AX2557" s="133"/>
      <c r="AY2557" s="133"/>
      <c r="AZ2557" s="133"/>
      <c r="BA2557" s="133"/>
      <c r="BB2557" s="133"/>
      <c r="BC2557" s="133"/>
      <c r="BD2557" s="133"/>
      <c r="BE2557" s="133"/>
      <c r="BF2557" s="133"/>
      <c r="BG2557" s="133"/>
      <c r="BH2557" s="133"/>
    </row>
    <row r="2558" spans="1:60" outlineLevel="1" x14ac:dyDescent="0.2">
      <c r="A2558" s="142"/>
      <c r="B2558" s="143"/>
      <c r="C2558" s="190" t="s">
        <v>673</v>
      </c>
      <c r="D2558" s="177"/>
      <c r="E2558" s="178">
        <v>27.5</v>
      </c>
      <c r="F2558" s="144"/>
      <c r="G2558" s="144"/>
      <c r="H2558" s="144"/>
      <c r="I2558" s="144"/>
      <c r="J2558" s="144"/>
      <c r="K2558" s="144"/>
      <c r="L2558" s="144"/>
      <c r="M2558" s="144"/>
      <c r="N2558" s="144"/>
      <c r="O2558" s="144"/>
      <c r="P2558" s="144"/>
      <c r="Q2558" s="144"/>
      <c r="R2558" s="144"/>
      <c r="S2558" s="144"/>
      <c r="T2558" s="144"/>
      <c r="U2558" s="144"/>
      <c r="V2558" s="144"/>
      <c r="W2558" s="144"/>
      <c r="X2558" s="133"/>
      <c r="Y2558" s="133"/>
      <c r="Z2558" s="133"/>
      <c r="AA2558" s="133"/>
      <c r="AB2558" s="133"/>
      <c r="AC2558" s="133"/>
      <c r="AD2558" s="133"/>
      <c r="AE2558" s="133"/>
      <c r="AF2558" s="133"/>
      <c r="AG2558" s="133" t="s">
        <v>282</v>
      </c>
      <c r="AH2558" s="133">
        <v>1</v>
      </c>
      <c r="AI2558" s="133"/>
      <c r="AJ2558" s="133"/>
      <c r="AK2558" s="133"/>
      <c r="AL2558" s="133"/>
      <c r="AM2558" s="133"/>
      <c r="AN2558" s="133"/>
      <c r="AO2558" s="133"/>
      <c r="AP2558" s="133"/>
      <c r="AQ2558" s="133"/>
      <c r="AR2558" s="133"/>
      <c r="AS2558" s="133"/>
      <c r="AT2558" s="133"/>
      <c r="AU2558" s="133"/>
      <c r="AV2558" s="133"/>
      <c r="AW2558" s="133"/>
      <c r="AX2558" s="133"/>
      <c r="AY2558" s="133"/>
      <c r="AZ2558" s="133"/>
      <c r="BA2558" s="133"/>
      <c r="BB2558" s="133"/>
      <c r="BC2558" s="133"/>
      <c r="BD2558" s="133"/>
      <c r="BE2558" s="133"/>
      <c r="BF2558" s="133"/>
      <c r="BG2558" s="133"/>
      <c r="BH2558" s="133"/>
    </row>
    <row r="2559" spans="1:60" outlineLevel="1" x14ac:dyDescent="0.2">
      <c r="A2559" s="142"/>
      <c r="B2559" s="143"/>
      <c r="C2559" s="189" t="s">
        <v>2507</v>
      </c>
      <c r="D2559" s="175"/>
      <c r="E2559" s="176"/>
      <c r="F2559" s="144"/>
      <c r="G2559" s="144"/>
      <c r="H2559" s="144"/>
      <c r="I2559" s="144"/>
      <c r="J2559" s="144"/>
      <c r="K2559" s="144"/>
      <c r="L2559" s="144"/>
      <c r="M2559" s="144"/>
      <c r="N2559" s="144"/>
      <c r="O2559" s="144"/>
      <c r="P2559" s="144"/>
      <c r="Q2559" s="144"/>
      <c r="R2559" s="144"/>
      <c r="S2559" s="144"/>
      <c r="T2559" s="144"/>
      <c r="U2559" s="144"/>
      <c r="V2559" s="144"/>
      <c r="W2559" s="144"/>
      <c r="X2559" s="133"/>
      <c r="Y2559" s="133"/>
      <c r="Z2559" s="133"/>
      <c r="AA2559" s="133"/>
      <c r="AB2559" s="133"/>
      <c r="AC2559" s="133"/>
      <c r="AD2559" s="133"/>
      <c r="AE2559" s="133"/>
      <c r="AF2559" s="133"/>
      <c r="AG2559" s="133" t="s">
        <v>282</v>
      </c>
      <c r="AH2559" s="133">
        <v>0</v>
      </c>
      <c r="AI2559" s="133"/>
      <c r="AJ2559" s="133"/>
      <c r="AK2559" s="133"/>
      <c r="AL2559" s="133"/>
      <c r="AM2559" s="133"/>
      <c r="AN2559" s="133"/>
      <c r="AO2559" s="133"/>
      <c r="AP2559" s="133"/>
      <c r="AQ2559" s="133"/>
      <c r="AR2559" s="133"/>
      <c r="AS2559" s="133"/>
      <c r="AT2559" s="133"/>
      <c r="AU2559" s="133"/>
      <c r="AV2559" s="133"/>
      <c r="AW2559" s="133"/>
      <c r="AX2559" s="133"/>
      <c r="AY2559" s="133"/>
      <c r="AZ2559" s="133"/>
      <c r="BA2559" s="133"/>
      <c r="BB2559" s="133"/>
      <c r="BC2559" s="133"/>
      <c r="BD2559" s="133"/>
      <c r="BE2559" s="133"/>
      <c r="BF2559" s="133"/>
      <c r="BG2559" s="133"/>
      <c r="BH2559" s="133"/>
    </row>
    <row r="2560" spans="1:60" outlineLevel="1" x14ac:dyDescent="0.2">
      <c r="A2560" s="142"/>
      <c r="B2560" s="143"/>
      <c r="C2560" s="189" t="s">
        <v>2505</v>
      </c>
      <c r="D2560" s="175"/>
      <c r="E2560" s="176">
        <v>27.5</v>
      </c>
      <c r="F2560" s="144"/>
      <c r="G2560" s="144"/>
      <c r="H2560" s="144"/>
      <c r="I2560" s="144"/>
      <c r="J2560" s="144"/>
      <c r="K2560" s="144"/>
      <c r="L2560" s="144"/>
      <c r="M2560" s="144"/>
      <c r="N2560" s="144"/>
      <c r="O2560" s="144"/>
      <c r="P2560" s="144"/>
      <c r="Q2560" s="144"/>
      <c r="R2560" s="144"/>
      <c r="S2560" s="144"/>
      <c r="T2560" s="144"/>
      <c r="U2560" s="144"/>
      <c r="V2560" s="144"/>
      <c r="W2560" s="144"/>
      <c r="X2560" s="133"/>
      <c r="Y2560" s="133"/>
      <c r="Z2560" s="133"/>
      <c r="AA2560" s="133"/>
      <c r="AB2560" s="133"/>
      <c r="AC2560" s="133"/>
      <c r="AD2560" s="133"/>
      <c r="AE2560" s="133"/>
      <c r="AF2560" s="133"/>
      <c r="AG2560" s="133" t="s">
        <v>282</v>
      </c>
      <c r="AH2560" s="133">
        <v>0</v>
      </c>
      <c r="AI2560" s="133"/>
      <c r="AJ2560" s="133"/>
      <c r="AK2560" s="133"/>
      <c r="AL2560" s="133"/>
      <c r="AM2560" s="133"/>
      <c r="AN2560" s="133"/>
      <c r="AO2560" s="133"/>
      <c r="AP2560" s="133"/>
      <c r="AQ2560" s="133"/>
      <c r="AR2560" s="133"/>
      <c r="AS2560" s="133"/>
      <c r="AT2560" s="133"/>
      <c r="AU2560" s="133"/>
      <c r="AV2560" s="133"/>
      <c r="AW2560" s="133"/>
      <c r="AX2560" s="133"/>
      <c r="AY2560" s="133"/>
      <c r="AZ2560" s="133"/>
      <c r="BA2560" s="133"/>
      <c r="BB2560" s="133"/>
      <c r="BC2560" s="133"/>
      <c r="BD2560" s="133"/>
      <c r="BE2560" s="133"/>
      <c r="BF2560" s="133"/>
      <c r="BG2560" s="133"/>
      <c r="BH2560" s="133"/>
    </row>
    <row r="2561" spans="1:60" outlineLevel="1" x14ac:dyDescent="0.2">
      <c r="A2561" s="142"/>
      <c r="B2561" s="143"/>
      <c r="C2561" s="190" t="s">
        <v>673</v>
      </c>
      <c r="D2561" s="177"/>
      <c r="E2561" s="178">
        <v>27.5</v>
      </c>
      <c r="F2561" s="144"/>
      <c r="G2561" s="144"/>
      <c r="H2561" s="144"/>
      <c r="I2561" s="144"/>
      <c r="J2561" s="144"/>
      <c r="K2561" s="144"/>
      <c r="L2561" s="144"/>
      <c r="M2561" s="144"/>
      <c r="N2561" s="144"/>
      <c r="O2561" s="144"/>
      <c r="P2561" s="144"/>
      <c r="Q2561" s="144"/>
      <c r="R2561" s="144"/>
      <c r="S2561" s="144"/>
      <c r="T2561" s="144"/>
      <c r="U2561" s="144"/>
      <c r="V2561" s="144"/>
      <c r="W2561" s="144"/>
      <c r="X2561" s="133"/>
      <c r="Y2561" s="133"/>
      <c r="Z2561" s="133"/>
      <c r="AA2561" s="133"/>
      <c r="AB2561" s="133"/>
      <c r="AC2561" s="133"/>
      <c r="AD2561" s="133"/>
      <c r="AE2561" s="133"/>
      <c r="AF2561" s="133"/>
      <c r="AG2561" s="133" t="s">
        <v>282</v>
      </c>
      <c r="AH2561" s="133">
        <v>1</v>
      </c>
      <c r="AI2561" s="133"/>
      <c r="AJ2561" s="133"/>
      <c r="AK2561" s="133"/>
      <c r="AL2561" s="133"/>
      <c r="AM2561" s="133"/>
      <c r="AN2561" s="133"/>
      <c r="AO2561" s="133"/>
      <c r="AP2561" s="133"/>
      <c r="AQ2561" s="133"/>
      <c r="AR2561" s="133"/>
      <c r="AS2561" s="133"/>
      <c r="AT2561" s="133"/>
      <c r="AU2561" s="133"/>
      <c r="AV2561" s="133"/>
      <c r="AW2561" s="133"/>
      <c r="AX2561" s="133"/>
      <c r="AY2561" s="133"/>
      <c r="AZ2561" s="133"/>
      <c r="BA2561" s="133"/>
      <c r="BB2561" s="133"/>
      <c r="BC2561" s="133"/>
      <c r="BD2561" s="133"/>
      <c r="BE2561" s="133"/>
      <c r="BF2561" s="133"/>
      <c r="BG2561" s="133"/>
      <c r="BH2561" s="133"/>
    </row>
    <row r="2562" spans="1:60" outlineLevel="1" x14ac:dyDescent="0.2">
      <c r="A2562" s="154">
        <v>480</v>
      </c>
      <c r="B2562" s="155" t="s">
        <v>2508</v>
      </c>
      <c r="C2562" s="171" t="s">
        <v>2509</v>
      </c>
      <c r="D2562" s="156" t="s">
        <v>291</v>
      </c>
      <c r="E2562" s="157">
        <v>614.33800000000008</v>
      </c>
      <c r="F2562" s="158">
        <v>45.2</v>
      </c>
      <c r="G2562" s="159">
        <f>ROUND(E2562*F2562,2)</f>
        <v>27768.080000000002</v>
      </c>
      <c r="H2562" s="158">
        <v>16.200000000000003</v>
      </c>
      <c r="I2562" s="159">
        <f>ROUND(E2562*H2562,2)</f>
        <v>9952.2800000000007</v>
      </c>
      <c r="J2562" s="158">
        <v>29</v>
      </c>
      <c r="K2562" s="159">
        <f>ROUND(E2562*J2562,2)</f>
        <v>17815.8</v>
      </c>
      <c r="L2562" s="159">
        <v>21</v>
      </c>
      <c r="M2562" s="159">
        <f>G2562*(1+L2562/100)</f>
        <v>33599.376799999998</v>
      </c>
      <c r="N2562" s="159">
        <v>4.0000000000000003E-5</v>
      </c>
      <c r="O2562" s="159">
        <f>ROUND(E2562*N2562,2)</f>
        <v>0.02</v>
      </c>
      <c r="P2562" s="159">
        <v>0</v>
      </c>
      <c r="Q2562" s="159">
        <f>ROUND(E2562*P2562,2)</f>
        <v>0</v>
      </c>
      <c r="R2562" s="159" t="s">
        <v>2455</v>
      </c>
      <c r="S2562" s="159" t="s">
        <v>233</v>
      </c>
      <c r="T2562" s="160" t="s">
        <v>233</v>
      </c>
      <c r="U2562" s="144">
        <v>7.0000000000000007E-2</v>
      </c>
      <c r="V2562" s="144">
        <f>ROUND(E2562*U2562,2)</f>
        <v>43</v>
      </c>
      <c r="W2562" s="144"/>
      <c r="X2562" s="133"/>
      <c r="Y2562" s="133"/>
      <c r="Z2562" s="133"/>
      <c r="AA2562" s="133"/>
      <c r="AB2562" s="133"/>
      <c r="AC2562" s="133"/>
      <c r="AD2562" s="133"/>
      <c r="AE2562" s="133"/>
      <c r="AF2562" s="133"/>
      <c r="AG2562" s="133" t="s">
        <v>251</v>
      </c>
      <c r="AH2562" s="133"/>
      <c r="AI2562" s="133"/>
      <c r="AJ2562" s="133"/>
      <c r="AK2562" s="133"/>
      <c r="AL2562" s="133"/>
      <c r="AM2562" s="133"/>
      <c r="AN2562" s="133"/>
      <c r="AO2562" s="133"/>
      <c r="AP2562" s="133"/>
      <c r="AQ2562" s="133"/>
      <c r="AR2562" s="133"/>
      <c r="AS2562" s="133"/>
      <c r="AT2562" s="133"/>
      <c r="AU2562" s="133"/>
      <c r="AV2562" s="133"/>
      <c r="AW2562" s="133"/>
      <c r="AX2562" s="133"/>
      <c r="AY2562" s="133"/>
      <c r="AZ2562" s="133"/>
      <c r="BA2562" s="133"/>
      <c r="BB2562" s="133"/>
      <c r="BC2562" s="133"/>
      <c r="BD2562" s="133"/>
      <c r="BE2562" s="133"/>
      <c r="BF2562" s="133"/>
      <c r="BG2562" s="133"/>
      <c r="BH2562" s="133"/>
    </row>
    <row r="2563" spans="1:60" outlineLevel="1" x14ac:dyDescent="0.2">
      <c r="A2563" s="142"/>
      <c r="B2563" s="143"/>
      <c r="C2563" s="290" t="s">
        <v>2510</v>
      </c>
      <c r="D2563" s="291"/>
      <c r="E2563" s="291"/>
      <c r="F2563" s="291"/>
      <c r="G2563" s="291"/>
      <c r="H2563" s="144"/>
      <c r="I2563" s="144"/>
      <c r="J2563" s="144"/>
      <c r="K2563" s="144"/>
      <c r="L2563" s="144"/>
      <c r="M2563" s="144"/>
      <c r="N2563" s="144"/>
      <c r="O2563" s="144"/>
      <c r="P2563" s="144"/>
      <c r="Q2563" s="144"/>
      <c r="R2563" s="144"/>
      <c r="S2563" s="144"/>
      <c r="T2563" s="144"/>
      <c r="U2563" s="144"/>
      <c r="V2563" s="144"/>
      <c r="W2563" s="144"/>
      <c r="X2563" s="133"/>
      <c r="Y2563" s="133"/>
      <c r="Z2563" s="133"/>
      <c r="AA2563" s="133"/>
      <c r="AB2563" s="133"/>
      <c r="AC2563" s="133"/>
      <c r="AD2563" s="133"/>
      <c r="AE2563" s="133"/>
      <c r="AF2563" s="133"/>
      <c r="AG2563" s="133" t="s">
        <v>342</v>
      </c>
      <c r="AH2563" s="133"/>
      <c r="AI2563" s="133"/>
      <c r="AJ2563" s="133"/>
      <c r="AK2563" s="133"/>
      <c r="AL2563" s="133"/>
      <c r="AM2563" s="133"/>
      <c r="AN2563" s="133"/>
      <c r="AO2563" s="133"/>
      <c r="AP2563" s="133"/>
      <c r="AQ2563" s="133"/>
      <c r="AR2563" s="133"/>
      <c r="AS2563" s="133"/>
      <c r="AT2563" s="133"/>
      <c r="AU2563" s="133"/>
      <c r="AV2563" s="133"/>
      <c r="AW2563" s="133"/>
      <c r="AX2563" s="133"/>
      <c r="AY2563" s="133"/>
      <c r="AZ2563" s="133"/>
      <c r="BA2563" s="133"/>
      <c r="BB2563" s="133"/>
      <c r="BC2563" s="133"/>
      <c r="BD2563" s="133"/>
      <c r="BE2563" s="133"/>
      <c r="BF2563" s="133"/>
      <c r="BG2563" s="133"/>
      <c r="BH2563" s="133"/>
    </row>
    <row r="2564" spans="1:60" outlineLevel="1" x14ac:dyDescent="0.2">
      <c r="A2564" s="142"/>
      <c r="B2564" s="143"/>
      <c r="C2564" s="189" t="s">
        <v>2511</v>
      </c>
      <c r="D2564" s="175"/>
      <c r="E2564" s="176"/>
      <c r="F2564" s="144"/>
      <c r="G2564" s="144"/>
      <c r="H2564" s="144"/>
      <c r="I2564" s="144"/>
      <c r="J2564" s="144"/>
      <c r="K2564" s="144"/>
      <c r="L2564" s="144"/>
      <c r="M2564" s="144"/>
      <c r="N2564" s="144"/>
      <c r="O2564" s="144"/>
      <c r="P2564" s="144"/>
      <c r="Q2564" s="144"/>
      <c r="R2564" s="144"/>
      <c r="S2564" s="144"/>
      <c r="T2564" s="144"/>
      <c r="U2564" s="144"/>
      <c r="V2564" s="144"/>
      <c r="W2564" s="144"/>
      <c r="X2564" s="133"/>
      <c r="Y2564" s="133"/>
      <c r="Z2564" s="133"/>
      <c r="AA2564" s="133"/>
      <c r="AB2564" s="133"/>
      <c r="AC2564" s="133"/>
      <c r="AD2564" s="133"/>
      <c r="AE2564" s="133"/>
      <c r="AF2564" s="133"/>
      <c r="AG2564" s="133" t="s">
        <v>282</v>
      </c>
      <c r="AH2564" s="133">
        <v>0</v>
      </c>
      <c r="AI2564" s="133"/>
      <c r="AJ2564" s="133"/>
      <c r="AK2564" s="133"/>
      <c r="AL2564" s="133"/>
      <c r="AM2564" s="133"/>
      <c r="AN2564" s="133"/>
      <c r="AO2564" s="133"/>
      <c r="AP2564" s="133"/>
      <c r="AQ2564" s="133"/>
      <c r="AR2564" s="133"/>
      <c r="AS2564" s="133"/>
      <c r="AT2564" s="133"/>
      <c r="AU2564" s="133"/>
      <c r="AV2564" s="133"/>
      <c r="AW2564" s="133"/>
      <c r="AX2564" s="133"/>
      <c r="AY2564" s="133"/>
      <c r="AZ2564" s="133"/>
      <c r="BA2564" s="133"/>
      <c r="BB2564" s="133"/>
      <c r="BC2564" s="133"/>
      <c r="BD2564" s="133"/>
      <c r="BE2564" s="133"/>
      <c r="BF2564" s="133"/>
      <c r="BG2564" s="133"/>
      <c r="BH2564" s="133"/>
    </row>
    <row r="2565" spans="1:60" outlineLevel="1" x14ac:dyDescent="0.2">
      <c r="A2565" s="142"/>
      <c r="B2565" s="143"/>
      <c r="C2565" s="189" t="s">
        <v>2512</v>
      </c>
      <c r="D2565" s="175"/>
      <c r="E2565" s="176">
        <v>252.36</v>
      </c>
      <c r="F2565" s="144"/>
      <c r="G2565" s="144"/>
      <c r="H2565" s="144"/>
      <c r="I2565" s="144"/>
      <c r="J2565" s="144"/>
      <c r="K2565" s="144"/>
      <c r="L2565" s="144"/>
      <c r="M2565" s="144"/>
      <c r="N2565" s="144"/>
      <c r="O2565" s="144"/>
      <c r="P2565" s="144"/>
      <c r="Q2565" s="144"/>
      <c r="R2565" s="144"/>
      <c r="S2565" s="144"/>
      <c r="T2565" s="144"/>
      <c r="U2565" s="144"/>
      <c r="V2565" s="144"/>
      <c r="W2565" s="144"/>
      <c r="X2565" s="133"/>
      <c r="Y2565" s="133"/>
      <c r="Z2565" s="133"/>
      <c r="AA2565" s="133"/>
      <c r="AB2565" s="133"/>
      <c r="AC2565" s="133"/>
      <c r="AD2565" s="133"/>
      <c r="AE2565" s="133"/>
      <c r="AF2565" s="133"/>
      <c r="AG2565" s="133" t="s">
        <v>282</v>
      </c>
      <c r="AH2565" s="133">
        <v>5</v>
      </c>
      <c r="AI2565" s="133"/>
      <c r="AJ2565" s="133"/>
      <c r="AK2565" s="133"/>
      <c r="AL2565" s="133"/>
      <c r="AM2565" s="133"/>
      <c r="AN2565" s="133"/>
      <c r="AO2565" s="133"/>
      <c r="AP2565" s="133"/>
      <c r="AQ2565" s="133"/>
      <c r="AR2565" s="133"/>
      <c r="AS2565" s="133"/>
      <c r="AT2565" s="133"/>
      <c r="AU2565" s="133"/>
      <c r="AV2565" s="133"/>
      <c r="AW2565" s="133"/>
      <c r="AX2565" s="133"/>
      <c r="AY2565" s="133"/>
      <c r="AZ2565" s="133"/>
      <c r="BA2565" s="133"/>
      <c r="BB2565" s="133"/>
      <c r="BC2565" s="133"/>
      <c r="BD2565" s="133"/>
      <c r="BE2565" s="133"/>
      <c r="BF2565" s="133"/>
      <c r="BG2565" s="133"/>
      <c r="BH2565" s="133"/>
    </row>
    <row r="2566" spans="1:60" outlineLevel="1" x14ac:dyDescent="0.2">
      <c r="A2566" s="142"/>
      <c r="B2566" s="143"/>
      <c r="C2566" s="189" t="s">
        <v>2513</v>
      </c>
      <c r="D2566" s="175"/>
      <c r="E2566" s="176"/>
      <c r="F2566" s="144"/>
      <c r="G2566" s="144"/>
      <c r="H2566" s="144"/>
      <c r="I2566" s="144"/>
      <c r="J2566" s="144"/>
      <c r="K2566" s="144"/>
      <c r="L2566" s="144"/>
      <c r="M2566" s="144"/>
      <c r="N2566" s="144"/>
      <c r="O2566" s="144"/>
      <c r="P2566" s="144"/>
      <c r="Q2566" s="144"/>
      <c r="R2566" s="144"/>
      <c r="S2566" s="144"/>
      <c r="T2566" s="144"/>
      <c r="U2566" s="144"/>
      <c r="V2566" s="144"/>
      <c r="W2566" s="144"/>
      <c r="X2566" s="133"/>
      <c r="Y2566" s="133"/>
      <c r="Z2566" s="133"/>
      <c r="AA2566" s="133"/>
      <c r="AB2566" s="133"/>
      <c r="AC2566" s="133"/>
      <c r="AD2566" s="133"/>
      <c r="AE2566" s="133"/>
      <c r="AF2566" s="133"/>
      <c r="AG2566" s="133" t="s">
        <v>282</v>
      </c>
      <c r="AH2566" s="133">
        <v>0</v>
      </c>
      <c r="AI2566" s="133"/>
      <c r="AJ2566" s="133"/>
      <c r="AK2566" s="133"/>
      <c r="AL2566" s="133"/>
      <c r="AM2566" s="133"/>
      <c r="AN2566" s="133"/>
      <c r="AO2566" s="133"/>
      <c r="AP2566" s="133"/>
      <c r="AQ2566" s="133"/>
      <c r="AR2566" s="133"/>
      <c r="AS2566" s="133"/>
      <c r="AT2566" s="133"/>
      <c r="AU2566" s="133"/>
      <c r="AV2566" s="133"/>
      <c r="AW2566" s="133"/>
      <c r="AX2566" s="133"/>
      <c r="AY2566" s="133"/>
      <c r="AZ2566" s="133"/>
      <c r="BA2566" s="133"/>
      <c r="BB2566" s="133"/>
      <c r="BC2566" s="133"/>
      <c r="BD2566" s="133"/>
      <c r="BE2566" s="133"/>
      <c r="BF2566" s="133"/>
      <c r="BG2566" s="133"/>
      <c r="BH2566" s="133"/>
    </row>
    <row r="2567" spans="1:60" outlineLevel="1" x14ac:dyDescent="0.2">
      <c r="A2567" s="142"/>
      <c r="B2567" s="143"/>
      <c r="C2567" s="189" t="s">
        <v>2514</v>
      </c>
      <c r="D2567" s="175"/>
      <c r="E2567" s="176">
        <v>220.63000000000002</v>
      </c>
      <c r="F2567" s="144"/>
      <c r="G2567" s="144"/>
      <c r="H2567" s="144"/>
      <c r="I2567" s="144"/>
      <c r="J2567" s="144"/>
      <c r="K2567" s="144"/>
      <c r="L2567" s="144"/>
      <c r="M2567" s="144"/>
      <c r="N2567" s="144"/>
      <c r="O2567" s="144"/>
      <c r="P2567" s="144"/>
      <c r="Q2567" s="144"/>
      <c r="R2567" s="144"/>
      <c r="S2567" s="144"/>
      <c r="T2567" s="144"/>
      <c r="U2567" s="144"/>
      <c r="V2567" s="144"/>
      <c r="W2567" s="144"/>
      <c r="X2567" s="133"/>
      <c r="Y2567" s="133"/>
      <c r="Z2567" s="133"/>
      <c r="AA2567" s="133"/>
      <c r="AB2567" s="133"/>
      <c r="AC2567" s="133"/>
      <c r="AD2567" s="133"/>
      <c r="AE2567" s="133"/>
      <c r="AF2567" s="133"/>
      <c r="AG2567" s="133" t="s">
        <v>282</v>
      </c>
      <c r="AH2567" s="133">
        <v>5</v>
      </c>
      <c r="AI2567" s="133"/>
      <c r="AJ2567" s="133"/>
      <c r="AK2567" s="133"/>
      <c r="AL2567" s="133"/>
      <c r="AM2567" s="133"/>
      <c r="AN2567" s="133"/>
      <c r="AO2567" s="133"/>
      <c r="AP2567" s="133"/>
      <c r="AQ2567" s="133"/>
      <c r="AR2567" s="133"/>
      <c r="AS2567" s="133"/>
      <c r="AT2567" s="133"/>
      <c r="AU2567" s="133"/>
      <c r="AV2567" s="133"/>
      <c r="AW2567" s="133"/>
      <c r="AX2567" s="133"/>
      <c r="AY2567" s="133"/>
      <c r="AZ2567" s="133"/>
      <c r="BA2567" s="133"/>
      <c r="BB2567" s="133"/>
      <c r="BC2567" s="133"/>
      <c r="BD2567" s="133"/>
      <c r="BE2567" s="133"/>
      <c r="BF2567" s="133"/>
      <c r="BG2567" s="133"/>
      <c r="BH2567" s="133"/>
    </row>
    <row r="2568" spans="1:60" outlineLevel="1" x14ac:dyDescent="0.2">
      <c r="A2568" s="142"/>
      <c r="B2568" s="143"/>
      <c r="C2568" s="189" t="s">
        <v>2515</v>
      </c>
      <c r="D2568" s="175"/>
      <c r="E2568" s="176"/>
      <c r="F2568" s="144"/>
      <c r="G2568" s="144"/>
      <c r="H2568" s="144"/>
      <c r="I2568" s="144"/>
      <c r="J2568" s="144"/>
      <c r="K2568" s="144"/>
      <c r="L2568" s="144"/>
      <c r="M2568" s="144"/>
      <c r="N2568" s="144"/>
      <c r="O2568" s="144"/>
      <c r="P2568" s="144"/>
      <c r="Q2568" s="144"/>
      <c r="R2568" s="144"/>
      <c r="S2568" s="144"/>
      <c r="T2568" s="144"/>
      <c r="U2568" s="144"/>
      <c r="V2568" s="144"/>
      <c r="W2568" s="144"/>
      <c r="X2568" s="133"/>
      <c r="Y2568" s="133"/>
      <c r="Z2568" s="133"/>
      <c r="AA2568" s="133"/>
      <c r="AB2568" s="133"/>
      <c r="AC2568" s="133"/>
      <c r="AD2568" s="133"/>
      <c r="AE2568" s="133"/>
      <c r="AF2568" s="133"/>
      <c r="AG2568" s="133" t="s">
        <v>282</v>
      </c>
      <c r="AH2568" s="133">
        <v>0</v>
      </c>
      <c r="AI2568" s="133"/>
      <c r="AJ2568" s="133"/>
      <c r="AK2568" s="133"/>
      <c r="AL2568" s="133"/>
      <c r="AM2568" s="133"/>
      <c r="AN2568" s="133"/>
      <c r="AO2568" s="133"/>
      <c r="AP2568" s="133"/>
      <c r="AQ2568" s="133"/>
      <c r="AR2568" s="133"/>
      <c r="AS2568" s="133"/>
      <c r="AT2568" s="133"/>
      <c r="AU2568" s="133"/>
      <c r="AV2568" s="133"/>
      <c r="AW2568" s="133"/>
      <c r="AX2568" s="133"/>
      <c r="AY2568" s="133"/>
      <c r="AZ2568" s="133"/>
      <c r="BA2568" s="133"/>
      <c r="BB2568" s="133"/>
      <c r="BC2568" s="133"/>
      <c r="BD2568" s="133"/>
      <c r="BE2568" s="133"/>
      <c r="BF2568" s="133"/>
      <c r="BG2568" s="133"/>
      <c r="BH2568" s="133"/>
    </row>
    <row r="2569" spans="1:60" outlineLevel="1" x14ac:dyDescent="0.2">
      <c r="A2569" s="142"/>
      <c r="B2569" s="143"/>
      <c r="C2569" s="189" t="s">
        <v>2516</v>
      </c>
      <c r="D2569" s="175"/>
      <c r="E2569" s="176">
        <v>58.848000000000006</v>
      </c>
      <c r="F2569" s="144"/>
      <c r="G2569" s="144"/>
      <c r="H2569" s="144"/>
      <c r="I2569" s="144"/>
      <c r="J2569" s="144"/>
      <c r="K2569" s="144"/>
      <c r="L2569" s="144"/>
      <c r="M2569" s="144"/>
      <c r="N2569" s="144"/>
      <c r="O2569" s="144"/>
      <c r="P2569" s="144"/>
      <c r="Q2569" s="144"/>
      <c r="R2569" s="144"/>
      <c r="S2569" s="144"/>
      <c r="T2569" s="144"/>
      <c r="U2569" s="144"/>
      <c r="V2569" s="144"/>
      <c r="W2569" s="144"/>
      <c r="X2569" s="133"/>
      <c r="Y2569" s="133"/>
      <c r="Z2569" s="133"/>
      <c r="AA2569" s="133"/>
      <c r="AB2569" s="133"/>
      <c r="AC2569" s="133"/>
      <c r="AD2569" s="133"/>
      <c r="AE2569" s="133"/>
      <c r="AF2569" s="133"/>
      <c r="AG2569" s="133" t="s">
        <v>282</v>
      </c>
      <c r="AH2569" s="133">
        <v>5</v>
      </c>
      <c r="AI2569" s="133"/>
      <c r="AJ2569" s="133"/>
      <c r="AK2569" s="133"/>
      <c r="AL2569" s="133"/>
      <c r="AM2569" s="133"/>
      <c r="AN2569" s="133"/>
      <c r="AO2569" s="133"/>
      <c r="AP2569" s="133"/>
      <c r="AQ2569" s="133"/>
      <c r="AR2569" s="133"/>
      <c r="AS2569" s="133"/>
      <c r="AT2569" s="133"/>
      <c r="AU2569" s="133"/>
      <c r="AV2569" s="133"/>
      <c r="AW2569" s="133"/>
      <c r="AX2569" s="133"/>
      <c r="AY2569" s="133"/>
      <c r="AZ2569" s="133"/>
      <c r="BA2569" s="133"/>
      <c r="BB2569" s="133"/>
      <c r="BC2569" s="133"/>
      <c r="BD2569" s="133"/>
      <c r="BE2569" s="133"/>
      <c r="BF2569" s="133"/>
      <c r="BG2569" s="133"/>
      <c r="BH2569" s="133"/>
    </row>
    <row r="2570" spans="1:60" outlineLevel="1" x14ac:dyDescent="0.2">
      <c r="A2570" s="142"/>
      <c r="B2570" s="143"/>
      <c r="C2570" s="189" t="s">
        <v>2517</v>
      </c>
      <c r="D2570" s="175"/>
      <c r="E2570" s="176"/>
      <c r="F2570" s="144"/>
      <c r="G2570" s="144"/>
      <c r="H2570" s="144"/>
      <c r="I2570" s="144"/>
      <c r="J2570" s="144"/>
      <c r="K2570" s="144"/>
      <c r="L2570" s="144"/>
      <c r="M2570" s="144"/>
      <c r="N2570" s="144"/>
      <c r="O2570" s="144"/>
      <c r="P2570" s="144"/>
      <c r="Q2570" s="144"/>
      <c r="R2570" s="144"/>
      <c r="S2570" s="144"/>
      <c r="T2570" s="144"/>
      <c r="U2570" s="144"/>
      <c r="V2570" s="144"/>
      <c r="W2570" s="144"/>
      <c r="X2570" s="133"/>
      <c r="Y2570" s="133"/>
      <c r="Z2570" s="133"/>
      <c r="AA2570" s="133"/>
      <c r="AB2570" s="133"/>
      <c r="AC2570" s="133"/>
      <c r="AD2570" s="133"/>
      <c r="AE2570" s="133"/>
      <c r="AF2570" s="133"/>
      <c r="AG2570" s="133" t="s">
        <v>282</v>
      </c>
      <c r="AH2570" s="133">
        <v>0</v>
      </c>
      <c r="AI2570" s="133"/>
      <c r="AJ2570" s="133"/>
      <c r="AK2570" s="133"/>
      <c r="AL2570" s="133"/>
      <c r="AM2570" s="133"/>
      <c r="AN2570" s="133"/>
      <c r="AO2570" s="133"/>
      <c r="AP2570" s="133"/>
      <c r="AQ2570" s="133"/>
      <c r="AR2570" s="133"/>
      <c r="AS2570" s="133"/>
      <c r="AT2570" s="133"/>
      <c r="AU2570" s="133"/>
      <c r="AV2570" s="133"/>
      <c r="AW2570" s="133"/>
      <c r="AX2570" s="133"/>
      <c r="AY2570" s="133"/>
      <c r="AZ2570" s="133"/>
      <c r="BA2570" s="133"/>
      <c r="BB2570" s="133"/>
      <c r="BC2570" s="133"/>
      <c r="BD2570" s="133"/>
      <c r="BE2570" s="133"/>
      <c r="BF2570" s="133"/>
      <c r="BG2570" s="133"/>
      <c r="BH2570" s="133"/>
    </row>
    <row r="2571" spans="1:60" outlineLevel="1" x14ac:dyDescent="0.2">
      <c r="A2571" s="142"/>
      <c r="B2571" s="143"/>
      <c r="C2571" s="189" t="s">
        <v>2518</v>
      </c>
      <c r="D2571" s="175"/>
      <c r="E2571" s="176">
        <v>82.5</v>
      </c>
      <c r="F2571" s="144"/>
      <c r="G2571" s="144"/>
      <c r="H2571" s="144"/>
      <c r="I2571" s="144"/>
      <c r="J2571" s="144"/>
      <c r="K2571" s="144"/>
      <c r="L2571" s="144"/>
      <c r="M2571" s="144"/>
      <c r="N2571" s="144"/>
      <c r="O2571" s="144"/>
      <c r="P2571" s="144"/>
      <c r="Q2571" s="144"/>
      <c r="R2571" s="144"/>
      <c r="S2571" s="144"/>
      <c r="T2571" s="144"/>
      <c r="U2571" s="144"/>
      <c r="V2571" s="144"/>
      <c r="W2571" s="144"/>
      <c r="X2571" s="133"/>
      <c r="Y2571" s="133"/>
      <c r="Z2571" s="133"/>
      <c r="AA2571" s="133"/>
      <c r="AB2571" s="133"/>
      <c r="AC2571" s="133"/>
      <c r="AD2571" s="133"/>
      <c r="AE2571" s="133"/>
      <c r="AF2571" s="133"/>
      <c r="AG2571" s="133" t="s">
        <v>282</v>
      </c>
      <c r="AH2571" s="133">
        <v>5</v>
      </c>
      <c r="AI2571" s="133"/>
      <c r="AJ2571" s="133"/>
      <c r="AK2571" s="133"/>
      <c r="AL2571" s="133"/>
      <c r="AM2571" s="133"/>
      <c r="AN2571" s="133"/>
      <c r="AO2571" s="133"/>
      <c r="AP2571" s="133"/>
      <c r="AQ2571" s="133"/>
      <c r="AR2571" s="133"/>
      <c r="AS2571" s="133"/>
      <c r="AT2571" s="133"/>
      <c r="AU2571" s="133"/>
      <c r="AV2571" s="133"/>
      <c r="AW2571" s="133"/>
      <c r="AX2571" s="133"/>
      <c r="AY2571" s="133"/>
      <c r="AZ2571" s="133"/>
      <c r="BA2571" s="133"/>
      <c r="BB2571" s="133"/>
      <c r="BC2571" s="133"/>
      <c r="BD2571" s="133"/>
      <c r="BE2571" s="133"/>
      <c r="BF2571" s="133"/>
      <c r="BG2571" s="133"/>
      <c r="BH2571" s="133"/>
    </row>
    <row r="2572" spans="1:60" ht="22.5" outlineLevel="1" x14ac:dyDescent="0.2">
      <c r="A2572" s="154">
        <v>481</v>
      </c>
      <c r="B2572" s="155" t="s">
        <v>2519</v>
      </c>
      <c r="C2572" s="171" t="s">
        <v>2520</v>
      </c>
      <c r="D2572" s="156" t="s">
        <v>279</v>
      </c>
      <c r="E2572" s="157">
        <v>149.12200000000001</v>
      </c>
      <c r="F2572" s="158">
        <v>12.600000000000001</v>
      </c>
      <c r="G2572" s="159">
        <f>ROUND(E2572*F2572,2)</f>
        <v>1878.94</v>
      </c>
      <c r="H2572" s="158">
        <v>0</v>
      </c>
      <c r="I2572" s="159">
        <f>ROUND(E2572*H2572,2)</f>
        <v>0</v>
      </c>
      <c r="J2572" s="158">
        <v>12.600000000000001</v>
      </c>
      <c r="K2572" s="159">
        <f>ROUND(E2572*J2572,2)</f>
        <v>1878.94</v>
      </c>
      <c r="L2572" s="159">
        <v>21</v>
      </c>
      <c r="M2572" s="159">
        <f>G2572*(1+L2572/100)</f>
        <v>2273.5174000000002</v>
      </c>
      <c r="N2572" s="159">
        <v>0</v>
      </c>
      <c r="O2572" s="159">
        <f>ROUND(E2572*N2572,2)</f>
        <v>0</v>
      </c>
      <c r="P2572" s="159">
        <v>0</v>
      </c>
      <c r="Q2572" s="159">
        <f>ROUND(E2572*P2572,2)</f>
        <v>0</v>
      </c>
      <c r="R2572" s="159" t="s">
        <v>2455</v>
      </c>
      <c r="S2572" s="159" t="s">
        <v>233</v>
      </c>
      <c r="T2572" s="160" t="s">
        <v>233</v>
      </c>
      <c r="U2572" s="144">
        <v>3.0000000000000002E-2</v>
      </c>
      <c r="V2572" s="144">
        <f>ROUND(E2572*U2572,2)</f>
        <v>4.47</v>
      </c>
      <c r="W2572" s="144"/>
      <c r="X2572" s="133"/>
      <c r="Y2572" s="133"/>
      <c r="Z2572" s="133"/>
      <c r="AA2572" s="133"/>
      <c r="AB2572" s="133"/>
      <c r="AC2572" s="133"/>
      <c r="AD2572" s="133"/>
      <c r="AE2572" s="133"/>
      <c r="AF2572" s="133"/>
      <c r="AG2572" s="133" t="s">
        <v>1792</v>
      </c>
      <c r="AH2572" s="133"/>
      <c r="AI2572" s="133"/>
      <c r="AJ2572" s="133"/>
      <c r="AK2572" s="133"/>
      <c r="AL2572" s="133"/>
      <c r="AM2572" s="133"/>
      <c r="AN2572" s="133"/>
      <c r="AO2572" s="133"/>
      <c r="AP2572" s="133"/>
      <c r="AQ2572" s="133"/>
      <c r="AR2572" s="133"/>
      <c r="AS2572" s="133"/>
      <c r="AT2572" s="133"/>
      <c r="AU2572" s="133"/>
      <c r="AV2572" s="133"/>
      <c r="AW2572" s="133"/>
      <c r="AX2572" s="133"/>
      <c r="AY2572" s="133"/>
      <c r="AZ2572" s="133"/>
      <c r="BA2572" s="133"/>
      <c r="BB2572" s="133"/>
      <c r="BC2572" s="133"/>
      <c r="BD2572" s="133"/>
      <c r="BE2572" s="133"/>
      <c r="BF2572" s="133"/>
      <c r="BG2572" s="133"/>
      <c r="BH2572" s="133"/>
    </row>
    <row r="2573" spans="1:60" outlineLevel="1" x14ac:dyDescent="0.2">
      <c r="A2573" s="142"/>
      <c r="B2573" s="143"/>
      <c r="C2573" s="189" t="s">
        <v>2521</v>
      </c>
      <c r="D2573" s="175"/>
      <c r="E2573" s="176"/>
      <c r="F2573" s="144"/>
      <c r="G2573" s="144"/>
      <c r="H2573" s="144"/>
      <c r="I2573" s="144"/>
      <c r="J2573" s="144"/>
      <c r="K2573" s="144"/>
      <c r="L2573" s="144"/>
      <c r="M2573" s="144"/>
      <c r="N2573" s="144"/>
      <c r="O2573" s="144"/>
      <c r="P2573" s="144"/>
      <c r="Q2573" s="144"/>
      <c r="R2573" s="144"/>
      <c r="S2573" s="144"/>
      <c r="T2573" s="144"/>
      <c r="U2573" s="144"/>
      <c r="V2573" s="144"/>
      <c r="W2573" s="144"/>
      <c r="X2573" s="133"/>
      <c r="Y2573" s="133"/>
      <c r="Z2573" s="133"/>
      <c r="AA2573" s="133"/>
      <c r="AB2573" s="133"/>
      <c r="AC2573" s="133"/>
      <c r="AD2573" s="133"/>
      <c r="AE2573" s="133"/>
      <c r="AF2573" s="133"/>
      <c r="AG2573" s="133" t="s">
        <v>282</v>
      </c>
      <c r="AH2573" s="133">
        <v>0</v>
      </c>
      <c r="AI2573" s="133"/>
      <c r="AJ2573" s="133"/>
      <c r="AK2573" s="133"/>
      <c r="AL2573" s="133"/>
      <c r="AM2573" s="133"/>
      <c r="AN2573" s="133"/>
      <c r="AO2573" s="133"/>
      <c r="AP2573" s="133"/>
      <c r="AQ2573" s="133"/>
      <c r="AR2573" s="133"/>
      <c r="AS2573" s="133"/>
      <c r="AT2573" s="133"/>
      <c r="AU2573" s="133"/>
      <c r="AV2573" s="133"/>
      <c r="AW2573" s="133"/>
      <c r="AX2573" s="133"/>
      <c r="AY2573" s="133"/>
      <c r="AZ2573" s="133"/>
      <c r="BA2573" s="133"/>
      <c r="BB2573" s="133"/>
      <c r="BC2573" s="133"/>
      <c r="BD2573" s="133"/>
      <c r="BE2573" s="133"/>
      <c r="BF2573" s="133"/>
      <c r="BG2573" s="133"/>
      <c r="BH2573" s="133"/>
    </row>
    <row r="2574" spans="1:60" outlineLevel="1" x14ac:dyDescent="0.2">
      <c r="A2574" s="142"/>
      <c r="B2574" s="143"/>
      <c r="C2574" s="189" t="s">
        <v>2522</v>
      </c>
      <c r="D2574" s="175"/>
      <c r="E2574" s="176">
        <v>4.2600000000000007</v>
      </c>
      <c r="F2574" s="144"/>
      <c r="G2574" s="144"/>
      <c r="H2574" s="144"/>
      <c r="I2574" s="144"/>
      <c r="J2574" s="144"/>
      <c r="K2574" s="144"/>
      <c r="L2574" s="144"/>
      <c r="M2574" s="144"/>
      <c r="N2574" s="144"/>
      <c r="O2574" s="144"/>
      <c r="P2574" s="144"/>
      <c r="Q2574" s="144"/>
      <c r="R2574" s="144"/>
      <c r="S2574" s="144"/>
      <c r="T2574" s="144"/>
      <c r="U2574" s="144"/>
      <c r="V2574" s="144"/>
      <c r="W2574" s="144"/>
      <c r="X2574" s="133"/>
      <c r="Y2574" s="133"/>
      <c r="Z2574" s="133"/>
      <c r="AA2574" s="133"/>
      <c r="AB2574" s="133"/>
      <c r="AC2574" s="133"/>
      <c r="AD2574" s="133"/>
      <c r="AE2574" s="133"/>
      <c r="AF2574" s="133"/>
      <c r="AG2574" s="133" t="s">
        <v>282</v>
      </c>
      <c r="AH2574" s="133">
        <v>0</v>
      </c>
      <c r="AI2574" s="133"/>
      <c r="AJ2574" s="133"/>
      <c r="AK2574" s="133"/>
      <c r="AL2574" s="133"/>
      <c r="AM2574" s="133"/>
      <c r="AN2574" s="133"/>
      <c r="AO2574" s="133"/>
      <c r="AP2574" s="133"/>
      <c r="AQ2574" s="133"/>
      <c r="AR2574" s="133"/>
      <c r="AS2574" s="133"/>
      <c r="AT2574" s="133"/>
      <c r="AU2574" s="133"/>
      <c r="AV2574" s="133"/>
      <c r="AW2574" s="133"/>
      <c r="AX2574" s="133"/>
      <c r="AY2574" s="133"/>
      <c r="AZ2574" s="133"/>
      <c r="BA2574" s="133"/>
      <c r="BB2574" s="133"/>
      <c r="BC2574" s="133"/>
      <c r="BD2574" s="133"/>
      <c r="BE2574" s="133"/>
      <c r="BF2574" s="133"/>
      <c r="BG2574" s="133"/>
      <c r="BH2574" s="133"/>
    </row>
    <row r="2575" spans="1:60" outlineLevel="1" x14ac:dyDescent="0.2">
      <c r="A2575" s="142"/>
      <c r="B2575" s="143"/>
      <c r="C2575" s="190" t="s">
        <v>673</v>
      </c>
      <c r="D2575" s="177"/>
      <c r="E2575" s="178">
        <v>4.2600000000000007</v>
      </c>
      <c r="F2575" s="144"/>
      <c r="G2575" s="144"/>
      <c r="H2575" s="144"/>
      <c r="I2575" s="144"/>
      <c r="J2575" s="144"/>
      <c r="K2575" s="144"/>
      <c r="L2575" s="144"/>
      <c r="M2575" s="144"/>
      <c r="N2575" s="144"/>
      <c r="O2575" s="144"/>
      <c r="P2575" s="144"/>
      <c r="Q2575" s="144"/>
      <c r="R2575" s="144"/>
      <c r="S2575" s="144"/>
      <c r="T2575" s="144"/>
      <c r="U2575" s="144"/>
      <c r="V2575" s="144"/>
      <c r="W2575" s="144"/>
      <c r="X2575" s="133"/>
      <c r="Y2575" s="133"/>
      <c r="Z2575" s="133"/>
      <c r="AA2575" s="133"/>
      <c r="AB2575" s="133"/>
      <c r="AC2575" s="133"/>
      <c r="AD2575" s="133"/>
      <c r="AE2575" s="133"/>
      <c r="AF2575" s="133"/>
      <c r="AG2575" s="133" t="s">
        <v>282</v>
      </c>
      <c r="AH2575" s="133">
        <v>1</v>
      </c>
      <c r="AI2575" s="133"/>
      <c r="AJ2575" s="133"/>
      <c r="AK2575" s="133"/>
      <c r="AL2575" s="133"/>
      <c r="AM2575" s="133"/>
      <c r="AN2575" s="133"/>
      <c r="AO2575" s="133"/>
      <c r="AP2575" s="133"/>
      <c r="AQ2575" s="133"/>
      <c r="AR2575" s="133"/>
      <c r="AS2575" s="133"/>
      <c r="AT2575" s="133"/>
      <c r="AU2575" s="133"/>
      <c r="AV2575" s="133"/>
      <c r="AW2575" s="133"/>
      <c r="AX2575" s="133"/>
      <c r="AY2575" s="133"/>
      <c r="AZ2575" s="133"/>
      <c r="BA2575" s="133"/>
      <c r="BB2575" s="133"/>
      <c r="BC2575" s="133"/>
      <c r="BD2575" s="133"/>
      <c r="BE2575" s="133"/>
      <c r="BF2575" s="133"/>
      <c r="BG2575" s="133"/>
      <c r="BH2575" s="133"/>
    </row>
    <row r="2576" spans="1:60" outlineLevel="1" x14ac:dyDescent="0.2">
      <c r="A2576" s="142"/>
      <c r="B2576" s="143"/>
      <c r="C2576" s="189" t="s">
        <v>2523</v>
      </c>
      <c r="D2576" s="175"/>
      <c r="E2576" s="176"/>
      <c r="F2576" s="144"/>
      <c r="G2576" s="144"/>
      <c r="H2576" s="144"/>
      <c r="I2576" s="144"/>
      <c r="J2576" s="144"/>
      <c r="K2576" s="144"/>
      <c r="L2576" s="144"/>
      <c r="M2576" s="144"/>
      <c r="N2576" s="144"/>
      <c r="O2576" s="144"/>
      <c r="P2576" s="144"/>
      <c r="Q2576" s="144"/>
      <c r="R2576" s="144"/>
      <c r="S2576" s="144"/>
      <c r="T2576" s="144"/>
      <c r="U2576" s="144"/>
      <c r="V2576" s="144"/>
      <c r="W2576" s="144"/>
      <c r="X2576" s="133"/>
      <c r="Y2576" s="133"/>
      <c r="Z2576" s="133"/>
      <c r="AA2576" s="133"/>
      <c r="AB2576" s="133"/>
      <c r="AC2576" s="133"/>
      <c r="AD2576" s="133"/>
      <c r="AE2576" s="133"/>
      <c r="AF2576" s="133"/>
      <c r="AG2576" s="133" t="s">
        <v>282</v>
      </c>
      <c r="AH2576" s="133">
        <v>0</v>
      </c>
      <c r="AI2576" s="133"/>
      <c r="AJ2576" s="133"/>
      <c r="AK2576" s="133"/>
      <c r="AL2576" s="133"/>
      <c r="AM2576" s="133"/>
      <c r="AN2576" s="133"/>
      <c r="AO2576" s="133"/>
      <c r="AP2576" s="133"/>
      <c r="AQ2576" s="133"/>
      <c r="AR2576" s="133"/>
      <c r="AS2576" s="133"/>
      <c r="AT2576" s="133"/>
      <c r="AU2576" s="133"/>
      <c r="AV2576" s="133"/>
      <c r="AW2576" s="133"/>
      <c r="AX2576" s="133"/>
      <c r="AY2576" s="133"/>
      <c r="AZ2576" s="133"/>
      <c r="BA2576" s="133"/>
      <c r="BB2576" s="133"/>
      <c r="BC2576" s="133"/>
      <c r="BD2576" s="133"/>
      <c r="BE2576" s="133"/>
      <c r="BF2576" s="133"/>
      <c r="BG2576" s="133"/>
      <c r="BH2576" s="133"/>
    </row>
    <row r="2577" spans="1:60" outlineLevel="1" x14ac:dyDescent="0.2">
      <c r="A2577" s="142"/>
      <c r="B2577" s="143"/>
      <c r="C2577" s="189" t="s">
        <v>668</v>
      </c>
      <c r="D2577" s="175"/>
      <c r="E2577" s="176"/>
      <c r="F2577" s="144"/>
      <c r="G2577" s="144"/>
      <c r="H2577" s="144"/>
      <c r="I2577" s="144"/>
      <c r="J2577" s="144"/>
      <c r="K2577" s="144"/>
      <c r="L2577" s="144"/>
      <c r="M2577" s="144"/>
      <c r="N2577" s="144"/>
      <c r="O2577" s="144"/>
      <c r="P2577" s="144"/>
      <c r="Q2577" s="144"/>
      <c r="R2577" s="144"/>
      <c r="S2577" s="144"/>
      <c r="T2577" s="144"/>
      <c r="U2577" s="144"/>
      <c r="V2577" s="144"/>
      <c r="W2577" s="144"/>
      <c r="X2577" s="133"/>
      <c r="Y2577" s="133"/>
      <c r="Z2577" s="133"/>
      <c r="AA2577" s="133"/>
      <c r="AB2577" s="133"/>
      <c r="AC2577" s="133"/>
      <c r="AD2577" s="133"/>
      <c r="AE2577" s="133"/>
      <c r="AF2577" s="133"/>
      <c r="AG2577" s="133" t="s">
        <v>282</v>
      </c>
      <c r="AH2577" s="133">
        <v>0</v>
      </c>
      <c r="AI2577" s="133"/>
      <c r="AJ2577" s="133"/>
      <c r="AK2577" s="133"/>
      <c r="AL2577" s="133"/>
      <c r="AM2577" s="133"/>
      <c r="AN2577" s="133"/>
      <c r="AO2577" s="133"/>
      <c r="AP2577" s="133"/>
      <c r="AQ2577" s="133"/>
      <c r="AR2577" s="133"/>
      <c r="AS2577" s="133"/>
      <c r="AT2577" s="133"/>
      <c r="AU2577" s="133"/>
      <c r="AV2577" s="133"/>
      <c r="AW2577" s="133"/>
      <c r="AX2577" s="133"/>
      <c r="AY2577" s="133"/>
      <c r="AZ2577" s="133"/>
      <c r="BA2577" s="133"/>
      <c r="BB2577" s="133"/>
      <c r="BC2577" s="133"/>
      <c r="BD2577" s="133"/>
      <c r="BE2577" s="133"/>
      <c r="BF2577" s="133"/>
      <c r="BG2577" s="133"/>
      <c r="BH2577" s="133"/>
    </row>
    <row r="2578" spans="1:60" outlineLevel="1" x14ac:dyDescent="0.2">
      <c r="A2578" s="142"/>
      <c r="B2578" s="143"/>
      <c r="C2578" s="189" t="s">
        <v>2524</v>
      </c>
      <c r="D2578" s="175"/>
      <c r="E2578" s="176">
        <v>12.3</v>
      </c>
      <c r="F2578" s="144"/>
      <c r="G2578" s="144"/>
      <c r="H2578" s="144"/>
      <c r="I2578" s="144"/>
      <c r="J2578" s="144"/>
      <c r="K2578" s="144"/>
      <c r="L2578" s="144"/>
      <c r="M2578" s="144"/>
      <c r="N2578" s="144"/>
      <c r="O2578" s="144"/>
      <c r="P2578" s="144"/>
      <c r="Q2578" s="144"/>
      <c r="R2578" s="144"/>
      <c r="S2578" s="144"/>
      <c r="T2578" s="144"/>
      <c r="U2578" s="144"/>
      <c r="V2578" s="144"/>
      <c r="W2578" s="144"/>
      <c r="X2578" s="133"/>
      <c r="Y2578" s="133"/>
      <c r="Z2578" s="133"/>
      <c r="AA2578" s="133"/>
      <c r="AB2578" s="133"/>
      <c r="AC2578" s="133"/>
      <c r="AD2578" s="133"/>
      <c r="AE2578" s="133"/>
      <c r="AF2578" s="133"/>
      <c r="AG2578" s="133" t="s">
        <v>282</v>
      </c>
      <c r="AH2578" s="133">
        <v>0</v>
      </c>
      <c r="AI2578" s="133"/>
      <c r="AJ2578" s="133"/>
      <c r="AK2578" s="133"/>
      <c r="AL2578" s="133"/>
      <c r="AM2578" s="133"/>
      <c r="AN2578" s="133"/>
      <c r="AO2578" s="133"/>
      <c r="AP2578" s="133"/>
      <c r="AQ2578" s="133"/>
      <c r="AR2578" s="133"/>
      <c r="AS2578" s="133"/>
      <c r="AT2578" s="133"/>
      <c r="AU2578" s="133"/>
      <c r="AV2578" s="133"/>
      <c r="AW2578" s="133"/>
      <c r="AX2578" s="133"/>
      <c r="AY2578" s="133"/>
      <c r="AZ2578" s="133"/>
      <c r="BA2578" s="133"/>
      <c r="BB2578" s="133"/>
      <c r="BC2578" s="133"/>
      <c r="BD2578" s="133"/>
      <c r="BE2578" s="133"/>
      <c r="BF2578" s="133"/>
      <c r="BG2578" s="133"/>
      <c r="BH2578" s="133"/>
    </row>
    <row r="2579" spans="1:60" outlineLevel="1" x14ac:dyDescent="0.2">
      <c r="A2579" s="142"/>
      <c r="B2579" s="143"/>
      <c r="C2579" s="189" t="s">
        <v>2525</v>
      </c>
      <c r="D2579" s="175"/>
      <c r="E2579" s="176">
        <v>10.870000000000001</v>
      </c>
      <c r="F2579" s="144"/>
      <c r="G2579" s="144"/>
      <c r="H2579" s="144"/>
      <c r="I2579" s="144"/>
      <c r="J2579" s="144"/>
      <c r="K2579" s="144"/>
      <c r="L2579" s="144"/>
      <c r="M2579" s="144"/>
      <c r="N2579" s="144"/>
      <c r="O2579" s="144"/>
      <c r="P2579" s="144"/>
      <c r="Q2579" s="144"/>
      <c r="R2579" s="144"/>
      <c r="S2579" s="144"/>
      <c r="T2579" s="144"/>
      <c r="U2579" s="144"/>
      <c r="V2579" s="144"/>
      <c r="W2579" s="144"/>
      <c r="X2579" s="133"/>
      <c r="Y2579" s="133"/>
      <c r="Z2579" s="133"/>
      <c r="AA2579" s="133"/>
      <c r="AB2579" s="133"/>
      <c r="AC2579" s="133"/>
      <c r="AD2579" s="133"/>
      <c r="AE2579" s="133"/>
      <c r="AF2579" s="133"/>
      <c r="AG2579" s="133" t="s">
        <v>282</v>
      </c>
      <c r="AH2579" s="133">
        <v>0</v>
      </c>
      <c r="AI2579" s="133"/>
      <c r="AJ2579" s="133"/>
      <c r="AK2579" s="133"/>
      <c r="AL2579" s="133"/>
      <c r="AM2579" s="133"/>
      <c r="AN2579" s="133"/>
      <c r="AO2579" s="133"/>
      <c r="AP2579" s="133"/>
      <c r="AQ2579" s="133"/>
      <c r="AR2579" s="133"/>
      <c r="AS2579" s="133"/>
      <c r="AT2579" s="133"/>
      <c r="AU2579" s="133"/>
      <c r="AV2579" s="133"/>
      <c r="AW2579" s="133"/>
      <c r="AX2579" s="133"/>
      <c r="AY2579" s="133"/>
      <c r="AZ2579" s="133"/>
      <c r="BA2579" s="133"/>
      <c r="BB2579" s="133"/>
      <c r="BC2579" s="133"/>
      <c r="BD2579" s="133"/>
      <c r="BE2579" s="133"/>
      <c r="BF2579" s="133"/>
      <c r="BG2579" s="133"/>
      <c r="BH2579" s="133"/>
    </row>
    <row r="2580" spans="1:60" outlineLevel="1" x14ac:dyDescent="0.2">
      <c r="A2580" s="142"/>
      <c r="B2580" s="143"/>
      <c r="C2580" s="189" t="s">
        <v>674</v>
      </c>
      <c r="D2580" s="175"/>
      <c r="E2580" s="176"/>
      <c r="F2580" s="144"/>
      <c r="G2580" s="144"/>
      <c r="H2580" s="144"/>
      <c r="I2580" s="144"/>
      <c r="J2580" s="144"/>
      <c r="K2580" s="144"/>
      <c r="L2580" s="144"/>
      <c r="M2580" s="144"/>
      <c r="N2580" s="144"/>
      <c r="O2580" s="144"/>
      <c r="P2580" s="144"/>
      <c r="Q2580" s="144"/>
      <c r="R2580" s="144"/>
      <c r="S2580" s="144"/>
      <c r="T2580" s="144"/>
      <c r="U2580" s="144"/>
      <c r="V2580" s="144"/>
      <c r="W2580" s="144"/>
      <c r="X2580" s="133"/>
      <c r="Y2580" s="133"/>
      <c r="Z2580" s="133"/>
      <c r="AA2580" s="133"/>
      <c r="AB2580" s="133"/>
      <c r="AC2580" s="133"/>
      <c r="AD2580" s="133"/>
      <c r="AE2580" s="133"/>
      <c r="AF2580" s="133"/>
      <c r="AG2580" s="133" t="s">
        <v>282</v>
      </c>
      <c r="AH2580" s="133">
        <v>0</v>
      </c>
      <c r="AI2580" s="133"/>
      <c r="AJ2580" s="133"/>
      <c r="AK2580" s="133"/>
      <c r="AL2580" s="133"/>
      <c r="AM2580" s="133"/>
      <c r="AN2580" s="133"/>
      <c r="AO2580" s="133"/>
      <c r="AP2580" s="133"/>
      <c r="AQ2580" s="133"/>
      <c r="AR2580" s="133"/>
      <c r="AS2580" s="133"/>
      <c r="AT2580" s="133"/>
      <c r="AU2580" s="133"/>
      <c r="AV2580" s="133"/>
      <c r="AW2580" s="133"/>
      <c r="AX2580" s="133"/>
      <c r="AY2580" s="133"/>
      <c r="AZ2580" s="133"/>
      <c r="BA2580" s="133"/>
      <c r="BB2580" s="133"/>
      <c r="BC2580" s="133"/>
      <c r="BD2580" s="133"/>
      <c r="BE2580" s="133"/>
      <c r="BF2580" s="133"/>
      <c r="BG2580" s="133"/>
      <c r="BH2580" s="133"/>
    </row>
    <row r="2581" spans="1:60" outlineLevel="1" x14ac:dyDescent="0.2">
      <c r="A2581" s="142"/>
      <c r="B2581" s="143"/>
      <c r="C2581" s="189" t="s">
        <v>2526</v>
      </c>
      <c r="D2581" s="175"/>
      <c r="E2581" s="176">
        <v>11.13</v>
      </c>
      <c r="F2581" s="144"/>
      <c r="G2581" s="144"/>
      <c r="H2581" s="144"/>
      <c r="I2581" s="144"/>
      <c r="J2581" s="144"/>
      <c r="K2581" s="144"/>
      <c r="L2581" s="144"/>
      <c r="M2581" s="144"/>
      <c r="N2581" s="144"/>
      <c r="O2581" s="144"/>
      <c r="P2581" s="144"/>
      <c r="Q2581" s="144"/>
      <c r="R2581" s="144"/>
      <c r="S2581" s="144"/>
      <c r="T2581" s="144"/>
      <c r="U2581" s="144"/>
      <c r="V2581" s="144"/>
      <c r="W2581" s="144"/>
      <c r="X2581" s="133"/>
      <c r="Y2581" s="133"/>
      <c r="Z2581" s="133"/>
      <c r="AA2581" s="133"/>
      <c r="AB2581" s="133"/>
      <c r="AC2581" s="133"/>
      <c r="AD2581" s="133"/>
      <c r="AE2581" s="133"/>
      <c r="AF2581" s="133"/>
      <c r="AG2581" s="133" t="s">
        <v>282</v>
      </c>
      <c r="AH2581" s="133">
        <v>0</v>
      </c>
      <c r="AI2581" s="133"/>
      <c r="AJ2581" s="133"/>
      <c r="AK2581" s="133"/>
      <c r="AL2581" s="133"/>
      <c r="AM2581" s="133"/>
      <c r="AN2581" s="133"/>
      <c r="AO2581" s="133"/>
      <c r="AP2581" s="133"/>
      <c r="AQ2581" s="133"/>
      <c r="AR2581" s="133"/>
      <c r="AS2581" s="133"/>
      <c r="AT2581" s="133"/>
      <c r="AU2581" s="133"/>
      <c r="AV2581" s="133"/>
      <c r="AW2581" s="133"/>
      <c r="AX2581" s="133"/>
      <c r="AY2581" s="133"/>
      <c r="AZ2581" s="133"/>
      <c r="BA2581" s="133"/>
      <c r="BB2581" s="133"/>
      <c r="BC2581" s="133"/>
      <c r="BD2581" s="133"/>
      <c r="BE2581" s="133"/>
      <c r="BF2581" s="133"/>
      <c r="BG2581" s="133"/>
      <c r="BH2581" s="133"/>
    </row>
    <row r="2582" spans="1:60" outlineLevel="1" x14ac:dyDescent="0.2">
      <c r="A2582" s="142"/>
      <c r="B2582" s="143"/>
      <c r="C2582" s="189" t="s">
        <v>2527</v>
      </c>
      <c r="D2582" s="175"/>
      <c r="E2582" s="176">
        <v>17.440000000000001</v>
      </c>
      <c r="F2582" s="144"/>
      <c r="G2582" s="144"/>
      <c r="H2582" s="144"/>
      <c r="I2582" s="144"/>
      <c r="J2582" s="144"/>
      <c r="K2582" s="144"/>
      <c r="L2582" s="144"/>
      <c r="M2582" s="144"/>
      <c r="N2582" s="144"/>
      <c r="O2582" s="144"/>
      <c r="P2582" s="144"/>
      <c r="Q2582" s="144"/>
      <c r="R2582" s="144"/>
      <c r="S2582" s="144"/>
      <c r="T2582" s="144"/>
      <c r="U2582" s="144"/>
      <c r="V2582" s="144"/>
      <c r="W2582" s="144"/>
      <c r="X2582" s="133"/>
      <c r="Y2582" s="133"/>
      <c r="Z2582" s="133"/>
      <c r="AA2582" s="133"/>
      <c r="AB2582" s="133"/>
      <c r="AC2582" s="133"/>
      <c r="AD2582" s="133"/>
      <c r="AE2582" s="133"/>
      <c r="AF2582" s="133"/>
      <c r="AG2582" s="133" t="s">
        <v>282</v>
      </c>
      <c r="AH2582" s="133">
        <v>0</v>
      </c>
      <c r="AI2582" s="133"/>
      <c r="AJ2582" s="133"/>
      <c r="AK2582" s="133"/>
      <c r="AL2582" s="133"/>
      <c r="AM2582" s="133"/>
      <c r="AN2582" s="133"/>
      <c r="AO2582" s="133"/>
      <c r="AP2582" s="133"/>
      <c r="AQ2582" s="133"/>
      <c r="AR2582" s="133"/>
      <c r="AS2582" s="133"/>
      <c r="AT2582" s="133"/>
      <c r="AU2582" s="133"/>
      <c r="AV2582" s="133"/>
      <c r="AW2582" s="133"/>
      <c r="AX2582" s="133"/>
      <c r="AY2582" s="133"/>
      <c r="AZ2582" s="133"/>
      <c r="BA2582" s="133"/>
      <c r="BB2582" s="133"/>
      <c r="BC2582" s="133"/>
      <c r="BD2582" s="133"/>
      <c r="BE2582" s="133"/>
      <c r="BF2582" s="133"/>
      <c r="BG2582" s="133"/>
      <c r="BH2582" s="133"/>
    </row>
    <row r="2583" spans="1:60" outlineLevel="1" x14ac:dyDescent="0.2">
      <c r="A2583" s="142"/>
      <c r="B2583" s="143"/>
      <c r="C2583" s="189" t="s">
        <v>678</v>
      </c>
      <c r="D2583" s="175"/>
      <c r="E2583" s="176"/>
      <c r="F2583" s="144"/>
      <c r="G2583" s="144"/>
      <c r="H2583" s="144"/>
      <c r="I2583" s="144"/>
      <c r="J2583" s="144"/>
      <c r="K2583" s="144"/>
      <c r="L2583" s="144"/>
      <c r="M2583" s="144"/>
      <c r="N2583" s="144"/>
      <c r="O2583" s="144"/>
      <c r="P2583" s="144"/>
      <c r="Q2583" s="144"/>
      <c r="R2583" s="144"/>
      <c r="S2583" s="144"/>
      <c r="T2583" s="144"/>
      <c r="U2583" s="144"/>
      <c r="V2583" s="144"/>
      <c r="W2583" s="144"/>
      <c r="X2583" s="133"/>
      <c r="Y2583" s="133"/>
      <c r="Z2583" s="133"/>
      <c r="AA2583" s="133"/>
      <c r="AB2583" s="133"/>
      <c r="AC2583" s="133"/>
      <c r="AD2583" s="133"/>
      <c r="AE2583" s="133"/>
      <c r="AF2583" s="133"/>
      <c r="AG2583" s="133" t="s">
        <v>282</v>
      </c>
      <c r="AH2583" s="133">
        <v>0</v>
      </c>
      <c r="AI2583" s="133"/>
      <c r="AJ2583" s="133"/>
      <c r="AK2583" s="133"/>
      <c r="AL2583" s="133"/>
      <c r="AM2583" s="133"/>
      <c r="AN2583" s="133"/>
      <c r="AO2583" s="133"/>
      <c r="AP2583" s="133"/>
      <c r="AQ2583" s="133"/>
      <c r="AR2583" s="133"/>
      <c r="AS2583" s="133"/>
      <c r="AT2583" s="133"/>
      <c r="AU2583" s="133"/>
      <c r="AV2583" s="133"/>
      <c r="AW2583" s="133"/>
      <c r="AX2583" s="133"/>
      <c r="AY2583" s="133"/>
      <c r="AZ2583" s="133"/>
      <c r="BA2583" s="133"/>
      <c r="BB2583" s="133"/>
      <c r="BC2583" s="133"/>
      <c r="BD2583" s="133"/>
      <c r="BE2583" s="133"/>
      <c r="BF2583" s="133"/>
      <c r="BG2583" s="133"/>
      <c r="BH2583" s="133"/>
    </row>
    <row r="2584" spans="1:60" outlineLevel="1" x14ac:dyDescent="0.2">
      <c r="A2584" s="142"/>
      <c r="B2584" s="143"/>
      <c r="C2584" s="189" t="s">
        <v>2528</v>
      </c>
      <c r="D2584" s="175"/>
      <c r="E2584" s="176">
        <v>9.83</v>
      </c>
      <c r="F2584" s="144"/>
      <c r="G2584" s="144"/>
      <c r="H2584" s="144"/>
      <c r="I2584" s="144"/>
      <c r="J2584" s="144"/>
      <c r="K2584" s="144"/>
      <c r="L2584" s="144"/>
      <c r="M2584" s="144"/>
      <c r="N2584" s="144"/>
      <c r="O2584" s="144"/>
      <c r="P2584" s="144"/>
      <c r="Q2584" s="144"/>
      <c r="R2584" s="144"/>
      <c r="S2584" s="144"/>
      <c r="T2584" s="144"/>
      <c r="U2584" s="144"/>
      <c r="V2584" s="144"/>
      <c r="W2584" s="144"/>
      <c r="X2584" s="133"/>
      <c r="Y2584" s="133"/>
      <c r="Z2584" s="133"/>
      <c r="AA2584" s="133"/>
      <c r="AB2584" s="133"/>
      <c r="AC2584" s="133"/>
      <c r="AD2584" s="133"/>
      <c r="AE2584" s="133"/>
      <c r="AF2584" s="133"/>
      <c r="AG2584" s="133" t="s">
        <v>282</v>
      </c>
      <c r="AH2584" s="133">
        <v>0</v>
      </c>
      <c r="AI2584" s="133"/>
      <c r="AJ2584" s="133"/>
      <c r="AK2584" s="133"/>
      <c r="AL2584" s="133"/>
      <c r="AM2584" s="133"/>
      <c r="AN2584" s="133"/>
      <c r="AO2584" s="133"/>
      <c r="AP2584" s="133"/>
      <c r="AQ2584" s="133"/>
      <c r="AR2584" s="133"/>
      <c r="AS2584" s="133"/>
      <c r="AT2584" s="133"/>
      <c r="AU2584" s="133"/>
      <c r="AV2584" s="133"/>
      <c r="AW2584" s="133"/>
      <c r="AX2584" s="133"/>
      <c r="AY2584" s="133"/>
      <c r="AZ2584" s="133"/>
      <c r="BA2584" s="133"/>
      <c r="BB2584" s="133"/>
      <c r="BC2584" s="133"/>
      <c r="BD2584" s="133"/>
      <c r="BE2584" s="133"/>
      <c r="BF2584" s="133"/>
      <c r="BG2584" s="133"/>
      <c r="BH2584" s="133"/>
    </row>
    <row r="2585" spans="1:60" outlineLevel="1" x14ac:dyDescent="0.2">
      <c r="A2585" s="142"/>
      <c r="B2585" s="143"/>
      <c r="C2585" s="189" t="s">
        <v>2529</v>
      </c>
      <c r="D2585" s="175"/>
      <c r="E2585" s="176">
        <v>9.4600000000000009</v>
      </c>
      <c r="F2585" s="144"/>
      <c r="G2585" s="144"/>
      <c r="H2585" s="144"/>
      <c r="I2585" s="144"/>
      <c r="J2585" s="144"/>
      <c r="K2585" s="144"/>
      <c r="L2585" s="144"/>
      <c r="M2585" s="144"/>
      <c r="N2585" s="144"/>
      <c r="O2585" s="144"/>
      <c r="P2585" s="144"/>
      <c r="Q2585" s="144"/>
      <c r="R2585" s="144"/>
      <c r="S2585" s="144"/>
      <c r="T2585" s="144"/>
      <c r="U2585" s="144"/>
      <c r="V2585" s="144"/>
      <c r="W2585" s="144"/>
      <c r="X2585" s="133"/>
      <c r="Y2585" s="133"/>
      <c r="Z2585" s="133"/>
      <c r="AA2585" s="133"/>
      <c r="AB2585" s="133"/>
      <c r="AC2585" s="133"/>
      <c r="AD2585" s="133"/>
      <c r="AE2585" s="133"/>
      <c r="AF2585" s="133"/>
      <c r="AG2585" s="133" t="s">
        <v>282</v>
      </c>
      <c r="AH2585" s="133">
        <v>0</v>
      </c>
      <c r="AI2585" s="133"/>
      <c r="AJ2585" s="133"/>
      <c r="AK2585" s="133"/>
      <c r="AL2585" s="133"/>
      <c r="AM2585" s="133"/>
      <c r="AN2585" s="133"/>
      <c r="AO2585" s="133"/>
      <c r="AP2585" s="133"/>
      <c r="AQ2585" s="133"/>
      <c r="AR2585" s="133"/>
      <c r="AS2585" s="133"/>
      <c r="AT2585" s="133"/>
      <c r="AU2585" s="133"/>
      <c r="AV2585" s="133"/>
      <c r="AW2585" s="133"/>
      <c r="AX2585" s="133"/>
      <c r="AY2585" s="133"/>
      <c r="AZ2585" s="133"/>
      <c r="BA2585" s="133"/>
      <c r="BB2585" s="133"/>
      <c r="BC2585" s="133"/>
      <c r="BD2585" s="133"/>
      <c r="BE2585" s="133"/>
      <c r="BF2585" s="133"/>
      <c r="BG2585" s="133"/>
      <c r="BH2585" s="133"/>
    </row>
    <row r="2586" spans="1:60" outlineLevel="1" x14ac:dyDescent="0.2">
      <c r="A2586" s="142"/>
      <c r="B2586" s="143"/>
      <c r="C2586" s="190" t="s">
        <v>673</v>
      </c>
      <c r="D2586" s="177"/>
      <c r="E2586" s="178">
        <v>71.03</v>
      </c>
      <c r="F2586" s="144"/>
      <c r="G2586" s="144"/>
      <c r="H2586" s="144"/>
      <c r="I2586" s="144"/>
      <c r="J2586" s="144"/>
      <c r="K2586" s="144"/>
      <c r="L2586" s="144"/>
      <c r="M2586" s="144"/>
      <c r="N2586" s="144"/>
      <c r="O2586" s="144"/>
      <c r="P2586" s="144"/>
      <c r="Q2586" s="144"/>
      <c r="R2586" s="144"/>
      <c r="S2586" s="144"/>
      <c r="T2586" s="144"/>
      <c r="U2586" s="144"/>
      <c r="V2586" s="144"/>
      <c r="W2586" s="144"/>
      <c r="X2586" s="133"/>
      <c r="Y2586" s="133"/>
      <c r="Z2586" s="133"/>
      <c r="AA2586" s="133"/>
      <c r="AB2586" s="133"/>
      <c r="AC2586" s="133"/>
      <c r="AD2586" s="133"/>
      <c r="AE2586" s="133"/>
      <c r="AF2586" s="133"/>
      <c r="AG2586" s="133" t="s">
        <v>282</v>
      </c>
      <c r="AH2586" s="133">
        <v>1</v>
      </c>
      <c r="AI2586" s="133"/>
      <c r="AJ2586" s="133"/>
      <c r="AK2586" s="133"/>
      <c r="AL2586" s="133"/>
      <c r="AM2586" s="133"/>
      <c r="AN2586" s="133"/>
      <c r="AO2586" s="133"/>
      <c r="AP2586" s="133"/>
      <c r="AQ2586" s="133"/>
      <c r="AR2586" s="133"/>
      <c r="AS2586" s="133"/>
      <c r="AT2586" s="133"/>
      <c r="AU2586" s="133"/>
      <c r="AV2586" s="133"/>
      <c r="AW2586" s="133"/>
      <c r="AX2586" s="133"/>
      <c r="AY2586" s="133"/>
      <c r="AZ2586" s="133"/>
      <c r="BA2586" s="133"/>
      <c r="BB2586" s="133"/>
      <c r="BC2586" s="133"/>
      <c r="BD2586" s="133"/>
      <c r="BE2586" s="133"/>
      <c r="BF2586" s="133"/>
      <c r="BG2586" s="133"/>
      <c r="BH2586" s="133"/>
    </row>
    <row r="2587" spans="1:60" outlineLevel="1" x14ac:dyDescent="0.2">
      <c r="A2587" s="142"/>
      <c r="B2587" s="143"/>
      <c r="C2587" s="189" t="s">
        <v>2530</v>
      </c>
      <c r="D2587" s="175"/>
      <c r="E2587" s="176"/>
      <c r="F2587" s="144"/>
      <c r="G2587" s="144"/>
      <c r="H2587" s="144"/>
      <c r="I2587" s="144"/>
      <c r="J2587" s="144"/>
      <c r="K2587" s="144"/>
      <c r="L2587" s="144"/>
      <c r="M2587" s="144"/>
      <c r="N2587" s="144"/>
      <c r="O2587" s="144"/>
      <c r="P2587" s="144"/>
      <c r="Q2587" s="144"/>
      <c r="R2587" s="144"/>
      <c r="S2587" s="144"/>
      <c r="T2587" s="144"/>
      <c r="U2587" s="144"/>
      <c r="V2587" s="144"/>
      <c r="W2587" s="144"/>
      <c r="X2587" s="133"/>
      <c r="Y2587" s="133"/>
      <c r="Z2587" s="133"/>
      <c r="AA2587" s="133"/>
      <c r="AB2587" s="133"/>
      <c r="AC2587" s="133"/>
      <c r="AD2587" s="133"/>
      <c r="AE2587" s="133"/>
      <c r="AF2587" s="133"/>
      <c r="AG2587" s="133" t="s">
        <v>282</v>
      </c>
      <c r="AH2587" s="133">
        <v>0</v>
      </c>
      <c r="AI2587" s="133"/>
      <c r="AJ2587" s="133"/>
      <c r="AK2587" s="133"/>
      <c r="AL2587" s="133"/>
      <c r="AM2587" s="133"/>
      <c r="AN2587" s="133"/>
      <c r="AO2587" s="133"/>
      <c r="AP2587" s="133"/>
      <c r="AQ2587" s="133"/>
      <c r="AR2587" s="133"/>
      <c r="AS2587" s="133"/>
      <c r="AT2587" s="133"/>
      <c r="AU2587" s="133"/>
      <c r="AV2587" s="133"/>
      <c r="AW2587" s="133"/>
      <c r="AX2587" s="133"/>
      <c r="AY2587" s="133"/>
      <c r="AZ2587" s="133"/>
      <c r="BA2587" s="133"/>
      <c r="BB2587" s="133"/>
      <c r="BC2587" s="133"/>
      <c r="BD2587" s="133"/>
      <c r="BE2587" s="133"/>
      <c r="BF2587" s="133"/>
      <c r="BG2587" s="133"/>
      <c r="BH2587" s="133"/>
    </row>
    <row r="2588" spans="1:60" outlineLevel="1" x14ac:dyDescent="0.2">
      <c r="A2588" s="142"/>
      <c r="B2588" s="143"/>
      <c r="C2588" s="189" t="s">
        <v>668</v>
      </c>
      <c r="D2588" s="175"/>
      <c r="E2588" s="176"/>
      <c r="F2588" s="144"/>
      <c r="G2588" s="144"/>
      <c r="H2588" s="144"/>
      <c r="I2588" s="144"/>
      <c r="J2588" s="144"/>
      <c r="K2588" s="144"/>
      <c r="L2588" s="144"/>
      <c r="M2588" s="144"/>
      <c r="N2588" s="144"/>
      <c r="O2588" s="144"/>
      <c r="P2588" s="144"/>
      <c r="Q2588" s="144"/>
      <c r="R2588" s="144"/>
      <c r="S2588" s="144"/>
      <c r="T2588" s="144"/>
      <c r="U2588" s="144"/>
      <c r="V2588" s="144"/>
      <c r="W2588" s="144"/>
      <c r="X2588" s="133"/>
      <c r="Y2588" s="133"/>
      <c r="Z2588" s="133"/>
      <c r="AA2588" s="133"/>
      <c r="AB2588" s="133"/>
      <c r="AC2588" s="133"/>
      <c r="AD2588" s="133"/>
      <c r="AE2588" s="133"/>
      <c r="AF2588" s="133"/>
      <c r="AG2588" s="133" t="s">
        <v>282</v>
      </c>
      <c r="AH2588" s="133">
        <v>0</v>
      </c>
      <c r="AI2588" s="133"/>
      <c r="AJ2588" s="133"/>
      <c r="AK2588" s="133"/>
      <c r="AL2588" s="133"/>
      <c r="AM2588" s="133"/>
      <c r="AN2588" s="133"/>
      <c r="AO2588" s="133"/>
      <c r="AP2588" s="133"/>
      <c r="AQ2588" s="133"/>
      <c r="AR2588" s="133"/>
      <c r="AS2588" s="133"/>
      <c r="AT2588" s="133"/>
      <c r="AU2588" s="133"/>
      <c r="AV2588" s="133"/>
      <c r="AW2588" s="133"/>
      <c r="AX2588" s="133"/>
      <c r="AY2588" s="133"/>
      <c r="AZ2588" s="133"/>
      <c r="BA2588" s="133"/>
      <c r="BB2588" s="133"/>
      <c r="BC2588" s="133"/>
      <c r="BD2588" s="133"/>
      <c r="BE2588" s="133"/>
      <c r="BF2588" s="133"/>
      <c r="BG2588" s="133"/>
      <c r="BH2588" s="133"/>
    </row>
    <row r="2589" spans="1:60" outlineLevel="1" x14ac:dyDescent="0.2">
      <c r="A2589" s="142"/>
      <c r="B2589" s="143"/>
      <c r="C2589" s="189" t="s">
        <v>2531</v>
      </c>
      <c r="D2589" s="175"/>
      <c r="E2589" s="176"/>
      <c r="F2589" s="144"/>
      <c r="G2589" s="144"/>
      <c r="H2589" s="144"/>
      <c r="I2589" s="144"/>
      <c r="J2589" s="144"/>
      <c r="K2589" s="144"/>
      <c r="L2589" s="144"/>
      <c r="M2589" s="144"/>
      <c r="N2589" s="144"/>
      <c r="O2589" s="144"/>
      <c r="P2589" s="144"/>
      <c r="Q2589" s="144"/>
      <c r="R2589" s="144"/>
      <c r="S2589" s="144"/>
      <c r="T2589" s="144"/>
      <c r="U2589" s="144"/>
      <c r="V2589" s="144"/>
      <c r="W2589" s="144"/>
      <c r="X2589" s="133"/>
      <c r="Y2589" s="133"/>
      <c r="Z2589" s="133"/>
      <c r="AA2589" s="133"/>
      <c r="AB2589" s="133"/>
      <c r="AC2589" s="133"/>
      <c r="AD2589" s="133"/>
      <c r="AE2589" s="133"/>
      <c r="AF2589" s="133"/>
      <c r="AG2589" s="133" t="s">
        <v>282</v>
      </c>
      <c r="AH2589" s="133">
        <v>0</v>
      </c>
      <c r="AI2589" s="133"/>
      <c r="AJ2589" s="133"/>
      <c r="AK2589" s="133"/>
      <c r="AL2589" s="133"/>
      <c r="AM2589" s="133"/>
      <c r="AN2589" s="133"/>
      <c r="AO2589" s="133"/>
      <c r="AP2589" s="133"/>
      <c r="AQ2589" s="133"/>
      <c r="AR2589" s="133"/>
      <c r="AS2589" s="133"/>
      <c r="AT2589" s="133"/>
      <c r="AU2589" s="133"/>
      <c r="AV2589" s="133"/>
      <c r="AW2589" s="133"/>
      <c r="AX2589" s="133"/>
      <c r="AY2589" s="133"/>
      <c r="AZ2589" s="133"/>
      <c r="BA2589" s="133"/>
      <c r="BB2589" s="133"/>
      <c r="BC2589" s="133"/>
      <c r="BD2589" s="133"/>
      <c r="BE2589" s="133"/>
      <c r="BF2589" s="133"/>
      <c r="BG2589" s="133"/>
      <c r="BH2589" s="133"/>
    </row>
    <row r="2590" spans="1:60" outlineLevel="1" x14ac:dyDescent="0.2">
      <c r="A2590" s="142"/>
      <c r="B2590" s="143"/>
      <c r="C2590" s="189" t="s">
        <v>2532</v>
      </c>
      <c r="D2590" s="175"/>
      <c r="E2590" s="176">
        <v>4.1940000000000008</v>
      </c>
      <c r="F2590" s="144"/>
      <c r="G2590" s="144"/>
      <c r="H2590" s="144"/>
      <c r="I2590" s="144"/>
      <c r="J2590" s="144"/>
      <c r="K2590" s="144"/>
      <c r="L2590" s="144"/>
      <c r="M2590" s="144"/>
      <c r="N2590" s="144"/>
      <c r="O2590" s="144"/>
      <c r="P2590" s="144"/>
      <c r="Q2590" s="144"/>
      <c r="R2590" s="144"/>
      <c r="S2590" s="144"/>
      <c r="T2590" s="144"/>
      <c r="U2590" s="144"/>
      <c r="V2590" s="144"/>
      <c r="W2590" s="144"/>
      <c r="X2590" s="133"/>
      <c r="Y2590" s="133"/>
      <c r="Z2590" s="133"/>
      <c r="AA2590" s="133"/>
      <c r="AB2590" s="133"/>
      <c r="AC2590" s="133"/>
      <c r="AD2590" s="133"/>
      <c r="AE2590" s="133"/>
      <c r="AF2590" s="133"/>
      <c r="AG2590" s="133" t="s">
        <v>282</v>
      </c>
      <c r="AH2590" s="133">
        <v>0</v>
      </c>
      <c r="AI2590" s="133"/>
      <c r="AJ2590" s="133"/>
      <c r="AK2590" s="133"/>
      <c r="AL2590" s="133"/>
      <c r="AM2590" s="133"/>
      <c r="AN2590" s="133"/>
      <c r="AO2590" s="133"/>
      <c r="AP2590" s="133"/>
      <c r="AQ2590" s="133"/>
      <c r="AR2590" s="133"/>
      <c r="AS2590" s="133"/>
      <c r="AT2590" s="133"/>
      <c r="AU2590" s="133"/>
      <c r="AV2590" s="133"/>
      <c r="AW2590" s="133"/>
      <c r="AX2590" s="133"/>
      <c r="AY2590" s="133"/>
      <c r="AZ2590" s="133"/>
      <c r="BA2590" s="133"/>
      <c r="BB2590" s="133"/>
      <c r="BC2590" s="133"/>
      <c r="BD2590" s="133"/>
      <c r="BE2590" s="133"/>
      <c r="BF2590" s="133"/>
      <c r="BG2590" s="133"/>
      <c r="BH2590" s="133"/>
    </row>
    <row r="2591" spans="1:60" outlineLevel="1" x14ac:dyDescent="0.2">
      <c r="A2591" s="142"/>
      <c r="B2591" s="143"/>
      <c r="C2591" s="189" t="s">
        <v>2533</v>
      </c>
      <c r="D2591" s="175"/>
      <c r="E2591" s="176"/>
      <c r="F2591" s="144"/>
      <c r="G2591" s="144"/>
      <c r="H2591" s="144"/>
      <c r="I2591" s="144"/>
      <c r="J2591" s="144"/>
      <c r="K2591" s="144"/>
      <c r="L2591" s="144"/>
      <c r="M2591" s="144"/>
      <c r="N2591" s="144"/>
      <c r="O2591" s="144"/>
      <c r="P2591" s="144"/>
      <c r="Q2591" s="144"/>
      <c r="R2591" s="144"/>
      <c r="S2591" s="144"/>
      <c r="T2591" s="144"/>
      <c r="U2591" s="144"/>
      <c r="V2591" s="144"/>
      <c r="W2591" s="144"/>
      <c r="X2591" s="133"/>
      <c r="Y2591" s="133"/>
      <c r="Z2591" s="133"/>
      <c r="AA2591" s="133"/>
      <c r="AB2591" s="133"/>
      <c r="AC2591" s="133"/>
      <c r="AD2591" s="133"/>
      <c r="AE2591" s="133"/>
      <c r="AF2591" s="133"/>
      <c r="AG2591" s="133" t="s">
        <v>282</v>
      </c>
      <c r="AH2591" s="133">
        <v>0</v>
      </c>
      <c r="AI2591" s="133"/>
      <c r="AJ2591" s="133"/>
      <c r="AK2591" s="133"/>
      <c r="AL2591" s="133"/>
      <c r="AM2591" s="133"/>
      <c r="AN2591" s="133"/>
      <c r="AO2591" s="133"/>
      <c r="AP2591" s="133"/>
      <c r="AQ2591" s="133"/>
      <c r="AR2591" s="133"/>
      <c r="AS2591" s="133"/>
      <c r="AT2591" s="133"/>
      <c r="AU2591" s="133"/>
      <c r="AV2591" s="133"/>
      <c r="AW2591" s="133"/>
      <c r="AX2591" s="133"/>
      <c r="AY2591" s="133"/>
      <c r="AZ2591" s="133"/>
      <c r="BA2591" s="133"/>
      <c r="BB2591" s="133"/>
      <c r="BC2591" s="133"/>
      <c r="BD2591" s="133"/>
      <c r="BE2591" s="133"/>
      <c r="BF2591" s="133"/>
      <c r="BG2591" s="133"/>
      <c r="BH2591" s="133"/>
    </row>
    <row r="2592" spans="1:60" outlineLevel="1" x14ac:dyDescent="0.2">
      <c r="A2592" s="142"/>
      <c r="B2592" s="143"/>
      <c r="C2592" s="189" t="s">
        <v>2534</v>
      </c>
      <c r="D2592" s="175"/>
      <c r="E2592" s="176">
        <v>3.2875000000000001</v>
      </c>
      <c r="F2592" s="144"/>
      <c r="G2592" s="144"/>
      <c r="H2592" s="144"/>
      <c r="I2592" s="144"/>
      <c r="J2592" s="144"/>
      <c r="K2592" s="144"/>
      <c r="L2592" s="144"/>
      <c r="M2592" s="144"/>
      <c r="N2592" s="144"/>
      <c r="O2592" s="144"/>
      <c r="P2592" s="144"/>
      <c r="Q2592" s="144"/>
      <c r="R2592" s="144"/>
      <c r="S2592" s="144"/>
      <c r="T2592" s="144"/>
      <c r="U2592" s="144"/>
      <c r="V2592" s="144"/>
      <c r="W2592" s="144"/>
      <c r="X2592" s="133"/>
      <c r="Y2592" s="133"/>
      <c r="Z2592" s="133"/>
      <c r="AA2592" s="133"/>
      <c r="AB2592" s="133"/>
      <c r="AC2592" s="133"/>
      <c r="AD2592" s="133"/>
      <c r="AE2592" s="133"/>
      <c r="AF2592" s="133"/>
      <c r="AG2592" s="133" t="s">
        <v>282</v>
      </c>
      <c r="AH2592" s="133">
        <v>0</v>
      </c>
      <c r="AI2592" s="133"/>
      <c r="AJ2592" s="133"/>
      <c r="AK2592" s="133"/>
      <c r="AL2592" s="133"/>
      <c r="AM2592" s="133"/>
      <c r="AN2592" s="133"/>
      <c r="AO2592" s="133"/>
      <c r="AP2592" s="133"/>
      <c r="AQ2592" s="133"/>
      <c r="AR2592" s="133"/>
      <c r="AS2592" s="133"/>
      <c r="AT2592" s="133"/>
      <c r="AU2592" s="133"/>
      <c r="AV2592" s="133"/>
      <c r="AW2592" s="133"/>
      <c r="AX2592" s="133"/>
      <c r="AY2592" s="133"/>
      <c r="AZ2592" s="133"/>
      <c r="BA2592" s="133"/>
      <c r="BB2592" s="133"/>
      <c r="BC2592" s="133"/>
      <c r="BD2592" s="133"/>
      <c r="BE2592" s="133"/>
      <c r="BF2592" s="133"/>
      <c r="BG2592" s="133"/>
      <c r="BH2592" s="133"/>
    </row>
    <row r="2593" spans="1:60" outlineLevel="1" x14ac:dyDescent="0.2">
      <c r="A2593" s="142"/>
      <c r="B2593" s="143"/>
      <c r="C2593" s="189" t="s">
        <v>2535</v>
      </c>
      <c r="D2593" s="175"/>
      <c r="E2593" s="176"/>
      <c r="F2593" s="144"/>
      <c r="G2593" s="144"/>
      <c r="H2593" s="144"/>
      <c r="I2593" s="144"/>
      <c r="J2593" s="144"/>
      <c r="K2593" s="144"/>
      <c r="L2593" s="144"/>
      <c r="M2593" s="144"/>
      <c r="N2593" s="144"/>
      <c r="O2593" s="144"/>
      <c r="P2593" s="144"/>
      <c r="Q2593" s="144"/>
      <c r="R2593" s="144"/>
      <c r="S2593" s="144"/>
      <c r="T2593" s="144"/>
      <c r="U2593" s="144"/>
      <c r="V2593" s="144"/>
      <c r="W2593" s="144"/>
      <c r="X2593" s="133"/>
      <c r="Y2593" s="133"/>
      <c r="Z2593" s="133"/>
      <c r="AA2593" s="133"/>
      <c r="AB2593" s="133"/>
      <c r="AC2593" s="133"/>
      <c r="AD2593" s="133"/>
      <c r="AE2593" s="133"/>
      <c r="AF2593" s="133"/>
      <c r="AG2593" s="133" t="s">
        <v>282</v>
      </c>
      <c r="AH2593" s="133">
        <v>0</v>
      </c>
      <c r="AI2593" s="133"/>
      <c r="AJ2593" s="133"/>
      <c r="AK2593" s="133"/>
      <c r="AL2593" s="133"/>
      <c r="AM2593" s="133"/>
      <c r="AN2593" s="133"/>
      <c r="AO2593" s="133"/>
      <c r="AP2593" s="133"/>
      <c r="AQ2593" s="133"/>
      <c r="AR2593" s="133"/>
      <c r="AS2593" s="133"/>
      <c r="AT2593" s="133"/>
      <c r="AU2593" s="133"/>
      <c r="AV2593" s="133"/>
      <c r="AW2593" s="133"/>
      <c r="AX2593" s="133"/>
      <c r="AY2593" s="133"/>
      <c r="AZ2593" s="133"/>
      <c r="BA2593" s="133"/>
      <c r="BB2593" s="133"/>
      <c r="BC2593" s="133"/>
      <c r="BD2593" s="133"/>
      <c r="BE2593" s="133"/>
      <c r="BF2593" s="133"/>
      <c r="BG2593" s="133"/>
      <c r="BH2593" s="133"/>
    </row>
    <row r="2594" spans="1:60" outlineLevel="1" x14ac:dyDescent="0.2">
      <c r="A2594" s="142"/>
      <c r="B2594" s="143"/>
      <c r="C2594" s="189" t="s">
        <v>2536</v>
      </c>
      <c r="D2594" s="175"/>
      <c r="E2594" s="176">
        <v>8.5250000000000004</v>
      </c>
      <c r="F2594" s="144"/>
      <c r="G2594" s="144"/>
      <c r="H2594" s="144"/>
      <c r="I2594" s="144"/>
      <c r="J2594" s="144"/>
      <c r="K2594" s="144"/>
      <c r="L2594" s="144"/>
      <c r="M2594" s="144"/>
      <c r="N2594" s="144"/>
      <c r="O2594" s="144"/>
      <c r="P2594" s="144"/>
      <c r="Q2594" s="144"/>
      <c r="R2594" s="144"/>
      <c r="S2594" s="144"/>
      <c r="T2594" s="144"/>
      <c r="U2594" s="144"/>
      <c r="V2594" s="144"/>
      <c r="W2594" s="144"/>
      <c r="X2594" s="133"/>
      <c r="Y2594" s="133"/>
      <c r="Z2594" s="133"/>
      <c r="AA2594" s="133"/>
      <c r="AB2594" s="133"/>
      <c r="AC2594" s="133"/>
      <c r="AD2594" s="133"/>
      <c r="AE2594" s="133"/>
      <c r="AF2594" s="133"/>
      <c r="AG2594" s="133" t="s">
        <v>282</v>
      </c>
      <c r="AH2594" s="133">
        <v>0</v>
      </c>
      <c r="AI2594" s="133"/>
      <c r="AJ2594" s="133"/>
      <c r="AK2594" s="133"/>
      <c r="AL2594" s="133"/>
      <c r="AM2594" s="133"/>
      <c r="AN2594" s="133"/>
      <c r="AO2594" s="133"/>
      <c r="AP2594" s="133"/>
      <c r="AQ2594" s="133"/>
      <c r="AR2594" s="133"/>
      <c r="AS2594" s="133"/>
      <c r="AT2594" s="133"/>
      <c r="AU2594" s="133"/>
      <c r="AV2594" s="133"/>
      <c r="AW2594" s="133"/>
      <c r="AX2594" s="133"/>
      <c r="AY2594" s="133"/>
      <c r="AZ2594" s="133"/>
      <c r="BA2594" s="133"/>
      <c r="BB2594" s="133"/>
      <c r="BC2594" s="133"/>
      <c r="BD2594" s="133"/>
      <c r="BE2594" s="133"/>
      <c r="BF2594" s="133"/>
      <c r="BG2594" s="133"/>
      <c r="BH2594" s="133"/>
    </row>
    <row r="2595" spans="1:60" outlineLevel="1" x14ac:dyDescent="0.2">
      <c r="A2595" s="142"/>
      <c r="B2595" s="143"/>
      <c r="C2595" s="189" t="s">
        <v>2537</v>
      </c>
      <c r="D2595" s="175"/>
      <c r="E2595" s="176">
        <v>4.6000000000000005</v>
      </c>
      <c r="F2595" s="144"/>
      <c r="G2595" s="144"/>
      <c r="H2595" s="144"/>
      <c r="I2595" s="144"/>
      <c r="J2595" s="144"/>
      <c r="K2595" s="144"/>
      <c r="L2595" s="144"/>
      <c r="M2595" s="144"/>
      <c r="N2595" s="144"/>
      <c r="O2595" s="144"/>
      <c r="P2595" s="144"/>
      <c r="Q2595" s="144"/>
      <c r="R2595" s="144"/>
      <c r="S2595" s="144"/>
      <c r="T2595" s="144"/>
      <c r="U2595" s="144"/>
      <c r="V2595" s="144"/>
      <c r="W2595" s="144"/>
      <c r="X2595" s="133"/>
      <c r="Y2595" s="133"/>
      <c r="Z2595" s="133"/>
      <c r="AA2595" s="133"/>
      <c r="AB2595" s="133"/>
      <c r="AC2595" s="133"/>
      <c r="AD2595" s="133"/>
      <c r="AE2595" s="133"/>
      <c r="AF2595" s="133"/>
      <c r="AG2595" s="133" t="s">
        <v>282</v>
      </c>
      <c r="AH2595" s="133">
        <v>0</v>
      </c>
      <c r="AI2595" s="133"/>
      <c r="AJ2595" s="133"/>
      <c r="AK2595" s="133"/>
      <c r="AL2595" s="133"/>
      <c r="AM2595" s="133"/>
      <c r="AN2595" s="133"/>
      <c r="AO2595" s="133"/>
      <c r="AP2595" s="133"/>
      <c r="AQ2595" s="133"/>
      <c r="AR2595" s="133"/>
      <c r="AS2595" s="133"/>
      <c r="AT2595" s="133"/>
      <c r="AU2595" s="133"/>
      <c r="AV2595" s="133"/>
      <c r="AW2595" s="133"/>
      <c r="AX2595" s="133"/>
      <c r="AY2595" s="133"/>
      <c r="AZ2595" s="133"/>
      <c r="BA2595" s="133"/>
      <c r="BB2595" s="133"/>
      <c r="BC2595" s="133"/>
      <c r="BD2595" s="133"/>
      <c r="BE2595" s="133"/>
      <c r="BF2595" s="133"/>
      <c r="BG2595" s="133"/>
      <c r="BH2595" s="133"/>
    </row>
    <row r="2596" spans="1:60" outlineLevel="1" x14ac:dyDescent="0.2">
      <c r="A2596" s="142"/>
      <c r="B2596" s="143"/>
      <c r="C2596" s="189" t="s">
        <v>674</v>
      </c>
      <c r="D2596" s="175"/>
      <c r="E2596" s="176"/>
      <c r="F2596" s="144"/>
      <c r="G2596" s="144"/>
      <c r="H2596" s="144"/>
      <c r="I2596" s="144"/>
      <c r="J2596" s="144"/>
      <c r="K2596" s="144"/>
      <c r="L2596" s="144"/>
      <c r="M2596" s="144"/>
      <c r="N2596" s="144"/>
      <c r="O2596" s="144"/>
      <c r="P2596" s="144"/>
      <c r="Q2596" s="144"/>
      <c r="R2596" s="144"/>
      <c r="S2596" s="144"/>
      <c r="T2596" s="144"/>
      <c r="U2596" s="144"/>
      <c r="V2596" s="144"/>
      <c r="W2596" s="144"/>
      <c r="X2596" s="133"/>
      <c r="Y2596" s="133"/>
      <c r="Z2596" s="133"/>
      <c r="AA2596" s="133"/>
      <c r="AB2596" s="133"/>
      <c r="AC2596" s="133"/>
      <c r="AD2596" s="133"/>
      <c r="AE2596" s="133"/>
      <c r="AF2596" s="133"/>
      <c r="AG2596" s="133" t="s">
        <v>282</v>
      </c>
      <c r="AH2596" s="133">
        <v>0</v>
      </c>
      <c r="AI2596" s="133"/>
      <c r="AJ2596" s="133"/>
      <c r="AK2596" s="133"/>
      <c r="AL2596" s="133"/>
      <c r="AM2596" s="133"/>
      <c r="AN2596" s="133"/>
      <c r="AO2596" s="133"/>
      <c r="AP2596" s="133"/>
      <c r="AQ2596" s="133"/>
      <c r="AR2596" s="133"/>
      <c r="AS2596" s="133"/>
      <c r="AT2596" s="133"/>
      <c r="AU2596" s="133"/>
      <c r="AV2596" s="133"/>
      <c r="AW2596" s="133"/>
      <c r="AX2596" s="133"/>
      <c r="AY2596" s="133"/>
      <c r="AZ2596" s="133"/>
      <c r="BA2596" s="133"/>
      <c r="BB2596" s="133"/>
      <c r="BC2596" s="133"/>
      <c r="BD2596" s="133"/>
      <c r="BE2596" s="133"/>
      <c r="BF2596" s="133"/>
      <c r="BG2596" s="133"/>
      <c r="BH2596" s="133"/>
    </row>
    <row r="2597" spans="1:60" outlineLevel="1" x14ac:dyDescent="0.2">
      <c r="A2597" s="142"/>
      <c r="B2597" s="143"/>
      <c r="C2597" s="189" t="s">
        <v>2531</v>
      </c>
      <c r="D2597" s="175"/>
      <c r="E2597" s="176"/>
      <c r="F2597" s="144"/>
      <c r="G2597" s="144"/>
      <c r="H2597" s="144"/>
      <c r="I2597" s="144"/>
      <c r="J2597" s="144"/>
      <c r="K2597" s="144"/>
      <c r="L2597" s="144"/>
      <c r="M2597" s="144"/>
      <c r="N2597" s="144"/>
      <c r="O2597" s="144"/>
      <c r="P2597" s="144"/>
      <c r="Q2597" s="144"/>
      <c r="R2597" s="144"/>
      <c r="S2597" s="144"/>
      <c r="T2597" s="144"/>
      <c r="U2597" s="144"/>
      <c r="V2597" s="144"/>
      <c r="W2597" s="144"/>
      <c r="X2597" s="133"/>
      <c r="Y2597" s="133"/>
      <c r="Z2597" s="133"/>
      <c r="AA2597" s="133"/>
      <c r="AB2597" s="133"/>
      <c r="AC2597" s="133"/>
      <c r="AD2597" s="133"/>
      <c r="AE2597" s="133"/>
      <c r="AF2597" s="133"/>
      <c r="AG2597" s="133" t="s">
        <v>282</v>
      </c>
      <c r="AH2597" s="133">
        <v>0</v>
      </c>
      <c r="AI2597" s="133"/>
      <c r="AJ2597" s="133"/>
      <c r="AK2597" s="133"/>
      <c r="AL2597" s="133"/>
      <c r="AM2597" s="133"/>
      <c r="AN2597" s="133"/>
      <c r="AO2597" s="133"/>
      <c r="AP2597" s="133"/>
      <c r="AQ2597" s="133"/>
      <c r="AR2597" s="133"/>
      <c r="AS2597" s="133"/>
      <c r="AT2597" s="133"/>
      <c r="AU2597" s="133"/>
      <c r="AV2597" s="133"/>
      <c r="AW2597" s="133"/>
      <c r="AX2597" s="133"/>
      <c r="AY2597" s="133"/>
      <c r="AZ2597" s="133"/>
      <c r="BA2597" s="133"/>
      <c r="BB2597" s="133"/>
      <c r="BC2597" s="133"/>
      <c r="BD2597" s="133"/>
      <c r="BE2597" s="133"/>
      <c r="BF2597" s="133"/>
      <c r="BG2597" s="133"/>
      <c r="BH2597" s="133"/>
    </row>
    <row r="2598" spans="1:60" outlineLevel="1" x14ac:dyDescent="0.2">
      <c r="A2598" s="142"/>
      <c r="B2598" s="143"/>
      <c r="C2598" s="189" t="s">
        <v>2538</v>
      </c>
      <c r="D2598" s="175"/>
      <c r="E2598" s="176">
        <v>5.0759000000000007</v>
      </c>
      <c r="F2598" s="144"/>
      <c r="G2598" s="144"/>
      <c r="H2598" s="144"/>
      <c r="I2598" s="144"/>
      <c r="J2598" s="144"/>
      <c r="K2598" s="144"/>
      <c r="L2598" s="144"/>
      <c r="M2598" s="144"/>
      <c r="N2598" s="144"/>
      <c r="O2598" s="144"/>
      <c r="P2598" s="144"/>
      <c r="Q2598" s="144"/>
      <c r="R2598" s="144"/>
      <c r="S2598" s="144"/>
      <c r="T2598" s="144"/>
      <c r="U2598" s="144"/>
      <c r="V2598" s="144"/>
      <c r="W2598" s="144"/>
      <c r="X2598" s="133"/>
      <c r="Y2598" s="133"/>
      <c r="Z2598" s="133"/>
      <c r="AA2598" s="133"/>
      <c r="AB2598" s="133"/>
      <c r="AC2598" s="133"/>
      <c r="AD2598" s="133"/>
      <c r="AE2598" s="133"/>
      <c r="AF2598" s="133"/>
      <c r="AG2598" s="133" t="s">
        <v>282</v>
      </c>
      <c r="AH2598" s="133">
        <v>0</v>
      </c>
      <c r="AI2598" s="133"/>
      <c r="AJ2598" s="133"/>
      <c r="AK2598" s="133"/>
      <c r="AL2598" s="133"/>
      <c r="AM2598" s="133"/>
      <c r="AN2598" s="133"/>
      <c r="AO2598" s="133"/>
      <c r="AP2598" s="133"/>
      <c r="AQ2598" s="133"/>
      <c r="AR2598" s="133"/>
      <c r="AS2598" s="133"/>
      <c r="AT2598" s="133"/>
      <c r="AU2598" s="133"/>
      <c r="AV2598" s="133"/>
      <c r="AW2598" s="133"/>
      <c r="AX2598" s="133"/>
      <c r="AY2598" s="133"/>
      <c r="AZ2598" s="133"/>
      <c r="BA2598" s="133"/>
      <c r="BB2598" s="133"/>
      <c r="BC2598" s="133"/>
      <c r="BD2598" s="133"/>
      <c r="BE2598" s="133"/>
      <c r="BF2598" s="133"/>
      <c r="BG2598" s="133"/>
      <c r="BH2598" s="133"/>
    </row>
    <row r="2599" spans="1:60" outlineLevel="1" x14ac:dyDescent="0.2">
      <c r="A2599" s="142"/>
      <c r="B2599" s="143"/>
      <c r="C2599" s="189" t="s">
        <v>2533</v>
      </c>
      <c r="D2599" s="175"/>
      <c r="E2599" s="176"/>
      <c r="F2599" s="144"/>
      <c r="G2599" s="144"/>
      <c r="H2599" s="144"/>
      <c r="I2599" s="144"/>
      <c r="J2599" s="144"/>
      <c r="K2599" s="144"/>
      <c r="L2599" s="144"/>
      <c r="M2599" s="144"/>
      <c r="N2599" s="144"/>
      <c r="O2599" s="144"/>
      <c r="P2599" s="144"/>
      <c r="Q2599" s="144"/>
      <c r="R2599" s="144"/>
      <c r="S2599" s="144"/>
      <c r="T2599" s="144"/>
      <c r="U2599" s="144"/>
      <c r="V2599" s="144"/>
      <c r="W2599" s="144"/>
      <c r="X2599" s="133"/>
      <c r="Y2599" s="133"/>
      <c r="Z2599" s="133"/>
      <c r="AA2599" s="133"/>
      <c r="AB2599" s="133"/>
      <c r="AC2599" s="133"/>
      <c r="AD2599" s="133"/>
      <c r="AE2599" s="133"/>
      <c r="AF2599" s="133"/>
      <c r="AG2599" s="133" t="s">
        <v>282</v>
      </c>
      <c r="AH2599" s="133">
        <v>0</v>
      </c>
      <c r="AI2599" s="133"/>
      <c r="AJ2599" s="133"/>
      <c r="AK2599" s="133"/>
      <c r="AL2599" s="133"/>
      <c r="AM2599" s="133"/>
      <c r="AN2599" s="133"/>
      <c r="AO2599" s="133"/>
      <c r="AP2599" s="133"/>
      <c r="AQ2599" s="133"/>
      <c r="AR2599" s="133"/>
      <c r="AS2599" s="133"/>
      <c r="AT2599" s="133"/>
      <c r="AU2599" s="133"/>
      <c r="AV2599" s="133"/>
      <c r="AW2599" s="133"/>
      <c r="AX2599" s="133"/>
      <c r="AY2599" s="133"/>
      <c r="AZ2599" s="133"/>
      <c r="BA2599" s="133"/>
      <c r="BB2599" s="133"/>
      <c r="BC2599" s="133"/>
      <c r="BD2599" s="133"/>
      <c r="BE2599" s="133"/>
      <c r="BF2599" s="133"/>
      <c r="BG2599" s="133"/>
      <c r="BH2599" s="133"/>
    </row>
    <row r="2600" spans="1:60" outlineLevel="1" x14ac:dyDescent="0.2">
      <c r="A2600" s="142"/>
      <c r="B2600" s="143"/>
      <c r="C2600" s="189" t="s">
        <v>2534</v>
      </c>
      <c r="D2600" s="175"/>
      <c r="E2600" s="176">
        <v>3.2875000000000001</v>
      </c>
      <c r="F2600" s="144"/>
      <c r="G2600" s="144"/>
      <c r="H2600" s="144"/>
      <c r="I2600" s="144"/>
      <c r="J2600" s="144"/>
      <c r="K2600" s="144"/>
      <c r="L2600" s="144"/>
      <c r="M2600" s="144"/>
      <c r="N2600" s="144"/>
      <c r="O2600" s="144"/>
      <c r="P2600" s="144"/>
      <c r="Q2600" s="144"/>
      <c r="R2600" s="144"/>
      <c r="S2600" s="144"/>
      <c r="T2600" s="144"/>
      <c r="U2600" s="144"/>
      <c r="V2600" s="144"/>
      <c r="W2600" s="144"/>
      <c r="X2600" s="133"/>
      <c r="Y2600" s="133"/>
      <c r="Z2600" s="133"/>
      <c r="AA2600" s="133"/>
      <c r="AB2600" s="133"/>
      <c r="AC2600" s="133"/>
      <c r="AD2600" s="133"/>
      <c r="AE2600" s="133"/>
      <c r="AF2600" s="133"/>
      <c r="AG2600" s="133" t="s">
        <v>282</v>
      </c>
      <c r="AH2600" s="133">
        <v>0</v>
      </c>
      <c r="AI2600" s="133"/>
      <c r="AJ2600" s="133"/>
      <c r="AK2600" s="133"/>
      <c r="AL2600" s="133"/>
      <c r="AM2600" s="133"/>
      <c r="AN2600" s="133"/>
      <c r="AO2600" s="133"/>
      <c r="AP2600" s="133"/>
      <c r="AQ2600" s="133"/>
      <c r="AR2600" s="133"/>
      <c r="AS2600" s="133"/>
      <c r="AT2600" s="133"/>
      <c r="AU2600" s="133"/>
      <c r="AV2600" s="133"/>
      <c r="AW2600" s="133"/>
      <c r="AX2600" s="133"/>
      <c r="AY2600" s="133"/>
      <c r="AZ2600" s="133"/>
      <c r="BA2600" s="133"/>
      <c r="BB2600" s="133"/>
      <c r="BC2600" s="133"/>
      <c r="BD2600" s="133"/>
      <c r="BE2600" s="133"/>
      <c r="BF2600" s="133"/>
      <c r="BG2600" s="133"/>
      <c r="BH2600" s="133"/>
    </row>
    <row r="2601" spans="1:60" outlineLevel="1" x14ac:dyDescent="0.2">
      <c r="A2601" s="142"/>
      <c r="B2601" s="143"/>
      <c r="C2601" s="189" t="s">
        <v>2535</v>
      </c>
      <c r="D2601" s="175"/>
      <c r="E2601" s="176"/>
      <c r="F2601" s="144"/>
      <c r="G2601" s="144"/>
      <c r="H2601" s="144"/>
      <c r="I2601" s="144"/>
      <c r="J2601" s="144"/>
      <c r="K2601" s="144"/>
      <c r="L2601" s="144"/>
      <c r="M2601" s="144"/>
      <c r="N2601" s="144"/>
      <c r="O2601" s="144"/>
      <c r="P2601" s="144"/>
      <c r="Q2601" s="144"/>
      <c r="R2601" s="144"/>
      <c r="S2601" s="144"/>
      <c r="T2601" s="144"/>
      <c r="U2601" s="144"/>
      <c r="V2601" s="144"/>
      <c r="W2601" s="144"/>
      <c r="X2601" s="133"/>
      <c r="Y2601" s="133"/>
      <c r="Z2601" s="133"/>
      <c r="AA2601" s="133"/>
      <c r="AB2601" s="133"/>
      <c r="AC2601" s="133"/>
      <c r="AD2601" s="133"/>
      <c r="AE2601" s="133"/>
      <c r="AF2601" s="133"/>
      <c r="AG2601" s="133" t="s">
        <v>282</v>
      </c>
      <c r="AH2601" s="133">
        <v>0</v>
      </c>
      <c r="AI2601" s="133"/>
      <c r="AJ2601" s="133"/>
      <c r="AK2601" s="133"/>
      <c r="AL2601" s="133"/>
      <c r="AM2601" s="133"/>
      <c r="AN2601" s="133"/>
      <c r="AO2601" s="133"/>
      <c r="AP2601" s="133"/>
      <c r="AQ2601" s="133"/>
      <c r="AR2601" s="133"/>
      <c r="AS2601" s="133"/>
      <c r="AT2601" s="133"/>
      <c r="AU2601" s="133"/>
      <c r="AV2601" s="133"/>
      <c r="AW2601" s="133"/>
      <c r="AX2601" s="133"/>
      <c r="AY2601" s="133"/>
      <c r="AZ2601" s="133"/>
      <c r="BA2601" s="133"/>
      <c r="BB2601" s="133"/>
      <c r="BC2601" s="133"/>
      <c r="BD2601" s="133"/>
      <c r="BE2601" s="133"/>
      <c r="BF2601" s="133"/>
      <c r="BG2601" s="133"/>
      <c r="BH2601" s="133"/>
    </row>
    <row r="2602" spans="1:60" outlineLevel="1" x14ac:dyDescent="0.2">
      <c r="A2602" s="142"/>
      <c r="B2602" s="143"/>
      <c r="C2602" s="189" t="s">
        <v>2536</v>
      </c>
      <c r="D2602" s="175"/>
      <c r="E2602" s="176">
        <v>8.5250000000000004</v>
      </c>
      <c r="F2602" s="144"/>
      <c r="G2602" s="144"/>
      <c r="H2602" s="144"/>
      <c r="I2602" s="144"/>
      <c r="J2602" s="144"/>
      <c r="K2602" s="144"/>
      <c r="L2602" s="144"/>
      <c r="M2602" s="144"/>
      <c r="N2602" s="144"/>
      <c r="O2602" s="144"/>
      <c r="P2602" s="144"/>
      <c r="Q2602" s="144"/>
      <c r="R2602" s="144"/>
      <c r="S2602" s="144"/>
      <c r="T2602" s="144"/>
      <c r="U2602" s="144"/>
      <c r="V2602" s="144"/>
      <c r="W2602" s="144"/>
      <c r="X2602" s="133"/>
      <c r="Y2602" s="133"/>
      <c r="Z2602" s="133"/>
      <c r="AA2602" s="133"/>
      <c r="AB2602" s="133"/>
      <c r="AC2602" s="133"/>
      <c r="AD2602" s="133"/>
      <c r="AE2602" s="133"/>
      <c r="AF2602" s="133"/>
      <c r="AG2602" s="133" t="s">
        <v>282</v>
      </c>
      <c r="AH2602" s="133">
        <v>0</v>
      </c>
      <c r="AI2602" s="133"/>
      <c r="AJ2602" s="133"/>
      <c r="AK2602" s="133"/>
      <c r="AL2602" s="133"/>
      <c r="AM2602" s="133"/>
      <c r="AN2602" s="133"/>
      <c r="AO2602" s="133"/>
      <c r="AP2602" s="133"/>
      <c r="AQ2602" s="133"/>
      <c r="AR2602" s="133"/>
      <c r="AS2602" s="133"/>
      <c r="AT2602" s="133"/>
      <c r="AU2602" s="133"/>
      <c r="AV2602" s="133"/>
      <c r="AW2602" s="133"/>
      <c r="AX2602" s="133"/>
      <c r="AY2602" s="133"/>
      <c r="AZ2602" s="133"/>
      <c r="BA2602" s="133"/>
      <c r="BB2602" s="133"/>
      <c r="BC2602" s="133"/>
      <c r="BD2602" s="133"/>
      <c r="BE2602" s="133"/>
      <c r="BF2602" s="133"/>
      <c r="BG2602" s="133"/>
      <c r="BH2602" s="133"/>
    </row>
    <row r="2603" spans="1:60" outlineLevel="1" x14ac:dyDescent="0.2">
      <c r="A2603" s="142"/>
      <c r="B2603" s="143"/>
      <c r="C2603" s="189" t="s">
        <v>2537</v>
      </c>
      <c r="D2603" s="175"/>
      <c r="E2603" s="176">
        <v>4.6000000000000005</v>
      </c>
      <c r="F2603" s="144"/>
      <c r="G2603" s="144"/>
      <c r="H2603" s="144"/>
      <c r="I2603" s="144"/>
      <c r="J2603" s="144"/>
      <c r="K2603" s="144"/>
      <c r="L2603" s="144"/>
      <c r="M2603" s="144"/>
      <c r="N2603" s="144"/>
      <c r="O2603" s="144"/>
      <c r="P2603" s="144"/>
      <c r="Q2603" s="144"/>
      <c r="R2603" s="144"/>
      <c r="S2603" s="144"/>
      <c r="T2603" s="144"/>
      <c r="U2603" s="144"/>
      <c r="V2603" s="144"/>
      <c r="W2603" s="144"/>
      <c r="X2603" s="133"/>
      <c r="Y2603" s="133"/>
      <c r="Z2603" s="133"/>
      <c r="AA2603" s="133"/>
      <c r="AB2603" s="133"/>
      <c r="AC2603" s="133"/>
      <c r="AD2603" s="133"/>
      <c r="AE2603" s="133"/>
      <c r="AF2603" s="133"/>
      <c r="AG2603" s="133" t="s">
        <v>282</v>
      </c>
      <c r="AH2603" s="133">
        <v>0</v>
      </c>
      <c r="AI2603" s="133"/>
      <c r="AJ2603" s="133"/>
      <c r="AK2603" s="133"/>
      <c r="AL2603" s="133"/>
      <c r="AM2603" s="133"/>
      <c r="AN2603" s="133"/>
      <c r="AO2603" s="133"/>
      <c r="AP2603" s="133"/>
      <c r="AQ2603" s="133"/>
      <c r="AR2603" s="133"/>
      <c r="AS2603" s="133"/>
      <c r="AT2603" s="133"/>
      <c r="AU2603" s="133"/>
      <c r="AV2603" s="133"/>
      <c r="AW2603" s="133"/>
      <c r="AX2603" s="133"/>
      <c r="AY2603" s="133"/>
      <c r="AZ2603" s="133"/>
      <c r="BA2603" s="133"/>
      <c r="BB2603" s="133"/>
      <c r="BC2603" s="133"/>
      <c r="BD2603" s="133"/>
      <c r="BE2603" s="133"/>
      <c r="BF2603" s="133"/>
      <c r="BG2603" s="133"/>
      <c r="BH2603" s="133"/>
    </row>
    <row r="2604" spans="1:60" outlineLevel="1" x14ac:dyDescent="0.2">
      <c r="A2604" s="142"/>
      <c r="B2604" s="143"/>
      <c r="C2604" s="189" t="s">
        <v>678</v>
      </c>
      <c r="D2604" s="175"/>
      <c r="E2604" s="176"/>
      <c r="F2604" s="144"/>
      <c r="G2604" s="144"/>
      <c r="H2604" s="144"/>
      <c r="I2604" s="144"/>
      <c r="J2604" s="144"/>
      <c r="K2604" s="144"/>
      <c r="L2604" s="144"/>
      <c r="M2604" s="144"/>
      <c r="N2604" s="144"/>
      <c r="O2604" s="144"/>
      <c r="P2604" s="144"/>
      <c r="Q2604" s="144"/>
      <c r="R2604" s="144"/>
      <c r="S2604" s="144"/>
      <c r="T2604" s="144"/>
      <c r="U2604" s="144"/>
      <c r="V2604" s="144"/>
      <c r="W2604" s="144"/>
      <c r="X2604" s="133"/>
      <c r="Y2604" s="133"/>
      <c r="Z2604" s="133"/>
      <c r="AA2604" s="133"/>
      <c r="AB2604" s="133"/>
      <c r="AC2604" s="133"/>
      <c r="AD2604" s="133"/>
      <c r="AE2604" s="133"/>
      <c r="AF2604" s="133"/>
      <c r="AG2604" s="133" t="s">
        <v>282</v>
      </c>
      <c r="AH2604" s="133">
        <v>0</v>
      </c>
      <c r="AI2604" s="133"/>
      <c r="AJ2604" s="133"/>
      <c r="AK2604" s="133"/>
      <c r="AL2604" s="133"/>
      <c r="AM2604" s="133"/>
      <c r="AN2604" s="133"/>
      <c r="AO2604" s="133"/>
      <c r="AP2604" s="133"/>
      <c r="AQ2604" s="133"/>
      <c r="AR2604" s="133"/>
      <c r="AS2604" s="133"/>
      <c r="AT2604" s="133"/>
      <c r="AU2604" s="133"/>
      <c r="AV2604" s="133"/>
      <c r="AW2604" s="133"/>
      <c r="AX2604" s="133"/>
      <c r="AY2604" s="133"/>
      <c r="AZ2604" s="133"/>
      <c r="BA2604" s="133"/>
      <c r="BB2604" s="133"/>
      <c r="BC2604" s="133"/>
      <c r="BD2604" s="133"/>
      <c r="BE2604" s="133"/>
      <c r="BF2604" s="133"/>
      <c r="BG2604" s="133"/>
      <c r="BH2604" s="133"/>
    </row>
    <row r="2605" spans="1:60" outlineLevel="1" x14ac:dyDescent="0.2">
      <c r="A2605" s="142"/>
      <c r="B2605" s="143"/>
      <c r="C2605" s="189" t="s">
        <v>2531</v>
      </c>
      <c r="D2605" s="175"/>
      <c r="E2605" s="176"/>
      <c r="F2605" s="144"/>
      <c r="G2605" s="144"/>
      <c r="H2605" s="144"/>
      <c r="I2605" s="144"/>
      <c r="J2605" s="144"/>
      <c r="K2605" s="144"/>
      <c r="L2605" s="144"/>
      <c r="M2605" s="144"/>
      <c r="N2605" s="144"/>
      <c r="O2605" s="144"/>
      <c r="P2605" s="144"/>
      <c r="Q2605" s="144"/>
      <c r="R2605" s="144"/>
      <c r="S2605" s="144"/>
      <c r="T2605" s="144"/>
      <c r="U2605" s="144"/>
      <c r="V2605" s="144"/>
      <c r="W2605" s="144"/>
      <c r="X2605" s="133"/>
      <c r="Y2605" s="133"/>
      <c r="Z2605" s="133"/>
      <c r="AA2605" s="133"/>
      <c r="AB2605" s="133"/>
      <c r="AC2605" s="133"/>
      <c r="AD2605" s="133"/>
      <c r="AE2605" s="133"/>
      <c r="AF2605" s="133"/>
      <c r="AG2605" s="133" t="s">
        <v>282</v>
      </c>
      <c r="AH2605" s="133">
        <v>0</v>
      </c>
      <c r="AI2605" s="133"/>
      <c r="AJ2605" s="133"/>
      <c r="AK2605" s="133"/>
      <c r="AL2605" s="133"/>
      <c r="AM2605" s="133"/>
      <c r="AN2605" s="133"/>
      <c r="AO2605" s="133"/>
      <c r="AP2605" s="133"/>
      <c r="AQ2605" s="133"/>
      <c r="AR2605" s="133"/>
      <c r="AS2605" s="133"/>
      <c r="AT2605" s="133"/>
      <c r="AU2605" s="133"/>
      <c r="AV2605" s="133"/>
      <c r="AW2605" s="133"/>
      <c r="AX2605" s="133"/>
      <c r="AY2605" s="133"/>
      <c r="AZ2605" s="133"/>
      <c r="BA2605" s="133"/>
      <c r="BB2605" s="133"/>
      <c r="BC2605" s="133"/>
      <c r="BD2605" s="133"/>
      <c r="BE2605" s="133"/>
      <c r="BF2605" s="133"/>
      <c r="BG2605" s="133"/>
      <c r="BH2605" s="133"/>
    </row>
    <row r="2606" spans="1:60" outlineLevel="1" x14ac:dyDescent="0.2">
      <c r="A2606" s="142"/>
      <c r="B2606" s="143"/>
      <c r="C2606" s="189" t="s">
        <v>2539</v>
      </c>
      <c r="D2606" s="175"/>
      <c r="E2606" s="176">
        <v>5.8410000000000002</v>
      </c>
      <c r="F2606" s="144"/>
      <c r="G2606" s="144"/>
      <c r="H2606" s="144"/>
      <c r="I2606" s="144"/>
      <c r="J2606" s="144"/>
      <c r="K2606" s="144"/>
      <c r="L2606" s="144"/>
      <c r="M2606" s="144"/>
      <c r="N2606" s="144"/>
      <c r="O2606" s="144"/>
      <c r="P2606" s="144"/>
      <c r="Q2606" s="144"/>
      <c r="R2606" s="144"/>
      <c r="S2606" s="144"/>
      <c r="T2606" s="144"/>
      <c r="U2606" s="144"/>
      <c r="V2606" s="144"/>
      <c r="W2606" s="144"/>
      <c r="X2606" s="133"/>
      <c r="Y2606" s="133"/>
      <c r="Z2606" s="133"/>
      <c r="AA2606" s="133"/>
      <c r="AB2606" s="133"/>
      <c r="AC2606" s="133"/>
      <c r="AD2606" s="133"/>
      <c r="AE2606" s="133"/>
      <c r="AF2606" s="133"/>
      <c r="AG2606" s="133" t="s">
        <v>282</v>
      </c>
      <c r="AH2606" s="133">
        <v>0</v>
      </c>
      <c r="AI2606" s="133"/>
      <c r="AJ2606" s="133"/>
      <c r="AK2606" s="133"/>
      <c r="AL2606" s="133"/>
      <c r="AM2606" s="133"/>
      <c r="AN2606" s="133"/>
      <c r="AO2606" s="133"/>
      <c r="AP2606" s="133"/>
      <c r="AQ2606" s="133"/>
      <c r="AR2606" s="133"/>
      <c r="AS2606" s="133"/>
      <c r="AT2606" s="133"/>
      <c r="AU2606" s="133"/>
      <c r="AV2606" s="133"/>
      <c r="AW2606" s="133"/>
      <c r="AX2606" s="133"/>
      <c r="AY2606" s="133"/>
      <c r="AZ2606" s="133"/>
      <c r="BA2606" s="133"/>
      <c r="BB2606" s="133"/>
      <c r="BC2606" s="133"/>
      <c r="BD2606" s="133"/>
      <c r="BE2606" s="133"/>
      <c r="BF2606" s="133"/>
      <c r="BG2606" s="133"/>
      <c r="BH2606" s="133"/>
    </row>
    <row r="2607" spans="1:60" outlineLevel="1" x14ac:dyDescent="0.2">
      <c r="A2607" s="142"/>
      <c r="B2607" s="143"/>
      <c r="C2607" s="190" t="s">
        <v>673</v>
      </c>
      <c r="D2607" s="177"/>
      <c r="E2607" s="178">
        <v>47.935900000000004</v>
      </c>
      <c r="F2607" s="144"/>
      <c r="G2607" s="144"/>
      <c r="H2607" s="144"/>
      <c r="I2607" s="144"/>
      <c r="J2607" s="144"/>
      <c r="K2607" s="144"/>
      <c r="L2607" s="144"/>
      <c r="M2607" s="144"/>
      <c r="N2607" s="144"/>
      <c r="O2607" s="144"/>
      <c r="P2607" s="144"/>
      <c r="Q2607" s="144"/>
      <c r="R2607" s="144"/>
      <c r="S2607" s="144"/>
      <c r="T2607" s="144"/>
      <c r="U2607" s="144"/>
      <c r="V2607" s="144"/>
      <c r="W2607" s="144"/>
      <c r="X2607" s="133"/>
      <c r="Y2607" s="133"/>
      <c r="Z2607" s="133"/>
      <c r="AA2607" s="133"/>
      <c r="AB2607" s="133"/>
      <c r="AC2607" s="133"/>
      <c r="AD2607" s="133"/>
      <c r="AE2607" s="133"/>
      <c r="AF2607" s="133"/>
      <c r="AG2607" s="133" t="s">
        <v>282</v>
      </c>
      <c r="AH2607" s="133">
        <v>1</v>
      </c>
      <c r="AI2607" s="133"/>
      <c r="AJ2607" s="133"/>
      <c r="AK2607" s="133"/>
      <c r="AL2607" s="133"/>
      <c r="AM2607" s="133"/>
      <c r="AN2607" s="133"/>
      <c r="AO2607" s="133"/>
      <c r="AP2607" s="133"/>
      <c r="AQ2607" s="133"/>
      <c r="AR2607" s="133"/>
      <c r="AS2607" s="133"/>
      <c r="AT2607" s="133"/>
      <c r="AU2607" s="133"/>
      <c r="AV2607" s="133"/>
      <c r="AW2607" s="133"/>
      <c r="AX2607" s="133"/>
      <c r="AY2607" s="133"/>
      <c r="AZ2607" s="133"/>
      <c r="BA2607" s="133"/>
      <c r="BB2607" s="133"/>
      <c r="BC2607" s="133"/>
      <c r="BD2607" s="133"/>
      <c r="BE2607" s="133"/>
      <c r="BF2607" s="133"/>
      <c r="BG2607" s="133"/>
      <c r="BH2607" s="133"/>
    </row>
    <row r="2608" spans="1:60" outlineLevel="1" x14ac:dyDescent="0.2">
      <c r="A2608" s="142"/>
      <c r="B2608" s="143"/>
      <c r="C2608" s="189" t="s">
        <v>2540</v>
      </c>
      <c r="D2608" s="175"/>
      <c r="E2608" s="176"/>
      <c r="F2608" s="144"/>
      <c r="G2608" s="144"/>
      <c r="H2608" s="144"/>
      <c r="I2608" s="144"/>
      <c r="J2608" s="144"/>
      <c r="K2608" s="144"/>
      <c r="L2608" s="144"/>
      <c r="M2608" s="144"/>
      <c r="N2608" s="144"/>
      <c r="O2608" s="144"/>
      <c r="P2608" s="144"/>
      <c r="Q2608" s="144"/>
      <c r="R2608" s="144"/>
      <c r="S2608" s="144"/>
      <c r="T2608" s="144"/>
      <c r="U2608" s="144"/>
      <c r="V2608" s="144"/>
      <c r="W2608" s="144"/>
      <c r="X2608" s="133"/>
      <c r="Y2608" s="133"/>
      <c r="Z2608" s="133"/>
      <c r="AA2608" s="133"/>
      <c r="AB2608" s="133"/>
      <c r="AC2608" s="133"/>
      <c r="AD2608" s="133"/>
      <c r="AE2608" s="133"/>
      <c r="AF2608" s="133"/>
      <c r="AG2608" s="133" t="s">
        <v>282</v>
      </c>
      <c r="AH2608" s="133">
        <v>0</v>
      </c>
      <c r="AI2608" s="133"/>
      <c r="AJ2608" s="133"/>
      <c r="AK2608" s="133"/>
      <c r="AL2608" s="133"/>
      <c r="AM2608" s="133"/>
      <c r="AN2608" s="133"/>
      <c r="AO2608" s="133"/>
      <c r="AP2608" s="133"/>
      <c r="AQ2608" s="133"/>
      <c r="AR2608" s="133"/>
      <c r="AS2608" s="133"/>
      <c r="AT2608" s="133"/>
      <c r="AU2608" s="133"/>
      <c r="AV2608" s="133"/>
      <c r="AW2608" s="133"/>
      <c r="AX2608" s="133"/>
      <c r="AY2608" s="133"/>
      <c r="AZ2608" s="133"/>
      <c r="BA2608" s="133"/>
      <c r="BB2608" s="133"/>
      <c r="BC2608" s="133"/>
      <c r="BD2608" s="133"/>
      <c r="BE2608" s="133"/>
      <c r="BF2608" s="133"/>
      <c r="BG2608" s="133"/>
      <c r="BH2608" s="133"/>
    </row>
    <row r="2609" spans="1:60" outlineLevel="1" x14ac:dyDescent="0.2">
      <c r="A2609" s="142"/>
      <c r="B2609" s="143"/>
      <c r="C2609" s="189" t="s">
        <v>2535</v>
      </c>
      <c r="D2609" s="175"/>
      <c r="E2609" s="176"/>
      <c r="F2609" s="144"/>
      <c r="G2609" s="144"/>
      <c r="H2609" s="144"/>
      <c r="I2609" s="144"/>
      <c r="J2609" s="144"/>
      <c r="K2609" s="144"/>
      <c r="L2609" s="144"/>
      <c r="M2609" s="144"/>
      <c r="N2609" s="144"/>
      <c r="O2609" s="144"/>
      <c r="P2609" s="144"/>
      <c r="Q2609" s="144"/>
      <c r="R2609" s="144"/>
      <c r="S2609" s="144"/>
      <c r="T2609" s="144"/>
      <c r="U2609" s="144"/>
      <c r="V2609" s="144"/>
      <c r="W2609" s="144"/>
      <c r="X2609" s="133"/>
      <c r="Y2609" s="133"/>
      <c r="Z2609" s="133"/>
      <c r="AA2609" s="133"/>
      <c r="AB2609" s="133"/>
      <c r="AC2609" s="133"/>
      <c r="AD2609" s="133"/>
      <c r="AE2609" s="133"/>
      <c r="AF2609" s="133"/>
      <c r="AG2609" s="133" t="s">
        <v>282</v>
      </c>
      <c r="AH2609" s="133">
        <v>0</v>
      </c>
      <c r="AI2609" s="133"/>
      <c r="AJ2609" s="133"/>
      <c r="AK2609" s="133"/>
      <c r="AL2609" s="133"/>
      <c r="AM2609" s="133"/>
      <c r="AN2609" s="133"/>
      <c r="AO2609" s="133"/>
      <c r="AP2609" s="133"/>
      <c r="AQ2609" s="133"/>
      <c r="AR2609" s="133"/>
      <c r="AS2609" s="133"/>
      <c r="AT2609" s="133"/>
      <c r="AU2609" s="133"/>
      <c r="AV2609" s="133"/>
      <c r="AW2609" s="133"/>
      <c r="AX2609" s="133"/>
      <c r="AY2609" s="133"/>
      <c r="AZ2609" s="133"/>
      <c r="BA2609" s="133"/>
      <c r="BB2609" s="133"/>
      <c r="BC2609" s="133"/>
      <c r="BD2609" s="133"/>
      <c r="BE2609" s="133"/>
      <c r="BF2609" s="133"/>
      <c r="BG2609" s="133"/>
      <c r="BH2609" s="133"/>
    </row>
    <row r="2610" spans="1:60" outlineLevel="1" x14ac:dyDescent="0.2">
      <c r="A2610" s="142"/>
      <c r="B2610" s="143"/>
      <c r="C2610" s="189" t="s">
        <v>2541</v>
      </c>
      <c r="D2610" s="175"/>
      <c r="E2610" s="176">
        <v>0.91800000000000004</v>
      </c>
      <c r="F2610" s="144"/>
      <c r="G2610" s="144"/>
      <c r="H2610" s="144"/>
      <c r="I2610" s="144"/>
      <c r="J2610" s="144"/>
      <c r="K2610" s="144"/>
      <c r="L2610" s="144"/>
      <c r="M2610" s="144"/>
      <c r="N2610" s="144"/>
      <c r="O2610" s="144"/>
      <c r="P2610" s="144"/>
      <c r="Q2610" s="144"/>
      <c r="R2610" s="144"/>
      <c r="S2610" s="144"/>
      <c r="T2610" s="144"/>
      <c r="U2610" s="144"/>
      <c r="V2610" s="144"/>
      <c r="W2610" s="144"/>
      <c r="X2610" s="133"/>
      <c r="Y2610" s="133"/>
      <c r="Z2610" s="133"/>
      <c r="AA2610" s="133"/>
      <c r="AB2610" s="133"/>
      <c r="AC2610" s="133"/>
      <c r="AD2610" s="133"/>
      <c r="AE2610" s="133"/>
      <c r="AF2610" s="133"/>
      <c r="AG2610" s="133" t="s">
        <v>282</v>
      </c>
      <c r="AH2610" s="133">
        <v>0</v>
      </c>
      <c r="AI2610" s="133"/>
      <c r="AJ2610" s="133"/>
      <c r="AK2610" s="133"/>
      <c r="AL2610" s="133"/>
      <c r="AM2610" s="133"/>
      <c r="AN2610" s="133"/>
      <c r="AO2610" s="133"/>
      <c r="AP2610" s="133"/>
      <c r="AQ2610" s="133"/>
      <c r="AR2610" s="133"/>
      <c r="AS2610" s="133"/>
      <c r="AT2610" s="133"/>
      <c r="AU2610" s="133"/>
      <c r="AV2610" s="133"/>
      <c r="AW2610" s="133"/>
      <c r="AX2610" s="133"/>
      <c r="AY2610" s="133"/>
      <c r="AZ2610" s="133"/>
      <c r="BA2610" s="133"/>
      <c r="BB2610" s="133"/>
      <c r="BC2610" s="133"/>
      <c r="BD2610" s="133"/>
      <c r="BE2610" s="133"/>
      <c r="BF2610" s="133"/>
      <c r="BG2610" s="133"/>
      <c r="BH2610" s="133"/>
    </row>
    <row r="2611" spans="1:60" outlineLevel="1" x14ac:dyDescent="0.2">
      <c r="A2611" s="142"/>
      <c r="B2611" s="143"/>
      <c r="C2611" s="189" t="s">
        <v>2542</v>
      </c>
      <c r="D2611" s="175"/>
      <c r="E2611" s="176">
        <v>2.2440000000000002</v>
      </c>
      <c r="F2611" s="144"/>
      <c r="G2611" s="144"/>
      <c r="H2611" s="144"/>
      <c r="I2611" s="144"/>
      <c r="J2611" s="144"/>
      <c r="K2611" s="144"/>
      <c r="L2611" s="144"/>
      <c r="M2611" s="144"/>
      <c r="N2611" s="144"/>
      <c r="O2611" s="144"/>
      <c r="P2611" s="144"/>
      <c r="Q2611" s="144"/>
      <c r="R2611" s="144"/>
      <c r="S2611" s="144"/>
      <c r="T2611" s="144"/>
      <c r="U2611" s="144"/>
      <c r="V2611" s="144"/>
      <c r="W2611" s="144"/>
      <c r="X2611" s="133"/>
      <c r="Y2611" s="133"/>
      <c r="Z2611" s="133"/>
      <c r="AA2611" s="133"/>
      <c r="AB2611" s="133"/>
      <c r="AC2611" s="133"/>
      <c r="AD2611" s="133"/>
      <c r="AE2611" s="133"/>
      <c r="AF2611" s="133"/>
      <c r="AG2611" s="133" t="s">
        <v>282</v>
      </c>
      <c r="AH2611" s="133">
        <v>0</v>
      </c>
      <c r="AI2611" s="133"/>
      <c r="AJ2611" s="133"/>
      <c r="AK2611" s="133"/>
      <c r="AL2611" s="133"/>
      <c r="AM2611" s="133"/>
      <c r="AN2611" s="133"/>
      <c r="AO2611" s="133"/>
      <c r="AP2611" s="133"/>
      <c r="AQ2611" s="133"/>
      <c r="AR2611" s="133"/>
      <c r="AS2611" s="133"/>
      <c r="AT2611" s="133"/>
      <c r="AU2611" s="133"/>
      <c r="AV2611" s="133"/>
      <c r="AW2611" s="133"/>
      <c r="AX2611" s="133"/>
      <c r="AY2611" s="133"/>
      <c r="AZ2611" s="133"/>
      <c r="BA2611" s="133"/>
      <c r="BB2611" s="133"/>
      <c r="BC2611" s="133"/>
      <c r="BD2611" s="133"/>
      <c r="BE2611" s="133"/>
      <c r="BF2611" s="133"/>
      <c r="BG2611" s="133"/>
      <c r="BH2611" s="133"/>
    </row>
    <row r="2612" spans="1:60" outlineLevel="1" x14ac:dyDescent="0.2">
      <c r="A2612" s="142"/>
      <c r="B2612" s="143"/>
      <c r="C2612" s="190" t="s">
        <v>673</v>
      </c>
      <c r="D2612" s="177"/>
      <c r="E2612" s="178">
        <v>3.1620000000000004</v>
      </c>
      <c r="F2612" s="144"/>
      <c r="G2612" s="144"/>
      <c r="H2612" s="144"/>
      <c r="I2612" s="144"/>
      <c r="J2612" s="144"/>
      <c r="K2612" s="144"/>
      <c r="L2612" s="144"/>
      <c r="M2612" s="144"/>
      <c r="N2612" s="144"/>
      <c r="O2612" s="144"/>
      <c r="P2612" s="144"/>
      <c r="Q2612" s="144"/>
      <c r="R2612" s="144"/>
      <c r="S2612" s="144"/>
      <c r="T2612" s="144"/>
      <c r="U2612" s="144"/>
      <c r="V2612" s="144"/>
      <c r="W2612" s="144"/>
      <c r="X2612" s="133"/>
      <c r="Y2612" s="133"/>
      <c r="Z2612" s="133"/>
      <c r="AA2612" s="133"/>
      <c r="AB2612" s="133"/>
      <c r="AC2612" s="133"/>
      <c r="AD2612" s="133"/>
      <c r="AE2612" s="133"/>
      <c r="AF2612" s="133"/>
      <c r="AG2612" s="133" t="s">
        <v>282</v>
      </c>
      <c r="AH2612" s="133">
        <v>1</v>
      </c>
      <c r="AI2612" s="133"/>
      <c r="AJ2612" s="133"/>
      <c r="AK2612" s="133"/>
      <c r="AL2612" s="133"/>
      <c r="AM2612" s="133"/>
      <c r="AN2612" s="133"/>
      <c r="AO2612" s="133"/>
      <c r="AP2612" s="133"/>
      <c r="AQ2612" s="133"/>
      <c r="AR2612" s="133"/>
      <c r="AS2612" s="133"/>
      <c r="AT2612" s="133"/>
      <c r="AU2612" s="133"/>
      <c r="AV2612" s="133"/>
      <c r="AW2612" s="133"/>
      <c r="AX2612" s="133"/>
      <c r="AY2612" s="133"/>
      <c r="AZ2612" s="133"/>
      <c r="BA2612" s="133"/>
      <c r="BB2612" s="133"/>
      <c r="BC2612" s="133"/>
      <c r="BD2612" s="133"/>
      <c r="BE2612" s="133"/>
      <c r="BF2612" s="133"/>
      <c r="BG2612" s="133"/>
      <c r="BH2612" s="133"/>
    </row>
    <row r="2613" spans="1:60" outlineLevel="1" x14ac:dyDescent="0.2">
      <c r="A2613" s="142"/>
      <c r="B2613" s="143"/>
      <c r="C2613" s="189" t="s">
        <v>2543</v>
      </c>
      <c r="D2613" s="175"/>
      <c r="E2613" s="176"/>
      <c r="F2613" s="144"/>
      <c r="G2613" s="144"/>
      <c r="H2613" s="144"/>
      <c r="I2613" s="144"/>
      <c r="J2613" s="144"/>
      <c r="K2613" s="144"/>
      <c r="L2613" s="144"/>
      <c r="M2613" s="144"/>
      <c r="N2613" s="144"/>
      <c r="O2613" s="144"/>
      <c r="P2613" s="144"/>
      <c r="Q2613" s="144"/>
      <c r="R2613" s="144"/>
      <c r="S2613" s="144"/>
      <c r="T2613" s="144"/>
      <c r="U2613" s="144"/>
      <c r="V2613" s="144"/>
      <c r="W2613" s="144"/>
      <c r="X2613" s="133"/>
      <c r="Y2613" s="133"/>
      <c r="Z2613" s="133"/>
      <c r="AA2613" s="133"/>
      <c r="AB2613" s="133"/>
      <c r="AC2613" s="133"/>
      <c r="AD2613" s="133"/>
      <c r="AE2613" s="133"/>
      <c r="AF2613" s="133"/>
      <c r="AG2613" s="133" t="s">
        <v>282</v>
      </c>
      <c r="AH2613" s="133">
        <v>0</v>
      </c>
      <c r="AI2613" s="133"/>
      <c r="AJ2613" s="133"/>
      <c r="AK2613" s="133"/>
      <c r="AL2613" s="133"/>
      <c r="AM2613" s="133"/>
      <c r="AN2613" s="133"/>
      <c r="AO2613" s="133"/>
      <c r="AP2613" s="133"/>
      <c r="AQ2613" s="133"/>
      <c r="AR2613" s="133"/>
      <c r="AS2613" s="133"/>
      <c r="AT2613" s="133"/>
      <c r="AU2613" s="133"/>
      <c r="AV2613" s="133"/>
      <c r="AW2613" s="133"/>
      <c r="AX2613" s="133"/>
      <c r="AY2613" s="133"/>
      <c r="AZ2613" s="133"/>
      <c r="BA2613" s="133"/>
      <c r="BB2613" s="133"/>
      <c r="BC2613" s="133"/>
      <c r="BD2613" s="133"/>
      <c r="BE2613" s="133"/>
      <c r="BF2613" s="133"/>
      <c r="BG2613" s="133"/>
      <c r="BH2613" s="133"/>
    </row>
    <row r="2614" spans="1:60" outlineLevel="1" x14ac:dyDescent="0.2">
      <c r="A2614" s="142"/>
      <c r="B2614" s="143"/>
      <c r="C2614" s="189" t="s">
        <v>2544</v>
      </c>
      <c r="D2614" s="175"/>
      <c r="E2614" s="176"/>
      <c r="F2614" s="144"/>
      <c r="G2614" s="144"/>
      <c r="H2614" s="144"/>
      <c r="I2614" s="144"/>
      <c r="J2614" s="144"/>
      <c r="K2614" s="144"/>
      <c r="L2614" s="144"/>
      <c r="M2614" s="144"/>
      <c r="N2614" s="144"/>
      <c r="O2614" s="144"/>
      <c r="P2614" s="144"/>
      <c r="Q2614" s="144"/>
      <c r="R2614" s="144"/>
      <c r="S2614" s="144"/>
      <c r="T2614" s="144"/>
      <c r="U2614" s="144"/>
      <c r="V2614" s="144"/>
      <c r="W2614" s="144"/>
      <c r="X2614" s="133"/>
      <c r="Y2614" s="133"/>
      <c r="Z2614" s="133"/>
      <c r="AA2614" s="133"/>
      <c r="AB2614" s="133"/>
      <c r="AC2614" s="133"/>
      <c r="AD2614" s="133"/>
      <c r="AE2614" s="133"/>
      <c r="AF2614" s="133"/>
      <c r="AG2614" s="133" t="s">
        <v>282</v>
      </c>
      <c r="AH2614" s="133">
        <v>0</v>
      </c>
      <c r="AI2614" s="133"/>
      <c r="AJ2614" s="133"/>
      <c r="AK2614" s="133"/>
      <c r="AL2614" s="133"/>
      <c r="AM2614" s="133"/>
      <c r="AN2614" s="133"/>
      <c r="AO2614" s="133"/>
      <c r="AP2614" s="133"/>
      <c r="AQ2614" s="133"/>
      <c r="AR2614" s="133"/>
      <c r="AS2614" s="133"/>
      <c r="AT2614" s="133"/>
      <c r="AU2614" s="133"/>
      <c r="AV2614" s="133"/>
      <c r="AW2614" s="133"/>
      <c r="AX2614" s="133"/>
      <c r="AY2614" s="133"/>
      <c r="AZ2614" s="133"/>
      <c r="BA2614" s="133"/>
      <c r="BB2614" s="133"/>
      <c r="BC2614" s="133"/>
      <c r="BD2614" s="133"/>
      <c r="BE2614" s="133"/>
      <c r="BF2614" s="133"/>
      <c r="BG2614" s="133"/>
      <c r="BH2614" s="133"/>
    </row>
    <row r="2615" spans="1:60" outlineLevel="1" x14ac:dyDescent="0.2">
      <c r="A2615" s="142"/>
      <c r="B2615" s="143"/>
      <c r="C2615" s="189" t="s">
        <v>2534</v>
      </c>
      <c r="D2615" s="175"/>
      <c r="E2615" s="176">
        <v>3.2875000000000001</v>
      </c>
      <c r="F2615" s="144"/>
      <c r="G2615" s="144"/>
      <c r="H2615" s="144"/>
      <c r="I2615" s="144"/>
      <c r="J2615" s="144"/>
      <c r="K2615" s="144"/>
      <c r="L2615" s="144"/>
      <c r="M2615" s="144"/>
      <c r="N2615" s="144"/>
      <c r="O2615" s="144"/>
      <c r="P2615" s="144"/>
      <c r="Q2615" s="144"/>
      <c r="R2615" s="144"/>
      <c r="S2615" s="144"/>
      <c r="T2615" s="144"/>
      <c r="U2615" s="144"/>
      <c r="V2615" s="144"/>
      <c r="W2615" s="144"/>
      <c r="X2615" s="133"/>
      <c r="Y2615" s="133"/>
      <c r="Z2615" s="133"/>
      <c r="AA2615" s="133"/>
      <c r="AB2615" s="133"/>
      <c r="AC2615" s="133"/>
      <c r="AD2615" s="133"/>
      <c r="AE2615" s="133"/>
      <c r="AF2615" s="133"/>
      <c r="AG2615" s="133" t="s">
        <v>282</v>
      </c>
      <c r="AH2615" s="133">
        <v>0</v>
      </c>
      <c r="AI2615" s="133"/>
      <c r="AJ2615" s="133"/>
      <c r="AK2615" s="133"/>
      <c r="AL2615" s="133"/>
      <c r="AM2615" s="133"/>
      <c r="AN2615" s="133"/>
      <c r="AO2615" s="133"/>
      <c r="AP2615" s="133"/>
      <c r="AQ2615" s="133"/>
      <c r="AR2615" s="133"/>
      <c r="AS2615" s="133"/>
      <c r="AT2615" s="133"/>
      <c r="AU2615" s="133"/>
      <c r="AV2615" s="133"/>
      <c r="AW2615" s="133"/>
      <c r="AX2615" s="133"/>
      <c r="AY2615" s="133"/>
      <c r="AZ2615" s="133"/>
      <c r="BA2615" s="133"/>
      <c r="BB2615" s="133"/>
      <c r="BC2615" s="133"/>
      <c r="BD2615" s="133"/>
      <c r="BE2615" s="133"/>
      <c r="BF2615" s="133"/>
      <c r="BG2615" s="133"/>
      <c r="BH2615" s="133"/>
    </row>
    <row r="2616" spans="1:60" outlineLevel="1" x14ac:dyDescent="0.2">
      <c r="A2616" s="142"/>
      <c r="B2616" s="143"/>
      <c r="C2616" s="189" t="s">
        <v>2535</v>
      </c>
      <c r="D2616" s="175"/>
      <c r="E2616" s="176"/>
      <c r="F2616" s="144"/>
      <c r="G2616" s="144"/>
      <c r="H2616" s="144"/>
      <c r="I2616" s="144"/>
      <c r="J2616" s="144"/>
      <c r="K2616" s="144"/>
      <c r="L2616" s="144"/>
      <c r="M2616" s="144"/>
      <c r="N2616" s="144"/>
      <c r="O2616" s="144"/>
      <c r="P2616" s="144"/>
      <c r="Q2616" s="144"/>
      <c r="R2616" s="144"/>
      <c r="S2616" s="144"/>
      <c r="T2616" s="144"/>
      <c r="U2616" s="144"/>
      <c r="V2616" s="144"/>
      <c r="W2616" s="144"/>
      <c r="X2616" s="133"/>
      <c r="Y2616" s="133"/>
      <c r="Z2616" s="133"/>
      <c r="AA2616" s="133"/>
      <c r="AB2616" s="133"/>
      <c r="AC2616" s="133"/>
      <c r="AD2616" s="133"/>
      <c r="AE2616" s="133"/>
      <c r="AF2616" s="133"/>
      <c r="AG2616" s="133" t="s">
        <v>282</v>
      </c>
      <c r="AH2616" s="133">
        <v>0</v>
      </c>
      <c r="AI2616" s="133"/>
      <c r="AJ2616" s="133"/>
      <c r="AK2616" s="133"/>
      <c r="AL2616" s="133"/>
      <c r="AM2616" s="133"/>
      <c r="AN2616" s="133"/>
      <c r="AO2616" s="133"/>
      <c r="AP2616" s="133"/>
      <c r="AQ2616" s="133"/>
      <c r="AR2616" s="133"/>
      <c r="AS2616" s="133"/>
      <c r="AT2616" s="133"/>
      <c r="AU2616" s="133"/>
      <c r="AV2616" s="133"/>
      <c r="AW2616" s="133"/>
      <c r="AX2616" s="133"/>
      <c r="AY2616" s="133"/>
      <c r="AZ2616" s="133"/>
      <c r="BA2616" s="133"/>
      <c r="BB2616" s="133"/>
      <c r="BC2616" s="133"/>
      <c r="BD2616" s="133"/>
      <c r="BE2616" s="133"/>
      <c r="BF2616" s="133"/>
      <c r="BG2616" s="133"/>
      <c r="BH2616" s="133"/>
    </row>
    <row r="2617" spans="1:60" outlineLevel="1" x14ac:dyDescent="0.2">
      <c r="A2617" s="142"/>
      <c r="B2617" s="143"/>
      <c r="C2617" s="189" t="s">
        <v>2536</v>
      </c>
      <c r="D2617" s="175"/>
      <c r="E2617" s="176">
        <v>8.5250000000000004</v>
      </c>
      <c r="F2617" s="144"/>
      <c r="G2617" s="144"/>
      <c r="H2617" s="144"/>
      <c r="I2617" s="144"/>
      <c r="J2617" s="144"/>
      <c r="K2617" s="144"/>
      <c r="L2617" s="144"/>
      <c r="M2617" s="144"/>
      <c r="N2617" s="144"/>
      <c r="O2617" s="144"/>
      <c r="P2617" s="144"/>
      <c r="Q2617" s="144"/>
      <c r="R2617" s="144"/>
      <c r="S2617" s="144"/>
      <c r="T2617" s="144"/>
      <c r="U2617" s="144"/>
      <c r="V2617" s="144"/>
      <c r="W2617" s="144"/>
      <c r="X2617" s="133"/>
      <c r="Y2617" s="133"/>
      <c r="Z2617" s="133"/>
      <c r="AA2617" s="133"/>
      <c r="AB2617" s="133"/>
      <c r="AC2617" s="133"/>
      <c r="AD2617" s="133"/>
      <c r="AE2617" s="133"/>
      <c r="AF2617" s="133"/>
      <c r="AG2617" s="133" t="s">
        <v>282</v>
      </c>
      <c r="AH2617" s="133">
        <v>0</v>
      </c>
      <c r="AI2617" s="133"/>
      <c r="AJ2617" s="133"/>
      <c r="AK2617" s="133"/>
      <c r="AL2617" s="133"/>
      <c r="AM2617" s="133"/>
      <c r="AN2617" s="133"/>
      <c r="AO2617" s="133"/>
      <c r="AP2617" s="133"/>
      <c r="AQ2617" s="133"/>
      <c r="AR2617" s="133"/>
      <c r="AS2617" s="133"/>
      <c r="AT2617" s="133"/>
      <c r="AU2617" s="133"/>
      <c r="AV2617" s="133"/>
      <c r="AW2617" s="133"/>
      <c r="AX2617" s="133"/>
      <c r="AY2617" s="133"/>
      <c r="AZ2617" s="133"/>
      <c r="BA2617" s="133"/>
      <c r="BB2617" s="133"/>
      <c r="BC2617" s="133"/>
      <c r="BD2617" s="133"/>
      <c r="BE2617" s="133"/>
      <c r="BF2617" s="133"/>
      <c r="BG2617" s="133"/>
      <c r="BH2617" s="133"/>
    </row>
    <row r="2618" spans="1:60" outlineLevel="1" x14ac:dyDescent="0.2">
      <c r="A2618" s="142"/>
      <c r="B2618" s="143"/>
      <c r="C2618" s="189" t="s">
        <v>2537</v>
      </c>
      <c r="D2618" s="175"/>
      <c r="E2618" s="176">
        <v>4.6000000000000005</v>
      </c>
      <c r="F2618" s="144"/>
      <c r="G2618" s="144"/>
      <c r="H2618" s="144"/>
      <c r="I2618" s="144"/>
      <c r="J2618" s="144"/>
      <c r="K2618" s="144"/>
      <c r="L2618" s="144"/>
      <c r="M2618" s="144"/>
      <c r="N2618" s="144"/>
      <c r="O2618" s="144"/>
      <c r="P2618" s="144"/>
      <c r="Q2618" s="144"/>
      <c r="R2618" s="144"/>
      <c r="S2618" s="144"/>
      <c r="T2618" s="144"/>
      <c r="U2618" s="144"/>
      <c r="V2618" s="144"/>
      <c r="W2618" s="144"/>
      <c r="X2618" s="133"/>
      <c r="Y2618" s="133"/>
      <c r="Z2618" s="133"/>
      <c r="AA2618" s="133"/>
      <c r="AB2618" s="133"/>
      <c r="AC2618" s="133"/>
      <c r="AD2618" s="133"/>
      <c r="AE2618" s="133"/>
      <c r="AF2618" s="133"/>
      <c r="AG2618" s="133" t="s">
        <v>282</v>
      </c>
      <c r="AH2618" s="133">
        <v>0</v>
      </c>
      <c r="AI2618" s="133"/>
      <c r="AJ2618" s="133"/>
      <c r="AK2618" s="133"/>
      <c r="AL2618" s="133"/>
      <c r="AM2618" s="133"/>
      <c r="AN2618" s="133"/>
      <c r="AO2618" s="133"/>
      <c r="AP2618" s="133"/>
      <c r="AQ2618" s="133"/>
      <c r="AR2618" s="133"/>
      <c r="AS2618" s="133"/>
      <c r="AT2618" s="133"/>
      <c r="AU2618" s="133"/>
      <c r="AV2618" s="133"/>
      <c r="AW2618" s="133"/>
      <c r="AX2618" s="133"/>
      <c r="AY2618" s="133"/>
      <c r="AZ2618" s="133"/>
      <c r="BA2618" s="133"/>
      <c r="BB2618" s="133"/>
      <c r="BC2618" s="133"/>
      <c r="BD2618" s="133"/>
      <c r="BE2618" s="133"/>
      <c r="BF2618" s="133"/>
      <c r="BG2618" s="133"/>
      <c r="BH2618" s="133"/>
    </row>
    <row r="2619" spans="1:60" outlineLevel="1" x14ac:dyDescent="0.2">
      <c r="A2619" s="142"/>
      <c r="B2619" s="143"/>
      <c r="C2619" s="190" t="s">
        <v>673</v>
      </c>
      <c r="D2619" s="177"/>
      <c r="E2619" s="178">
        <v>16.412500000000001</v>
      </c>
      <c r="F2619" s="144"/>
      <c r="G2619" s="144"/>
      <c r="H2619" s="144"/>
      <c r="I2619" s="144"/>
      <c r="J2619" s="144"/>
      <c r="K2619" s="144"/>
      <c r="L2619" s="144"/>
      <c r="M2619" s="144"/>
      <c r="N2619" s="144"/>
      <c r="O2619" s="144"/>
      <c r="P2619" s="144"/>
      <c r="Q2619" s="144"/>
      <c r="R2619" s="144"/>
      <c r="S2619" s="144"/>
      <c r="T2619" s="144"/>
      <c r="U2619" s="144"/>
      <c r="V2619" s="144"/>
      <c r="W2619" s="144"/>
      <c r="X2619" s="133"/>
      <c r="Y2619" s="133"/>
      <c r="Z2619" s="133"/>
      <c r="AA2619" s="133"/>
      <c r="AB2619" s="133"/>
      <c r="AC2619" s="133"/>
      <c r="AD2619" s="133"/>
      <c r="AE2619" s="133"/>
      <c r="AF2619" s="133"/>
      <c r="AG2619" s="133" t="s">
        <v>282</v>
      </c>
      <c r="AH2619" s="133">
        <v>1</v>
      </c>
      <c r="AI2619" s="133"/>
      <c r="AJ2619" s="133"/>
      <c r="AK2619" s="133"/>
      <c r="AL2619" s="133"/>
      <c r="AM2619" s="133"/>
      <c r="AN2619" s="133"/>
      <c r="AO2619" s="133"/>
      <c r="AP2619" s="133"/>
      <c r="AQ2619" s="133"/>
      <c r="AR2619" s="133"/>
      <c r="AS2619" s="133"/>
      <c r="AT2619" s="133"/>
      <c r="AU2619" s="133"/>
      <c r="AV2619" s="133"/>
      <c r="AW2619" s="133"/>
      <c r="AX2619" s="133"/>
      <c r="AY2619" s="133"/>
      <c r="AZ2619" s="133"/>
      <c r="BA2619" s="133"/>
      <c r="BB2619" s="133"/>
      <c r="BC2619" s="133"/>
      <c r="BD2619" s="133"/>
      <c r="BE2619" s="133"/>
      <c r="BF2619" s="133"/>
      <c r="BG2619" s="133"/>
      <c r="BH2619" s="133"/>
    </row>
    <row r="2620" spans="1:60" outlineLevel="1" x14ac:dyDescent="0.2">
      <c r="A2620" s="142"/>
      <c r="B2620" s="143"/>
      <c r="C2620" s="189" t="s">
        <v>2545</v>
      </c>
      <c r="D2620" s="175"/>
      <c r="E2620" s="176"/>
      <c r="F2620" s="144"/>
      <c r="G2620" s="144"/>
      <c r="H2620" s="144"/>
      <c r="I2620" s="144"/>
      <c r="J2620" s="144"/>
      <c r="K2620" s="144"/>
      <c r="L2620" s="144"/>
      <c r="M2620" s="144"/>
      <c r="N2620" s="144"/>
      <c r="O2620" s="144"/>
      <c r="P2620" s="144"/>
      <c r="Q2620" s="144"/>
      <c r="R2620" s="144"/>
      <c r="S2620" s="144"/>
      <c r="T2620" s="144"/>
      <c r="U2620" s="144"/>
      <c r="V2620" s="144"/>
      <c r="W2620" s="144"/>
      <c r="X2620" s="133"/>
      <c r="Y2620" s="133"/>
      <c r="Z2620" s="133"/>
      <c r="AA2620" s="133"/>
      <c r="AB2620" s="133"/>
      <c r="AC2620" s="133"/>
      <c r="AD2620" s="133"/>
      <c r="AE2620" s="133"/>
      <c r="AF2620" s="133"/>
      <c r="AG2620" s="133" t="s">
        <v>282</v>
      </c>
      <c r="AH2620" s="133">
        <v>0</v>
      </c>
      <c r="AI2620" s="133"/>
      <c r="AJ2620" s="133"/>
      <c r="AK2620" s="133"/>
      <c r="AL2620" s="133"/>
      <c r="AM2620" s="133"/>
      <c r="AN2620" s="133"/>
      <c r="AO2620" s="133"/>
      <c r="AP2620" s="133"/>
      <c r="AQ2620" s="133"/>
      <c r="AR2620" s="133"/>
      <c r="AS2620" s="133"/>
      <c r="AT2620" s="133"/>
      <c r="AU2620" s="133"/>
      <c r="AV2620" s="133"/>
      <c r="AW2620" s="133"/>
      <c r="AX2620" s="133"/>
      <c r="AY2620" s="133"/>
      <c r="AZ2620" s="133"/>
      <c r="BA2620" s="133"/>
      <c r="BB2620" s="133"/>
      <c r="BC2620" s="133"/>
      <c r="BD2620" s="133"/>
      <c r="BE2620" s="133"/>
      <c r="BF2620" s="133"/>
      <c r="BG2620" s="133"/>
      <c r="BH2620" s="133"/>
    </row>
    <row r="2621" spans="1:60" outlineLevel="1" x14ac:dyDescent="0.2">
      <c r="A2621" s="142"/>
      <c r="B2621" s="143"/>
      <c r="C2621" s="189" t="s">
        <v>2535</v>
      </c>
      <c r="D2621" s="175"/>
      <c r="E2621" s="176"/>
      <c r="F2621" s="144"/>
      <c r="G2621" s="144"/>
      <c r="H2621" s="144"/>
      <c r="I2621" s="144"/>
      <c r="J2621" s="144"/>
      <c r="K2621" s="144"/>
      <c r="L2621" s="144"/>
      <c r="M2621" s="144"/>
      <c r="N2621" s="144"/>
      <c r="O2621" s="144"/>
      <c r="P2621" s="144"/>
      <c r="Q2621" s="144"/>
      <c r="R2621" s="144"/>
      <c r="S2621" s="144"/>
      <c r="T2621" s="144"/>
      <c r="U2621" s="144"/>
      <c r="V2621" s="144"/>
      <c r="W2621" s="144"/>
      <c r="X2621" s="133"/>
      <c r="Y2621" s="133"/>
      <c r="Z2621" s="133"/>
      <c r="AA2621" s="133"/>
      <c r="AB2621" s="133"/>
      <c r="AC2621" s="133"/>
      <c r="AD2621" s="133"/>
      <c r="AE2621" s="133"/>
      <c r="AF2621" s="133"/>
      <c r="AG2621" s="133" t="s">
        <v>282</v>
      </c>
      <c r="AH2621" s="133">
        <v>0</v>
      </c>
      <c r="AI2621" s="133"/>
      <c r="AJ2621" s="133"/>
      <c r="AK2621" s="133"/>
      <c r="AL2621" s="133"/>
      <c r="AM2621" s="133"/>
      <c r="AN2621" s="133"/>
      <c r="AO2621" s="133"/>
      <c r="AP2621" s="133"/>
      <c r="AQ2621" s="133"/>
      <c r="AR2621" s="133"/>
      <c r="AS2621" s="133"/>
      <c r="AT2621" s="133"/>
      <c r="AU2621" s="133"/>
      <c r="AV2621" s="133"/>
      <c r="AW2621" s="133"/>
      <c r="AX2621" s="133"/>
      <c r="AY2621" s="133"/>
      <c r="AZ2621" s="133"/>
      <c r="BA2621" s="133"/>
      <c r="BB2621" s="133"/>
      <c r="BC2621" s="133"/>
      <c r="BD2621" s="133"/>
      <c r="BE2621" s="133"/>
      <c r="BF2621" s="133"/>
      <c r="BG2621" s="133"/>
      <c r="BH2621" s="133"/>
    </row>
    <row r="2622" spans="1:60" outlineLevel="1" x14ac:dyDescent="0.2">
      <c r="A2622" s="142"/>
      <c r="B2622" s="143"/>
      <c r="C2622" s="189" t="s">
        <v>2546</v>
      </c>
      <c r="D2622" s="175"/>
      <c r="E2622" s="176">
        <v>2.2896000000000001</v>
      </c>
      <c r="F2622" s="144"/>
      <c r="G2622" s="144"/>
      <c r="H2622" s="144"/>
      <c r="I2622" s="144"/>
      <c r="J2622" s="144"/>
      <c r="K2622" s="144"/>
      <c r="L2622" s="144"/>
      <c r="M2622" s="144"/>
      <c r="N2622" s="144"/>
      <c r="O2622" s="144"/>
      <c r="P2622" s="144"/>
      <c r="Q2622" s="144"/>
      <c r="R2622" s="144"/>
      <c r="S2622" s="144"/>
      <c r="T2622" s="144"/>
      <c r="U2622" s="144"/>
      <c r="V2622" s="144"/>
      <c r="W2622" s="144"/>
      <c r="X2622" s="133"/>
      <c r="Y2622" s="133"/>
      <c r="Z2622" s="133"/>
      <c r="AA2622" s="133"/>
      <c r="AB2622" s="133"/>
      <c r="AC2622" s="133"/>
      <c r="AD2622" s="133"/>
      <c r="AE2622" s="133"/>
      <c r="AF2622" s="133"/>
      <c r="AG2622" s="133" t="s">
        <v>282</v>
      </c>
      <c r="AH2622" s="133">
        <v>0</v>
      </c>
      <c r="AI2622" s="133"/>
      <c r="AJ2622" s="133"/>
      <c r="AK2622" s="133"/>
      <c r="AL2622" s="133"/>
      <c r="AM2622" s="133"/>
      <c r="AN2622" s="133"/>
      <c r="AO2622" s="133"/>
      <c r="AP2622" s="133"/>
      <c r="AQ2622" s="133"/>
      <c r="AR2622" s="133"/>
      <c r="AS2622" s="133"/>
      <c r="AT2622" s="133"/>
      <c r="AU2622" s="133"/>
      <c r="AV2622" s="133"/>
      <c r="AW2622" s="133"/>
      <c r="AX2622" s="133"/>
      <c r="AY2622" s="133"/>
      <c r="AZ2622" s="133"/>
      <c r="BA2622" s="133"/>
      <c r="BB2622" s="133"/>
      <c r="BC2622" s="133"/>
      <c r="BD2622" s="133"/>
      <c r="BE2622" s="133"/>
      <c r="BF2622" s="133"/>
      <c r="BG2622" s="133"/>
      <c r="BH2622" s="133"/>
    </row>
    <row r="2623" spans="1:60" outlineLevel="1" x14ac:dyDescent="0.2">
      <c r="A2623" s="142"/>
      <c r="B2623" s="143"/>
      <c r="C2623" s="189" t="s">
        <v>2547</v>
      </c>
      <c r="D2623" s="175"/>
      <c r="E2623" s="176">
        <v>4.032</v>
      </c>
      <c r="F2623" s="144"/>
      <c r="G2623" s="144"/>
      <c r="H2623" s="144"/>
      <c r="I2623" s="144"/>
      <c r="J2623" s="144"/>
      <c r="K2623" s="144"/>
      <c r="L2623" s="144"/>
      <c r="M2623" s="144"/>
      <c r="N2623" s="144"/>
      <c r="O2623" s="144"/>
      <c r="P2623" s="144"/>
      <c r="Q2623" s="144"/>
      <c r="R2623" s="144"/>
      <c r="S2623" s="144"/>
      <c r="T2623" s="144"/>
      <c r="U2623" s="144"/>
      <c r="V2623" s="144"/>
      <c r="W2623" s="144"/>
      <c r="X2623" s="133"/>
      <c r="Y2623" s="133"/>
      <c r="Z2623" s="133"/>
      <c r="AA2623" s="133"/>
      <c r="AB2623" s="133"/>
      <c r="AC2623" s="133"/>
      <c r="AD2623" s="133"/>
      <c r="AE2623" s="133"/>
      <c r="AF2623" s="133"/>
      <c r="AG2623" s="133" t="s">
        <v>282</v>
      </c>
      <c r="AH2623" s="133">
        <v>0</v>
      </c>
      <c r="AI2623" s="133"/>
      <c r="AJ2623" s="133"/>
      <c r="AK2623" s="133"/>
      <c r="AL2623" s="133"/>
      <c r="AM2623" s="133"/>
      <c r="AN2623" s="133"/>
      <c r="AO2623" s="133"/>
      <c r="AP2623" s="133"/>
      <c r="AQ2623" s="133"/>
      <c r="AR2623" s="133"/>
      <c r="AS2623" s="133"/>
      <c r="AT2623" s="133"/>
      <c r="AU2623" s="133"/>
      <c r="AV2623" s="133"/>
      <c r="AW2623" s="133"/>
      <c r="AX2623" s="133"/>
      <c r="AY2623" s="133"/>
      <c r="AZ2623" s="133"/>
      <c r="BA2623" s="133"/>
      <c r="BB2623" s="133"/>
      <c r="BC2623" s="133"/>
      <c r="BD2623" s="133"/>
      <c r="BE2623" s="133"/>
      <c r="BF2623" s="133"/>
      <c r="BG2623" s="133"/>
      <c r="BH2623" s="133"/>
    </row>
    <row r="2624" spans="1:60" outlineLevel="1" x14ac:dyDescent="0.2">
      <c r="A2624" s="142"/>
      <c r="B2624" s="143"/>
      <c r="C2624" s="190" t="s">
        <v>673</v>
      </c>
      <c r="D2624" s="177"/>
      <c r="E2624" s="178">
        <v>6.3216000000000001</v>
      </c>
      <c r="F2624" s="144"/>
      <c r="G2624" s="144"/>
      <c r="H2624" s="144"/>
      <c r="I2624" s="144"/>
      <c r="J2624" s="144"/>
      <c r="K2624" s="144"/>
      <c r="L2624" s="144"/>
      <c r="M2624" s="144"/>
      <c r="N2624" s="144"/>
      <c r="O2624" s="144"/>
      <c r="P2624" s="144"/>
      <c r="Q2624" s="144"/>
      <c r="R2624" s="144"/>
      <c r="S2624" s="144"/>
      <c r="T2624" s="144"/>
      <c r="U2624" s="144"/>
      <c r="V2624" s="144"/>
      <c r="W2624" s="144"/>
      <c r="X2624" s="133"/>
      <c r="Y2624" s="133"/>
      <c r="Z2624" s="133"/>
      <c r="AA2624" s="133"/>
      <c r="AB2624" s="133"/>
      <c r="AC2624" s="133"/>
      <c r="AD2624" s="133"/>
      <c r="AE2624" s="133"/>
      <c r="AF2624" s="133"/>
      <c r="AG2624" s="133" t="s">
        <v>282</v>
      </c>
      <c r="AH2624" s="133">
        <v>1</v>
      </c>
      <c r="AI2624" s="133"/>
      <c r="AJ2624" s="133"/>
      <c r="AK2624" s="133"/>
      <c r="AL2624" s="133"/>
      <c r="AM2624" s="133"/>
      <c r="AN2624" s="133"/>
      <c r="AO2624" s="133"/>
      <c r="AP2624" s="133"/>
      <c r="AQ2624" s="133"/>
      <c r="AR2624" s="133"/>
      <c r="AS2624" s="133"/>
      <c r="AT2624" s="133"/>
      <c r="AU2624" s="133"/>
      <c r="AV2624" s="133"/>
      <c r="AW2624" s="133"/>
      <c r="AX2624" s="133"/>
      <c r="AY2624" s="133"/>
      <c r="AZ2624" s="133"/>
      <c r="BA2624" s="133"/>
      <c r="BB2624" s="133"/>
      <c r="BC2624" s="133"/>
      <c r="BD2624" s="133"/>
      <c r="BE2624" s="133"/>
      <c r="BF2624" s="133"/>
      <c r="BG2624" s="133"/>
      <c r="BH2624" s="133"/>
    </row>
    <row r="2625" spans="1:60" outlineLevel="1" x14ac:dyDescent="0.2">
      <c r="A2625" s="154">
        <v>482</v>
      </c>
      <c r="B2625" s="155" t="s">
        <v>2548</v>
      </c>
      <c r="C2625" s="171" t="s">
        <v>2549</v>
      </c>
      <c r="D2625" s="156" t="s">
        <v>279</v>
      </c>
      <c r="E2625" s="157">
        <v>674.9063900000001</v>
      </c>
      <c r="F2625" s="158">
        <v>550</v>
      </c>
      <c r="G2625" s="159">
        <f>ROUND(E2625*F2625,2)</f>
        <v>371198.51</v>
      </c>
      <c r="H2625" s="158">
        <v>550</v>
      </c>
      <c r="I2625" s="159">
        <f>ROUND(E2625*H2625,2)</f>
        <v>371198.51</v>
      </c>
      <c r="J2625" s="158">
        <v>0</v>
      </c>
      <c r="K2625" s="159">
        <f>ROUND(E2625*J2625,2)</f>
        <v>0</v>
      </c>
      <c r="L2625" s="159">
        <v>21</v>
      </c>
      <c r="M2625" s="159">
        <f>G2625*(1+L2625/100)</f>
        <v>449150.19709999999</v>
      </c>
      <c r="N2625" s="159">
        <v>1.5000000000000001E-2</v>
      </c>
      <c r="O2625" s="159">
        <f>ROUND(E2625*N2625,2)</f>
        <v>10.119999999999999</v>
      </c>
      <c r="P2625" s="159">
        <v>0</v>
      </c>
      <c r="Q2625" s="159">
        <f>ROUND(E2625*P2625,2)</f>
        <v>0</v>
      </c>
      <c r="R2625" s="159"/>
      <c r="S2625" s="159" t="s">
        <v>250</v>
      </c>
      <c r="T2625" s="160" t="s">
        <v>234</v>
      </c>
      <c r="U2625" s="144">
        <v>0</v>
      </c>
      <c r="V2625" s="144">
        <f>ROUND(E2625*U2625,2)</f>
        <v>0</v>
      </c>
      <c r="W2625" s="144"/>
      <c r="X2625" s="133"/>
      <c r="Y2625" s="133"/>
      <c r="Z2625" s="133"/>
      <c r="AA2625" s="133"/>
      <c r="AB2625" s="133"/>
      <c r="AC2625" s="133"/>
      <c r="AD2625" s="133"/>
      <c r="AE2625" s="133"/>
      <c r="AF2625" s="133"/>
      <c r="AG2625" s="133" t="s">
        <v>861</v>
      </c>
      <c r="AH2625" s="133"/>
      <c r="AI2625" s="133"/>
      <c r="AJ2625" s="133"/>
      <c r="AK2625" s="133"/>
      <c r="AL2625" s="133"/>
      <c r="AM2625" s="133"/>
      <c r="AN2625" s="133"/>
      <c r="AO2625" s="133"/>
      <c r="AP2625" s="133"/>
      <c r="AQ2625" s="133"/>
      <c r="AR2625" s="133"/>
      <c r="AS2625" s="133"/>
      <c r="AT2625" s="133"/>
      <c r="AU2625" s="133"/>
      <c r="AV2625" s="133"/>
      <c r="AW2625" s="133"/>
      <c r="AX2625" s="133"/>
      <c r="AY2625" s="133"/>
      <c r="AZ2625" s="133"/>
      <c r="BA2625" s="133"/>
      <c r="BB2625" s="133"/>
      <c r="BC2625" s="133"/>
      <c r="BD2625" s="133"/>
      <c r="BE2625" s="133"/>
      <c r="BF2625" s="133"/>
      <c r="BG2625" s="133"/>
      <c r="BH2625" s="133"/>
    </row>
    <row r="2626" spans="1:60" outlineLevel="1" x14ac:dyDescent="0.2">
      <c r="A2626" s="142"/>
      <c r="B2626" s="143"/>
      <c r="C2626" s="189" t="s">
        <v>2550</v>
      </c>
      <c r="D2626" s="175"/>
      <c r="E2626" s="176">
        <v>57.52308</v>
      </c>
      <c r="F2626" s="144"/>
      <c r="G2626" s="144"/>
      <c r="H2626" s="144"/>
      <c r="I2626" s="144"/>
      <c r="J2626" s="144"/>
      <c r="K2626" s="144"/>
      <c r="L2626" s="144"/>
      <c r="M2626" s="144"/>
      <c r="N2626" s="144"/>
      <c r="O2626" s="144"/>
      <c r="P2626" s="144"/>
      <c r="Q2626" s="144"/>
      <c r="R2626" s="144"/>
      <c r="S2626" s="144"/>
      <c r="T2626" s="144"/>
      <c r="U2626" s="144"/>
      <c r="V2626" s="144"/>
      <c r="W2626" s="144"/>
      <c r="X2626" s="133"/>
      <c r="Y2626" s="133"/>
      <c r="Z2626" s="133"/>
      <c r="AA2626" s="133"/>
      <c r="AB2626" s="133"/>
      <c r="AC2626" s="133"/>
      <c r="AD2626" s="133"/>
      <c r="AE2626" s="133"/>
      <c r="AF2626" s="133"/>
      <c r="AG2626" s="133" t="s">
        <v>282</v>
      </c>
      <c r="AH2626" s="133">
        <v>5</v>
      </c>
      <c r="AI2626" s="133"/>
      <c r="AJ2626" s="133"/>
      <c r="AK2626" s="133"/>
      <c r="AL2626" s="133"/>
      <c r="AM2626" s="133"/>
      <c r="AN2626" s="133"/>
      <c r="AO2626" s="133"/>
      <c r="AP2626" s="133"/>
      <c r="AQ2626" s="133"/>
      <c r="AR2626" s="133"/>
      <c r="AS2626" s="133"/>
      <c r="AT2626" s="133"/>
      <c r="AU2626" s="133"/>
      <c r="AV2626" s="133"/>
      <c r="AW2626" s="133"/>
      <c r="AX2626" s="133"/>
      <c r="AY2626" s="133"/>
      <c r="AZ2626" s="133"/>
      <c r="BA2626" s="133"/>
      <c r="BB2626" s="133"/>
      <c r="BC2626" s="133"/>
      <c r="BD2626" s="133"/>
      <c r="BE2626" s="133"/>
      <c r="BF2626" s="133"/>
      <c r="BG2626" s="133"/>
      <c r="BH2626" s="133"/>
    </row>
    <row r="2627" spans="1:60" outlineLevel="1" x14ac:dyDescent="0.2">
      <c r="A2627" s="142"/>
      <c r="B2627" s="143"/>
      <c r="C2627" s="189" t="s">
        <v>2551</v>
      </c>
      <c r="D2627" s="175"/>
      <c r="E2627" s="176">
        <v>617.38331000000005</v>
      </c>
      <c r="F2627" s="144"/>
      <c r="G2627" s="144"/>
      <c r="H2627" s="144"/>
      <c r="I2627" s="144"/>
      <c r="J2627" s="144"/>
      <c r="K2627" s="144"/>
      <c r="L2627" s="144"/>
      <c r="M2627" s="144"/>
      <c r="N2627" s="144"/>
      <c r="O2627" s="144"/>
      <c r="P2627" s="144"/>
      <c r="Q2627" s="144"/>
      <c r="R2627" s="144"/>
      <c r="S2627" s="144"/>
      <c r="T2627" s="144"/>
      <c r="U2627" s="144"/>
      <c r="V2627" s="144"/>
      <c r="W2627" s="144"/>
      <c r="X2627" s="133"/>
      <c r="Y2627" s="133"/>
      <c r="Z2627" s="133"/>
      <c r="AA2627" s="133"/>
      <c r="AB2627" s="133"/>
      <c r="AC2627" s="133"/>
      <c r="AD2627" s="133"/>
      <c r="AE2627" s="133"/>
      <c r="AF2627" s="133"/>
      <c r="AG2627" s="133" t="s">
        <v>282</v>
      </c>
      <c r="AH2627" s="133">
        <v>5</v>
      </c>
      <c r="AI2627" s="133"/>
      <c r="AJ2627" s="133"/>
      <c r="AK2627" s="133"/>
      <c r="AL2627" s="133"/>
      <c r="AM2627" s="133"/>
      <c r="AN2627" s="133"/>
      <c r="AO2627" s="133"/>
      <c r="AP2627" s="133"/>
      <c r="AQ2627" s="133"/>
      <c r="AR2627" s="133"/>
      <c r="AS2627" s="133"/>
      <c r="AT2627" s="133"/>
      <c r="AU2627" s="133"/>
      <c r="AV2627" s="133"/>
      <c r="AW2627" s="133"/>
      <c r="AX2627" s="133"/>
      <c r="AY2627" s="133"/>
      <c r="AZ2627" s="133"/>
      <c r="BA2627" s="133"/>
      <c r="BB2627" s="133"/>
      <c r="BC2627" s="133"/>
      <c r="BD2627" s="133"/>
      <c r="BE2627" s="133"/>
      <c r="BF2627" s="133"/>
      <c r="BG2627" s="133"/>
      <c r="BH2627" s="133"/>
    </row>
    <row r="2628" spans="1:60" outlineLevel="1" x14ac:dyDescent="0.2">
      <c r="A2628" s="154">
        <v>483</v>
      </c>
      <c r="B2628" s="155" t="s">
        <v>2552</v>
      </c>
      <c r="C2628" s="171" t="s">
        <v>2553</v>
      </c>
      <c r="D2628" s="156" t="s">
        <v>353</v>
      </c>
      <c r="E2628" s="157">
        <v>302.27910000000003</v>
      </c>
      <c r="F2628" s="158">
        <v>95</v>
      </c>
      <c r="G2628" s="159">
        <f>ROUND(E2628*F2628,2)</f>
        <v>28716.51</v>
      </c>
      <c r="H2628" s="158">
        <v>95</v>
      </c>
      <c r="I2628" s="159">
        <f>ROUND(E2628*H2628,2)</f>
        <v>28716.51</v>
      </c>
      <c r="J2628" s="158">
        <v>0</v>
      </c>
      <c r="K2628" s="159">
        <f>ROUND(E2628*J2628,2)</f>
        <v>0</v>
      </c>
      <c r="L2628" s="159">
        <v>21</v>
      </c>
      <c r="M2628" s="159">
        <f>G2628*(1+L2628/100)</f>
        <v>34746.977099999996</v>
      </c>
      <c r="N2628" s="159">
        <v>0.01</v>
      </c>
      <c r="O2628" s="159">
        <f>ROUND(E2628*N2628,2)</f>
        <v>3.02</v>
      </c>
      <c r="P2628" s="159">
        <v>0</v>
      </c>
      <c r="Q2628" s="159">
        <f>ROUND(E2628*P2628,2)</f>
        <v>0</v>
      </c>
      <c r="R2628" s="159"/>
      <c r="S2628" s="159" t="s">
        <v>250</v>
      </c>
      <c r="T2628" s="160" t="s">
        <v>234</v>
      </c>
      <c r="U2628" s="144">
        <v>0</v>
      </c>
      <c r="V2628" s="144">
        <f>ROUND(E2628*U2628,2)</f>
        <v>0</v>
      </c>
      <c r="W2628" s="144"/>
      <c r="X2628" s="133"/>
      <c r="Y2628" s="133"/>
      <c r="Z2628" s="133"/>
      <c r="AA2628" s="133"/>
      <c r="AB2628" s="133"/>
      <c r="AC2628" s="133"/>
      <c r="AD2628" s="133"/>
      <c r="AE2628" s="133"/>
      <c r="AF2628" s="133"/>
      <c r="AG2628" s="133" t="s">
        <v>1450</v>
      </c>
      <c r="AH2628" s="133"/>
      <c r="AI2628" s="133"/>
      <c r="AJ2628" s="133"/>
      <c r="AK2628" s="133"/>
      <c r="AL2628" s="133"/>
      <c r="AM2628" s="133"/>
      <c r="AN2628" s="133"/>
      <c r="AO2628" s="133"/>
      <c r="AP2628" s="133"/>
      <c r="AQ2628" s="133"/>
      <c r="AR2628" s="133"/>
      <c r="AS2628" s="133"/>
      <c r="AT2628" s="133"/>
      <c r="AU2628" s="133"/>
      <c r="AV2628" s="133"/>
      <c r="AW2628" s="133"/>
      <c r="AX2628" s="133"/>
      <c r="AY2628" s="133"/>
      <c r="AZ2628" s="133"/>
      <c r="BA2628" s="133"/>
      <c r="BB2628" s="133"/>
      <c r="BC2628" s="133"/>
      <c r="BD2628" s="133"/>
      <c r="BE2628" s="133"/>
      <c r="BF2628" s="133"/>
      <c r="BG2628" s="133"/>
      <c r="BH2628" s="133"/>
    </row>
    <row r="2629" spans="1:60" outlineLevel="1" x14ac:dyDescent="0.2">
      <c r="A2629" s="142"/>
      <c r="B2629" s="143"/>
      <c r="C2629" s="189" t="s">
        <v>2554</v>
      </c>
      <c r="D2629" s="175"/>
      <c r="E2629" s="176">
        <v>231.66150000000002</v>
      </c>
      <c r="F2629" s="144"/>
      <c r="G2629" s="144"/>
      <c r="H2629" s="144"/>
      <c r="I2629" s="144"/>
      <c r="J2629" s="144"/>
      <c r="K2629" s="144"/>
      <c r="L2629" s="144"/>
      <c r="M2629" s="144"/>
      <c r="N2629" s="144"/>
      <c r="O2629" s="144"/>
      <c r="P2629" s="144"/>
      <c r="Q2629" s="144"/>
      <c r="R2629" s="144"/>
      <c r="S2629" s="144"/>
      <c r="T2629" s="144"/>
      <c r="U2629" s="144"/>
      <c r="V2629" s="144"/>
      <c r="W2629" s="144"/>
      <c r="X2629" s="133"/>
      <c r="Y2629" s="133"/>
      <c r="Z2629" s="133"/>
      <c r="AA2629" s="133"/>
      <c r="AB2629" s="133"/>
      <c r="AC2629" s="133"/>
      <c r="AD2629" s="133"/>
      <c r="AE2629" s="133"/>
      <c r="AF2629" s="133"/>
      <c r="AG2629" s="133" t="s">
        <v>282</v>
      </c>
      <c r="AH2629" s="133">
        <v>5</v>
      </c>
      <c r="AI2629" s="133"/>
      <c r="AJ2629" s="133"/>
      <c r="AK2629" s="133"/>
      <c r="AL2629" s="133"/>
      <c r="AM2629" s="133"/>
      <c r="AN2629" s="133"/>
      <c r="AO2629" s="133"/>
      <c r="AP2629" s="133"/>
      <c r="AQ2629" s="133"/>
      <c r="AR2629" s="133"/>
      <c r="AS2629" s="133"/>
      <c r="AT2629" s="133"/>
      <c r="AU2629" s="133"/>
      <c r="AV2629" s="133"/>
      <c r="AW2629" s="133"/>
      <c r="AX2629" s="133"/>
      <c r="AY2629" s="133"/>
      <c r="AZ2629" s="133"/>
      <c r="BA2629" s="133"/>
      <c r="BB2629" s="133"/>
      <c r="BC2629" s="133"/>
      <c r="BD2629" s="133"/>
      <c r="BE2629" s="133"/>
      <c r="BF2629" s="133"/>
      <c r="BG2629" s="133"/>
      <c r="BH2629" s="133"/>
    </row>
    <row r="2630" spans="1:60" outlineLevel="1" x14ac:dyDescent="0.2">
      <c r="A2630" s="142"/>
      <c r="B2630" s="143"/>
      <c r="C2630" s="189" t="s">
        <v>2555</v>
      </c>
      <c r="D2630" s="175"/>
      <c r="E2630" s="176">
        <v>70.61760000000001</v>
      </c>
      <c r="F2630" s="144"/>
      <c r="G2630" s="144"/>
      <c r="H2630" s="144"/>
      <c r="I2630" s="144"/>
      <c r="J2630" s="144"/>
      <c r="K2630" s="144"/>
      <c r="L2630" s="144"/>
      <c r="M2630" s="144"/>
      <c r="N2630" s="144"/>
      <c r="O2630" s="144"/>
      <c r="P2630" s="144"/>
      <c r="Q2630" s="144"/>
      <c r="R2630" s="144"/>
      <c r="S2630" s="144"/>
      <c r="T2630" s="144"/>
      <c r="U2630" s="144"/>
      <c r="V2630" s="144"/>
      <c r="W2630" s="144"/>
      <c r="X2630" s="133"/>
      <c r="Y2630" s="133"/>
      <c r="Z2630" s="133"/>
      <c r="AA2630" s="133"/>
      <c r="AB2630" s="133"/>
      <c r="AC2630" s="133"/>
      <c r="AD2630" s="133"/>
      <c r="AE2630" s="133"/>
      <c r="AF2630" s="133"/>
      <c r="AG2630" s="133" t="s">
        <v>282</v>
      </c>
      <c r="AH2630" s="133">
        <v>5</v>
      </c>
      <c r="AI2630" s="133"/>
      <c r="AJ2630" s="133"/>
      <c r="AK2630" s="133"/>
      <c r="AL2630" s="133"/>
      <c r="AM2630" s="133"/>
      <c r="AN2630" s="133"/>
      <c r="AO2630" s="133"/>
      <c r="AP2630" s="133"/>
      <c r="AQ2630" s="133"/>
      <c r="AR2630" s="133"/>
      <c r="AS2630" s="133"/>
      <c r="AT2630" s="133"/>
      <c r="AU2630" s="133"/>
      <c r="AV2630" s="133"/>
      <c r="AW2630" s="133"/>
      <c r="AX2630" s="133"/>
      <c r="AY2630" s="133"/>
      <c r="AZ2630" s="133"/>
      <c r="BA2630" s="133"/>
      <c r="BB2630" s="133"/>
      <c r="BC2630" s="133"/>
      <c r="BD2630" s="133"/>
      <c r="BE2630" s="133"/>
      <c r="BF2630" s="133"/>
      <c r="BG2630" s="133"/>
      <c r="BH2630" s="133"/>
    </row>
    <row r="2631" spans="1:60" outlineLevel="1" x14ac:dyDescent="0.2">
      <c r="A2631" s="154">
        <v>484</v>
      </c>
      <c r="B2631" s="155" t="s">
        <v>2556</v>
      </c>
      <c r="C2631" s="171" t="s">
        <v>2557</v>
      </c>
      <c r="D2631" s="156" t="s">
        <v>393</v>
      </c>
      <c r="E2631" s="157">
        <v>17.659360000000003</v>
      </c>
      <c r="F2631" s="158">
        <v>545</v>
      </c>
      <c r="G2631" s="159">
        <f>ROUND(E2631*F2631,2)</f>
        <v>9624.35</v>
      </c>
      <c r="H2631" s="158">
        <v>0</v>
      </c>
      <c r="I2631" s="159">
        <f>ROUND(E2631*H2631,2)</f>
        <v>0</v>
      </c>
      <c r="J2631" s="158">
        <v>545</v>
      </c>
      <c r="K2631" s="159">
        <f>ROUND(E2631*J2631,2)</f>
        <v>9624.35</v>
      </c>
      <c r="L2631" s="159">
        <v>21</v>
      </c>
      <c r="M2631" s="159">
        <f>G2631*(1+L2631/100)</f>
        <v>11645.4635</v>
      </c>
      <c r="N2631" s="159">
        <v>0</v>
      </c>
      <c r="O2631" s="159">
        <f>ROUND(E2631*N2631,2)</f>
        <v>0</v>
      </c>
      <c r="P2631" s="159">
        <v>0</v>
      </c>
      <c r="Q2631" s="159">
        <f>ROUND(E2631*P2631,2)</f>
        <v>0</v>
      </c>
      <c r="R2631" s="159" t="s">
        <v>2455</v>
      </c>
      <c r="S2631" s="159" t="s">
        <v>233</v>
      </c>
      <c r="T2631" s="160" t="s">
        <v>233</v>
      </c>
      <c r="U2631" s="144">
        <v>1.3050000000000002</v>
      </c>
      <c r="V2631" s="144">
        <f>ROUND(E2631*U2631,2)</f>
        <v>23.05</v>
      </c>
      <c r="W2631" s="144"/>
      <c r="X2631" s="133"/>
      <c r="Y2631" s="133"/>
      <c r="Z2631" s="133"/>
      <c r="AA2631" s="133"/>
      <c r="AB2631" s="133"/>
      <c r="AC2631" s="133"/>
      <c r="AD2631" s="133"/>
      <c r="AE2631" s="133"/>
      <c r="AF2631" s="133"/>
      <c r="AG2631" s="133" t="s">
        <v>1777</v>
      </c>
      <c r="AH2631" s="133"/>
      <c r="AI2631" s="133"/>
      <c r="AJ2631" s="133"/>
      <c r="AK2631" s="133"/>
      <c r="AL2631" s="133"/>
      <c r="AM2631" s="133"/>
      <c r="AN2631" s="133"/>
      <c r="AO2631" s="133"/>
      <c r="AP2631" s="133"/>
      <c r="AQ2631" s="133"/>
      <c r="AR2631" s="133"/>
      <c r="AS2631" s="133"/>
      <c r="AT2631" s="133"/>
      <c r="AU2631" s="133"/>
      <c r="AV2631" s="133"/>
      <c r="AW2631" s="133"/>
      <c r="AX2631" s="133"/>
      <c r="AY2631" s="133"/>
      <c r="AZ2631" s="133"/>
      <c r="BA2631" s="133"/>
      <c r="BB2631" s="133"/>
      <c r="BC2631" s="133"/>
      <c r="BD2631" s="133"/>
      <c r="BE2631" s="133"/>
      <c r="BF2631" s="133"/>
      <c r="BG2631" s="133"/>
      <c r="BH2631" s="133"/>
    </row>
    <row r="2632" spans="1:60" outlineLevel="1" x14ac:dyDescent="0.2">
      <c r="A2632" s="142"/>
      <c r="B2632" s="143"/>
      <c r="C2632" s="292" t="s">
        <v>2022</v>
      </c>
      <c r="D2632" s="293"/>
      <c r="E2632" s="293"/>
      <c r="F2632" s="293"/>
      <c r="G2632" s="293"/>
      <c r="H2632" s="144"/>
      <c r="I2632" s="144"/>
      <c r="J2632" s="144"/>
      <c r="K2632" s="144"/>
      <c r="L2632" s="144"/>
      <c r="M2632" s="144"/>
      <c r="N2632" s="144"/>
      <c r="O2632" s="144"/>
      <c r="P2632" s="144"/>
      <c r="Q2632" s="144"/>
      <c r="R2632" s="144"/>
      <c r="S2632" s="144"/>
      <c r="T2632" s="144"/>
      <c r="U2632" s="144"/>
      <c r="V2632" s="144"/>
      <c r="W2632" s="144"/>
      <c r="X2632" s="133"/>
      <c r="Y2632" s="133"/>
      <c r="Z2632" s="133"/>
      <c r="AA2632" s="133"/>
      <c r="AB2632" s="133"/>
      <c r="AC2632" s="133"/>
      <c r="AD2632" s="133"/>
      <c r="AE2632" s="133"/>
      <c r="AF2632" s="133"/>
      <c r="AG2632" s="133" t="s">
        <v>293</v>
      </c>
      <c r="AH2632" s="133"/>
      <c r="AI2632" s="133"/>
      <c r="AJ2632" s="133"/>
      <c r="AK2632" s="133"/>
      <c r="AL2632" s="133"/>
      <c r="AM2632" s="133"/>
      <c r="AN2632" s="133"/>
      <c r="AO2632" s="133"/>
      <c r="AP2632" s="133"/>
      <c r="AQ2632" s="133"/>
      <c r="AR2632" s="133"/>
      <c r="AS2632" s="133"/>
      <c r="AT2632" s="133"/>
      <c r="AU2632" s="133"/>
      <c r="AV2632" s="133"/>
      <c r="AW2632" s="133"/>
      <c r="AX2632" s="133"/>
      <c r="AY2632" s="133"/>
      <c r="AZ2632" s="133"/>
      <c r="BA2632" s="133"/>
      <c r="BB2632" s="133"/>
      <c r="BC2632" s="133"/>
      <c r="BD2632" s="133"/>
      <c r="BE2632" s="133"/>
      <c r="BF2632" s="133"/>
      <c r="BG2632" s="133"/>
      <c r="BH2632" s="133"/>
    </row>
    <row r="2633" spans="1:60" outlineLevel="1" x14ac:dyDescent="0.2">
      <c r="A2633" s="142"/>
      <c r="B2633" s="143"/>
      <c r="C2633" s="189" t="s">
        <v>1779</v>
      </c>
      <c r="D2633" s="175"/>
      <c r="E2633" s="176"/>
      <c r="F2633" s="144"/>
      <c r="G2633" s="144"/>
      <c r="H2633" s="144"/>
      <c r="I2633" s="144"/>
      <c r="J2633" s="144"/>
      <c r="K2633" s="144"/>
      <c r="L2633" s="144"/>
      <c r="M2633" s="144"/>
      <c r="N2633" s="144"/>
      <c r="O2633" s="144"/>
      <c r="P2633" s="144"/>
      <c r="Q2633" s="144"/>
      <c r="R2633" s="144"/>
      <c r="S2633" s="144"/>
      <c r="T2633" s="144"/>
      <c r="U2633" s="144"/>
      <c r="V2633" s="144"/>
      <c r="W2633" s="144"/>
      <c r="X2633" s="133"/>
      <c r="Y2633" s="133"/>
      <c r="Z2633" s="133"/>
      <c r="AA2633" s="133"/>
      <c r="AB2633" s="133"/>
      <c r="AC2633" s="133"/>
      <c r="AD2633" s="133"/>
      <c r="AE2633" s="133"/>
      <c r="AF2633" s="133"/>
      <c r="AG2633" s="133" t="s">
        <v>282</v>
      </c>
      <c r="AH2633" s="133">
        <v>0</v>
      </c>
      <c r="AI2633" s="133"/>
      <c r="AJ2633" s="133"/>
      <c r="AK2633" s="133"/>
      <c r="AL2633" s="133"/>
      <c r="AM2633" s="133"/>
      <c r="AN2633" s="133"/>
      <c r="AO2633" s="133"/>
      <c r="AP2633" s="133"/>
      <c r="AQ2633" s="133"/>
      <c r="AR2633" s="133"/>
      <c r="AS2633" s="133"/>
      <c r="AT2633" s="133"/>
      <c r="AU2633" s="133"/>
      <c r="AV2633" s="133"/>
      <c r="AW2633" s="133"/>
      <c r="AX2633" s="133"/>
      <c r="AY2633" s="133"/>
      <c r="AZ2633" s="133"/>
      <c r="BA2633" s="133"/>
      <c r="BB2633" s="133"/>
      <c r="BC2633" s="133"/>
      <c r="BD2633" s="133"/>
      <c r="BE2633" s="133"/>
      <c r="BF2633" s="133"/>
      <c r="BG2633" s="133"/>
      <c r="BH2633" s="133"/>
    </row>
    <row r="2634" spans="1:60" outlineLevel="1" x14ac:dyDescent="0.2">
      <c r="A2634" s="142"/>
      <c r="B2634" s="143"/>
      <c r="C2634" s="189" t="s">
        <v>2558</v>
      </c>
      <c r="D2634" s="175"/>
      <c r="E2634" s="176"/>
      <c r="F2634" s="144"/>
      <c r="G2634" s="144"/>
      <c r="H2634" s="144"/>
      <c r="I2634" s="144"/>
      <c r="J2634" s="144"/>
      <c r="K2634" s="144"/>
      <c r="L2634" s="144"/>
      <c r="M2634" s="144"/>
      <c r="N2634" s="144"/>
      <c r="O2634" s="144"/>
      <c r="P2634" s="144"/>
      <c r="Q2634" s="144"/>
      <c r="R2634" s="144"/>
      <c r="S2634" s="144"/>
      <c r="T2634" s="144"/>
      <c r="U2634" s="144"/>
      <c r="V2634" s="144"/>
      <c r="W2634" s="144"/>
      <c r="X2634" s="133"/>
      <c r="Y2634" s="133"/>
      <c r="Z2634" s="133"/>
      <c r="AA2634" s="133"/>
      <c r="AB2634" s="133"/>
      <c r="AC2634" s="133"/>
      <c r="AD2634" s="133"/>
      <c r="AE2634" s="133"/>
      <c r="AF2634" s="133"/>
      <c r="AG2634" s="133" t="s">
        <v>282</v>
      </c>
      <c r="AH2634" s="133">
        <v>0</v>
      </c>
      <c r="AI2634" s="133"/>
      <c r="AJ2634" s="133"/>
      <c r="AK2634" s="133"/>
      <c r="AL2634" s="133"/>
      <c r="AM2634" s="133"/>
      <c r="AN2634" s="133"/>
      <c r="AO2634" s="133"/>
      <c r="AP2634" s="133"/>
      <c r="AQ2634" s="133"/>
      <c r="AR2634" s="133"/>
      <c r="AS2634" s="133"/>
      <c r="AT2634" s="133"/>
      <c r="AU2634" s="133"/>
      <c r="AV2634" s="133"/>
      <c r="AW2634" s="133"/>
      <c r="AX2634" s="133"/>
      <c r="AY2634" s="133"/>
      <c r="AZ2634" s="133"/>
      <c r="BA2634" s="133"/>
      <c r="BB2634" s="133"/>
      <c r="BC2634" s="133"/>
      <c r="BD2634" s="133"/>
      <c r="BE2634" s="133"/>
      <c r="BF2634" s="133"/>
      <c r="BG2634" s="133"/>
      <c r="BH2634" s="133"/>
    </row>
    <row r="2635" spans="1:60" outlineLevel="1" x14ac:dyDescent="0.2">
      <c r="A2635" s="142"/>
      <c r="B2635" s="143"/>
      <c r="C2635" s="189" t="s">
        <v>2559</v>
      </c>
      <c r="D2635" s="175"/>
      <c r="E2635" s="176">
        <v>17.659360000000003</v>
      </c>
      <c r="F2635" s="144"/>
      <c r="G2635" s="144"/>
      <c r="H2635" s="144"/>
      <c r="I2635" s="144"/>
      <c r="J2635" s="144"/>
      <c r="K2635" s="144"/>
      <c r="L2635" s="144"/>
      <c r="M2635" s="144"/>
      <c r="N2635" s="144"/>
      <c r="O2635" s="144"/>
      <c r="P2635" s="144"/>
      <c r="Q2635" s="144"/>
      <c r="R2635" s="144"/>
      <c r="S2635" s="144"/>
      <c r="T2635" s="144"/>
      <c r="U2635" s="144"/>
      <c r="V2635" s="144"/>
      <c r="W2635" s="144"/>
      <c r="X2635" s="133"/>
      <c r="Y2635" s="133"/>
      <c r="Z2635" s="133"/>
      <c r="AA2635" s="133"/>
      <c r="AB2635" s="133"/>
      <c r="AC2635" s="133"/>
      <c r="AD2635" s="133"/>
      <c r="AE2635" s="133"/>
      <c r="AF2635" s="133"/>
      <c r="AG2635" s="133" t="s">
        <v>282</v>
      </c>
      <c r="AH2635" s="133">
        <v>0</v>
      </c>
      <c r="AI2635" s="133"/>
      <c r="AJ2635" s="133"/>
      <c r="AK2635" s="133"/>
      <c r="AL2635" s="133"/>
      <c r="AM2635" s="133"/>
      <c r="AN2635" s="133"/>
      <c r="AO2635" s="133"/>
      <c r="AP2635" s="133"/>
      <c r="AQ2635" s="133"/>
      <c r="AR2635" s="133"/>
      <c r="AS2635" s="133"/>
      <c r="AT2635" s="133"/>
      <c r="AU2635" s="133"/>
      <c r="AV2635" s="133"/>
      <c r="AW2635" s="133"/>
      <c r="AX2635" s="133"/>
      <c r="AY2635" s="133"/>
      <c r="AZ2635" s="133"/>
      <c r="BA2635" s="133"/>
      <c r="BB2635" s="133"/>
      <c r="BC2635" s="133"/>
      <c r="BD2635" s="133"/>
      <c r="BE2635" s="133"/>
      <c r="BF2635" s="133"/>
      <c r="BG2635" s="133"/>
      <c r="BH2635" s="133"/>
    </row>
    <row r="2636" spans="1:60" x14ac:dyDescent="0.2">
      <c r="A2636" s="148" t="s">
        <v>228</v>
      </c>
      <c r="B2636" s="149" t="s">
        <v>169</v>
      </c>
      <c r="C2636" s="169" t="s">
        <v>170</v>
      </c>
      <c r="D2636" s="150"/>
      <c r="E2636" s="151"/>
      <c r="F2636" s="152"/>
      <c r="G2636" s="152">
        <f>SUMIF(AG2637:AG2730,"&lt;&gt;NOR",G2637:G2730)</f>
        <v>1865568.36</v>
      </c>
      <c r="H2636" s="152"/>
      <c r="I2636" s="152">
        <f>SUM(I2637:I2730)</f>
        <v>1405999.79</v>
      </c>
      <c r="J2636" s="152"/>
      <c r="K2636" s="152">
        <f>SUM(K2637:K2730)</f>
        <v>459568.57999999996</v>
      </c>
      <c r="L2636" s="152"/>
      <c r="M2636" s="152">
        <f>SUM(M2637:M2730)</f>
        <v>2257337.7155999993</v>
      </c>
      <c r="N2636" s="152"/>
      <c r="O2636" s="152">
        <f>SUM(O2637:O2730)</f>
        <v>7.26</v>
      </c>
      <c r="P2636" s="152"/>
      <c r="Q2636" s="152">
        <f>SUM(Q2637:Q2730)</f>
        <v>0</v>
      </c>
      <c r="R2636" s="152"/>
      <c r="S2636" s="152"/>
      <c r="T2636" s="153"/>
      <c r="U2636" s="147"/>
      <c r="V2636" s="147">
        <f>SUM(V2637:V2730)</f>
        <v>1080.4699999999998</v>
      </c>
      <c r="W2636" s="147"/>
      <c r="AG2636" t="s">
        <v>229</v>
      </c>
    </row>
    <row r="2637" spans="1:60" ht="22.5" outlineLevel="1" x14ac:dyDescent="0.2">
      <c r="A2637" s="154">
        <v>485</v>
      </c>
      <c r="B2637" s="155" t="s">
        <v>2560</v>
      </c>
      <c r="C2637" s="171" t="s">
        <v>2561</v>
      </c>
      <c r="D2637" s="156" t="s">
        <v>291</v>
      </c>
      <c r="E2637" s="157">
        <v>979.91000000000008</v>
      </c>
      <c r="F2637" s="158">
        <v>107.5</v>
      </c>
      <c r="G2637" s="159">
        <f>ROUND(E2637*F2637,2)</f>
        <v>105340.33</v>
      </c>
      <c r="H2637" s="158">
        <v>0</v>
      </c>
      <c r="I2637" s="159">
        <f>ROUND(E2637*H2637,2)</f>
        <v>0</v>
      </c>
      <c r="J2637" s="158">
        <v>107.5</v>
      </c>
      <c r="K2637" s="159">
        <f>ROUND(E2637*J2637,2)</f>
        <v>105340.33</v>
      </c>
      <c r="L2637" s="159">
        <v>21</v>
      </c>
      <c r="M2637" s="159">
        <f>G2637*(1+L2637/100)</f>
        <v>127461.7993</v>
      </c>
      <c r="N2637" s="159">
        <v>9.0000000000000006E-5</v>
      </c>
      <c r="O2637" s="159">
        <f>ROUND(E2637*N2637,2)</f>
        <v>0.09</v>
      </c>
      <c r="P2637" s="159">
        <v>0</v>
      </c>
      <c r="Q2637" s="159">
        <f>ROUND(E2637*P2637,2)</f>
        <v>0</v>
      </c>
      <c r="R2637" s="159" t="s">
        <v>2562</v>
      </c>
      <c r="S2637" s="159" t="s">
        <v>233</v>
      </c>
      <c r="T2637" s="160" t="s">
        <v>1586</v>
      </c>
      <c r="U2637" s="144">
        <v>0.23</v>
      </c>
      <c r="V2637" s="144">
        <f>ROUND(E2637*U2637,2)</f>
        <v>225.38</v>
      </c>
      <c r="W2637" s="144"/>
      <c r="X2637" s="133"/>
      <c r="Y2637" s="133"/>
      <c r="Z2637" s="133"/>
      <c r="AA2637" s="133"/>
      <c r="AB2637" s="133"/>
      <c r="AC2637" s="133"/>
      <c r="AD2637" s="133"/>
      <c r="AE2637" s="133"/>
      <c r="AF2637" s="133"/>
      <c r="AG2637" s="133" t="s">
        <v>251</v>
      </c>
      <c r="AH2637" s="133"/>
      <c r="AI2637" s="133"/>
      <c r="AJ2637" s="133"/>
      <c r="AK2637" s="133"/>
      <c r="AL2637" s="133"/>
      <c r="AM2637" s="133"/>
      <c r="AN2637" s="133"/>
      <c r="AO2637" s="133"/>
      <c r="AP2637" s="133"/>
      <c r="AQ2637" s="133"/>
      <c r="AR2637" s="133"/>
      <c r="AS2637" s="133"/>
      <c r="AT2637" s="133"/>
      <c r="AU2637" s="133"/>
      <c r="AV2637" s="133"/>
      <c r="AW2637" s="133"/>
      <c r="AX2637" s="133"/>
      <c r="AY2637" s="133"/>
      <c r="AZ2637" s="133"/>
      <c r="BA2637" s="133"/>
      <c r="BB2637" s="133"/>
      <c r="BC2637" s="133"/>
      <c r="BD2637" s="133"/>
      <c r="BE2637" s="133"/>
      <c r="BF2637" s="133"/>
      <c r="BG2637" s="133"/>
      <c r="BH2637" s="133"/>
    </row>
    <row r="2638" spans="1:60" outlineLevel="1" x14ac:dyDescent="0.2">
      <c r="A2638" s="142"/>
      <c r="B2638" s="143"/>
      <c r="C2638" s="189" t="s">
        <v>2563</v>
      </c>
      <c r="D2638" s="175"/>
      <c r="E2638" s="176"/>
      <c r="F2638" s="144"/>
      <c r="G2638" s="144"/>
      <c r="H2638" s="144"/>
      <c r="I2638" s="144"/>
      <c r="J2638" s="144"/>
      <c r="K2638" s="144"/>
      <c r="L2638" s="144"/>
      <c r="M2638" s="144"/>
      <c r="N2638" s="144"/>
      <c r="O2638" s="144"/>
      <c r="P2638" s="144"/>
      <c r="Q2638" s="144"/>
      <c r="R2638" s="144"/>
      <c r="S2638" s="144"/>
      <c r="T2638" s="144"/>
      <c r="U2638" s="144"/>
      <c r="V2638" s="144"/>
      <c r="W2638" s="144"/>
      <c r="X2638" s="133"/>
      <c r="Y2638" s="133"/>
      <c r="Z2638" s="133"/>
      <c r="AA2638" s="133"/>
      <c r="AB2638" s="133"/>
      <c r="AC2638" s="133"/>
      <c r="AD2638" s="133"/>
      <c r="AE2638" s="133"/>
      <c r="AF2638" s="133"/>
      <c r="AG2638" s="133" t="s">
        <v>282</v>
      </c>
      <c r="AH2638" s="133">
        <v>0</v>
      </c>
      <c r="AI2638" s="133"/>
      <c r="AJ2638" s="133"/>
      <c r="AK2638" s="133"/>
      <c r="AL2638" s="133"/>
      <c r="AM2638" s="133"/>
      <c r="AN2638" s="133"/>
      <c r="AO2638" s="133"/>
      <c r="AP2638" s="133"/>
      <c r="AQ2638" s="133"/>
      <c r="AR2638" s="133"/>
      <c r="AS2638" s="133"/>
      <c r="AT2638" s="133"/>
      <c r="AU2638" s="133"/>
      <c r="AV2638" s="133"/>
      <c r="AW2638" s="133"/>
      <c r="AX2638" s="133"/>
      <c r="AY2638" s="133"/>
      <c r="AZ2638" s="133"/>
      <c r="BA2638" s="133"/>
      <c r="BB2638" s="133"/>
      <c r="BC2638" s="133"/>
      <c r="BD2638" s="133"/>
      <c r="BE2638" s="133"/>
      <c r="BF2638" s="133"/>
      <c r="BG2638" s="133"/>
      <c r="BH2638" s="133"/>
    </row>
    <row r="2639" spans="1:60" outlineLevel="1" x14ac:dyDescent="0.2">
      <c r="A2639" s="142"/>
      <c r="B2639" s="143"/>
      <c r="C2639" s="189" t="s">
        <v>2564</v>
      </c>
      <c r="D2639" s="175"/>
      <c r="E2639" s="176"/>
      <c r="F2639" s="144"/>
      <c r="G2639" s="144"/>
      <c r="H2639" s="144"/>
      <c r="I2639" s="144"/>
      <c r="J2639" s="144"/>
      <c r="K2639" s="144"/>
      <c r="L2639" s="144"/>
      <c r="M2639" s="144"/>
      <c r="N2639" s="144"/>
      <c r="O2639" s="144"/>
      <c r="P2639" s="144"/>
      <c r="Q2639" s="144"/>
      <c r="R2639" s="144"/>
      <c r="S2639" s="144"/>
      <c r="T2639" s="144"/>
      <c r="U2639" s="144"/>
      <c r="V2639" s="144"/>
      <c r="W2639" s="144"/>
      <c r="X2639" s="133"/>
      <c r="Y2639" s="133"/>
      <c r="Z2639" s="133"/>
      <c r="AA2639" s="133"/>
      <c r="AB2639" s="133"/>
      <c r="AC2639" s="133"/>
      <c r="AD2639" s="133"/>
      <c r="AE2639" s="133"/>
      <c r="AF2639" s="133"/>
      <c r="AG2639" s="133" t="s">
        <v>282</v>
      </c>
      <c r="AH2639" s="133">
        <v>0</v>
      </c>
      <c r="AI2639" s="133"/>
      <c r="AJ2639" s="133"/>
      <c r="AK2639" s="133"/>
      <c r="AL2639" s="133"/>
      <c r="AM2639" s="133"/>
      <c r="AN2639" s="133"/>
      <c r="AO2639" s="133"/>
      <c r="AP2639" s="133"/>
      <c r="AQ2639" s="133"/>
      <c r="AR2639" s="133"/>
      <c r="AS2639" s="133"/>
      <c r="AT2639" s="133"/>
      <c r="AU2639" s="133"/>
      <c r="AV2639" s="133"/>
      <c r="AW2639" s="133"/>
      <c r="AX2639" s="133"/>
      <c r="AY2639" s="133"/>
      <c r="AZ2639" s="133"/>
      <c r="BA2639" s="133"/>
      <c r="BB2639" s="133"/>
      <c r="BC2639" s="133"/>
      <c r="BD2639" s="133"/>
      <c r="BE2639" s="133"/>
      <c r="BF2639" s="133"/>
      <c r="BG2639" s="133"/>
      <c r="BH2639" s="133"/>
    </row>
    <row r="2640" spans="1:60" outlineLevel="1" x14ac:dyDescent="0.2">
      <c r="A2640" s="142"/>
      <c r="B2640" s="143"/>
      <c r="C2640" s="189" t="s">
        <v>2565</v>
      </c>
      <c r="D2640" s="175"/>
      <c r="E2640" s="176">
        <v>6.32</v>
      </c>
      <c r="F2640" s="144"/>
      <c r="G2640" s="144"/>
      <c r="H2640" s="144"/>
      <c r="I2640" s="144"/>
      <c r="J2640" s="144"/>
      <c r="K2640" s="144"/>
      <c r="L2640" s="144"/>
      <c r="M2640" s="144"/>
      <c r="N2640" s="144"/>
      <c r="O2640" s="144"/>
      <c r="P2640" s="144"/>
      <c r="Q2640" s="144"/>
      <c r="R2640" s="144"/>
      <c r="S2640" s="144"/>
      <c r="T2640" s="144"/>
      <c r="U2640" s="144"/>
      <c r="V2640" s="144"/>
      <c r="W2640" s="144"/>
      <c r="X2640" s="133"/>
      <c r="Y2640" s="133"/>
      <c r="Z2640" s="133"/>
      <c r="AA2640" s="133"/>
      <c r="AB2640" s="133"/>
      <c r="AC2640" s="133"/>
      <c r="AD2640" s="133"/>
      <c r="AE2640" s="133"/>
      <c r="AF2640" s="133"/>
      <c r="AG2640" s="133" t="s">
        <v>282</v>
      </c>
      <c r="AH2640" s="133">
        <v>0</v>
      </c>
      <c r="AI2640" s="133"/>
      <c r="AJ2640" s="133"/>
      <c r="AK2640" s="133"/>
      <c r="AL2640" s="133"/>
      <c r="AM2640" s="133"/>
      <c r="AN2640" s="133"/>
      <c r="AO2640" s="133"/>
      <c r="AP2640" s="133"/>
      <c r="AQ2640" s="133"/>
      <c r="AR2640" s="133"/>
      <c r="AS2640" s="133"/>
      <c r="AT2640" s="133"/>
      <c r="AU2640" s="133"/>
      <c r="AV2640" s="133"/>
      <c r="AW2640" s="133"/>
      <c r="AX2640" s="133"/>
      <c r="AY2640" s="133"/>
      <c r="AZ2640" s="133"/>
      <c r="BA2640" s="133"/>
      <c r="BB2640" s="133"/>
      <c r="BC2640" s="133"/>
      <c r="BD2640" s="133"/>
      <c r="BE2640" s="133"/>
      <c r="BF2640" s="133"/>
      <c r="BG2640" s="133"/>
      <c r="BH2640" s="133"/>
    </row>
    <row r="2641" spans="1:60" outlineLevel="1" x14ac:dyDescent="0.2">
      <c r="A2641" s="142"/>
      <c r="B2641" s="143"/>
      <c r="C2641" s="189" t="s">
        <v>2566</v>
      </c>
      <c r="D2641" s="175"/>
      <c r="E2641" s="176">
        <v>4.82</v>
      </c>
      <c r="F2641" s="144"/>
      <c r="G2641" s="144"/>
      <c r="H2641" s="144"/>
      <c r="I2641" s="144"/>
      <c r="J2641" s="144"/>
      <c r="K2641" s="144"/>
      <c r="L2641" s="144"/>
      <c r="M2641" s="144"/>
      <c r="N2641" s="144"/>
      <c r="O2641" s="144"/>
      <c r="P2641" s="144"/>
      <c r="Q2641" s="144"/>
      <c r="R2641" s="144"/>
      <c r="S2641" s="144"/>
      <c r="T2641" s="144"/>
      <c r="U2641" s="144"/>
      <c r="V2641" s="144"/>
      <c r="W2641" s="144"/>
      <c r="X2641" s="133"/>
      <c r="Y2641" s="133"/>
      <c r="Z2641" s="133"/>
      <c r="AA2641" s="133"/>
      <c r="AB2641" s="133"/>
      <c r="AC2641" s="133"/>
      <c r="AD2641" s="133"/>
      <c r="AE2641" s="133"/>
      <c r="AF2641" s="133"/>
      <c r="AG2641" s="133" t="s">
        <v>282</v>
      </c>
      <c r="AH2641" s="133">
        <v>0</v>
      </c>
      <c r="AI2641" s="133"/>
      <c r="AJ2641" s="133"/>
      <c r="AK2641" s="133"/>
      <c r="AL2641" s="133"/>
      <c r="AM2641" s="133"/>
      <c r="AN2641" s="133"/>
      <c r="AO2641" s="133"/>
      <c r="AP2641" s="133"/>
      <c r="AQ2641" s="133"/>
      <c r="AR2641" s="133"/>
      <c r="AS2641" s="133"/>
      <c r="AT2641" s="133"/>
      <c r="AU2641" s="133"/>
      <c r="AV2641" s="133"/>
      <c r="AW2641" s="133"/>
      <c r="AX2641" s="133"/>
      <c r="AY2641" s="133"/>
      <c r="AZ2641" s="133"/>
      <c r="BA2641" s="133"/>
      <c r="BB2641" s="133"/>
      <c r="BC2641" s="133"/>
      <c r="BD2641" s="133"/>
      <c r="BE2641" s="133"/>
      <c r="BF2641" s="133"/>
      <c r="BG2641" s="133"/>
      <c r="BH2641" s="133"/>
    </row>
    <row r="2642" spans="1:60" outlineLevel="1" x14ac:dyDescent="0.2">
      <c r="A2642" s="142"/>
      <c r="B2642" s="143"/>
      <c r="C2642" s="189" t="s">
        <v>1073</v>
      </c>
      <c r="D2642" s="175"/>
      <c r="E2642" s="176"/>
      <c r="F2642" s="144"/>
      <c r="G2642" s="144"/>
      <c r="H2642" s="144"/>
      <c r="I2642" s="144"/>
      <c r="J2642" s="144"/>
      <c r="K2642" s="144"/>
      <c r="L2642" s="144"/>
      <c r="M2642" s="144"/>
      <c r="N2642" s="144"/>
      <c r="O2642" s="144"/>
      <c r="P2642" s="144"/>
      <c r="Q2642" s="144"/>
      <c r="R2642" s="144"/>
      <c r="S2642" s="144"/>
      <c r="T2642" s="144"/>
      <c r="U2642" s="144"/>
      <c r="V2642" s="144"/>
      <c r="W2642" s="144"/>
      <c r="X2642" s="133"/>
      <c r="Y2642" s="133"/>
      <c r="Z2642" s="133"/>
      <c r="AA2642" s="133"/>
      <c r="AB2642" s="133"/>
      <c r="AC2642" s="133"/>
      <c r="AD2642" s="133"/>
      <c r="AE2642" s="133"/>
      <c r="AF2642" s="133"/>
      <c r="AG2642" s="133" t="s">
        <v>282</v>
      </c>
      <c r="AH2642" s="133">
        <v>0</v>
      </c>
      <c r="AI2642" s="133"/>
      <c r="AJ2642" s="133"/>
      <c r="AK2642" s="133"/>
      <c r="AL2642" s="133"/>
      <c r="AM2642" s="133"/>
      <c r="AN2642" s="133"/>
      <c r="AO2642" s="133"/>
      <c r="AP2642" s="133"/>
      <c r="AQ2642" s="133"/>
      <c r="AR2642" s="133"/>
      <c r="AS2642" s="133"/>
      <c r="AT2642" s="133"/>
      <c r="AU2642" s="133"/>
      <c r="AV2642" s="133"/>
      <c r="AW2642" s="133"/>
      <c r="AX2642" s="133"/>
      <c r="AY2642" s="133"/>
      <c r="AZ2642" s="133"/>
      <c r="BA2642" s="133"/>
      <c r="BB2642" s="133"/>
      <c r="BC2642" s="133"/>
      <c r="BD2642" s="133"/>
      <c r="BE2642" s="133"/>
      <c r="BF2642" s="133"/>
      <c r="BG2642" s="133"/>
      <c r="BH2642" s="133"/>
    </row>
    <row r="2643" spans="1:60" outlineLevel="1" x14ac:dyDescent="0.2">
      <c r="A2643" s="142"/>
      <c r="B2643" s="143"/>
      <c r="C2643" s="189" t="s">
        <v>668</v>
      </c>
      <c r="D2643" s="175"/>
      <c r="E2643" s="176"/>
      <c r="F2643" s="144"/>
      <c r="G2643" s="144"/>
      <c r="H2643" s="144"/>
      <c r="I2643" s="144"/>
      <c r="J2643" s="144"/>
      <c r="K2643" s="144"/>
      <c r="L2643" s="144"/>
      <c r="M2643" s="144"/>
      <c r="N2643" s="144"/>
      <c r="O2643" s="144"/>
      <c r="P2643" s="144"/>
      <c r="Q2643" s="144"/>
      <c r="R2643" s="144"/>
      <c r="S2643" s="144"/>
      <c r="T2643" s="144"/>
      <c r="U2643" s="144"/>
      <c r="V2643" s="144"/>
      <c r="W2643" s="144"/>
      <c r="X2643" s="133"/>
      <c r="Y2643" s="133"/>
      <c r="Z2643" s="133"/>
      <c r="AA2643" s="133"/>
      <c r="AB2643" s="133"/>
      <c r="AC2643" s="133"/>
      <c r="AD2643" s="133"/>
      <c r="AE2643" s="133"/>
      <c r="AF2643" s="133"/>
      <c r="AG2643" s="133" t="s">
        <v>282</v>
      </c>
      <c r="AH2643" s="133">
        <v>0</v>
      </c>
      <c r="AI2643" s="133"/>
      <c r="AJ2643" s="133"/>
      <c r="AK2643" s="133"/>
      <c r="AL2643" s="133"/>
      <c r="AM2643" s="133"/>
      <c r="AN2643" s="133"/>
      <c r="AO2643" s="133"/>
      <c r="AP2643" s="133"/>
      <c r="AQ2643" s="133"/>
      <c r="AR2643" s="133"/>
      <c r="AS2643" s="133"/>
      <c r="AT2643" s="133"/>
      <c r="AU2643" s="133"/>
      <c r="AV2643" s="133"/>
      <c r="AW2643" s="133"/>
      <c r="AX2643" s="133"/>
      <c r="AY2643" s="133"/>
      <c r="AZ2643" s="133"/>
      <c r="BA2643" s="133"/>
      <c r="BB2643" s="133"/>
      <c r="BC2643" s="133"/>
      <c r="BD2643" s="133"/>
      <c r="BE2643" s="133"/>
      <c r="BF2643" s="133"/>
      <c r="BG2643" s="133"/>
      <c r="BH2643" s="133"/>
    </row>
    <row r="2644" spans="1:60" outlineLevel="1" x14ac:dyDescent="0.2">
      <c r="A2644" s="142"/>
      <c r="B2644" s="143"/>
      <c r="C2644" s="189" t="s">
        <v>2567</v>
      </c>
      <c r="D2644" s="175"/>
      <c r="E2644" s="176">
        <v>21.400000000000002</v>
      </c>
      <c r="F2644" s="144"/>
      <c r="G2644" s="144"/>
      <c r="H2644" s="144"/>
      <c r="I2644" s="144"/>
      <c r="J2644" s="144"/>
      <c r="K2644" s="144"/>
      <c r="L2644" s="144"/>
      <c r="M2644" s="144"/>
      <c r="N2644" s="144"/>
      <c r="O2644" s="144"/>
      <c r="P2644" s="144"/>
      <c r="Q2644" s="144"/>
      <c r="R2644" s="144"/>
      <c r="S2644" s="144"/>
      <c r="T2644" s="144"/>
      <c r="U2644" s="144"/>
      <c r="V2644" s="144"/>
      <c r="W2644" s="144"/>
      <c r="X2644" s="133"/>
      <c r="Y2644" s="133"/>
      <c r="Z2644" s="133"/>
      <c r="AA2644" s="133"/>
      <c r="AB2644" s="133"/>
      <c r="AC2644" s="133"/>
      <c r="AD2644" s="133"/>
      <c r="AE2644" s="133"/>
      <c r="AF2644" s="133"/>
      <c r="AG2644" s="133" t="s">
        <v>282</v>
      </c>
      <c r="AH2644" s="133">
        <v>0</v>
      </c>
      <c r="AI2644" s="133"/>
      <c r="AJ2644" s="133"/>
      <c r="AK2644" s="133"/>
      <c r="AL2644" s="133"/>
      <c r="AM2644" s="133"/>
      <c r="AN2644" s="133"/>
      <c r="AO2644" s="133"/>
      <c r="AP2644" s="133"/>
      <c r="AQ2644" s="133"/>
      <c r="AR2644" s="133"/>
      <c r="AS2644" s="133"/>
      <c r="AT2644" s="133"/>
      <c r="AU2644" s="133"/>
      <c r="AV2644" s="133"/>
      <c r="AW2644" s="133"/>
      <c r="AX2644" s="133"/>
      <c r="AY2644" s="133"/>
      <c r="AZ2644" s="133"/>
      <c r="BA2644" s="133"/>
      <c r="BB2644" s="133"/>
      <c r="BC2644" s="133"/>
      <c r="BD2644" s="133"/>
      <c r="BE2644" s="133"/>
      <c r="BF2644" s="133"/>
      <c r="BG2644" s="133"/>
      <c r="BH2644" s="133"/>
    </row>
    <row r="2645" spans="1:60" outlineLevel="1" x14ac:dyDescent="0.2">
      <c r="A2645" s="142"/>
      <c r="B2645" s="143"/>
      <c r="C2645" s="189" t="s">
        <v>2568</v>
      </c>
      <c r="D2645" s="175"/>
      <c r="E2645" s="176">
        <v>19.48</v>
      </c>
      <c r="F2645" s="144"/>
      <c r="G2645" s="144"/>
      <c r="H2645" s="144"/>
      <c r="I2645" s="144"/>
      <c r="J2645" s="144"/>
      <c r="K2645" s="144"/>
      <c r="L2645" s="144"/>
      <c r="M2645" s="144"/>
      <c r="N2645" s="144"/>
      <c r="O2645" s="144"/>
      <c r="P2645" s="144"/>
      <c r="Q2645" s="144"/>
      <c r="R2645" s="144"/>
      <c r="S2645" s="144"/>
      <c r="T2645" s="144"/>
      <c r="U2645" s="144"/>
      <c r="V2645" s="144"/>
      <c r="W2645" s="144"/>
      <c r="X2645" s="133"/>
      <c r="Y2645" s="133"/>
      <c r="Z2645" s="133"/>
      <c r="AA2645" s="133"/>
      <c r="AB2645" s="133"/>
      <c r="AC2645" s="133"/>
      <c r="AD2645" s="133"/>
      <c r="AE2645" s="133"/>
      <c r="AF2645" s="133"/>
      <c r="AG2645" s="133" t="s">
        <v>282</v>
      </c>
      <c r="AH2645" s="133">
        <v>0</v>
      </c>
      <c r="AI2645" s="133"/>
      <c r="AJ2645" s="133"/>
      <c r="AK2645" s="133"/>
      <c r="AL2645" s="133"/>
      <c r="AM2645" s="133"/>
      <c r="AN2645" s="133"/>
      <c r="AO2645" s="133"/>
      <c r="AP2645" s="133"/>
      <c r="AQ2645" s="133"/>
      <c r="AR2645" s="133"/>
      <c r="AS2645" s="133"/>
      <c r="AT2645" s="133"/>
      <c r="AU2645" s="133"/>
      <c r="AV2645" s="133"/>
      <c r="AW2645" s="133"/>
      <c r="AX2645" s="133"/>
      <c r="AY2645" s="133"/>
      <c r="AZ2645" s="133"/>
      <c r="BA2645" s="133"/>
      <c r="BB2645" s="133"/>
      <c r="BC2645" s="133"/>
      <c r="BD2645" s="133"/>
      <c r="BE2645" s="133"/>
      <c r="BF2645" s="133"/>
      <c r="BG2645" s="133"/>
      <c r="BH2645" s="133"/>
    </row>
    <row r="2646" spans="1:60" outlineLevel="1" x14ac:dyDescent="0.2">
      <c r="A2646" s="142"/>
      <c r="B2646" s="143"/>
      <c r="C2646" s="189" t="s">
        <v>2569</v>
      </c>
      <c r="D2646" s="175"/>
      <c r="E2646" s="176">
        <v>73.13000000000001</v>
      </c>
      <c r="F2646" s="144"/>
      <c r="G2646" s="144"/>
      <c r="H2646" s="144"/>
      <c r="I2646" s="144"/>
      <c r="J2646" s="144"/>
      <c r="K2646" s="144"/>
      <c r="L2646" s="144"/>
      <c r="M2646" s="144"/>
      <c r="N2646" s="144"/>
      <c r="O2646" s="144"/>
      <c r="P2646" s="144"/>
      <c r="Q2646" s="144"/>
      <c r="R2646" s="144"/>
      <c r="S2646" s="144"/>
      <c r="T2646" s="144"/>
      <c r="U2646" s="144"/>
      <c r="V2646" s="144"/>
      <c r="W2646" s="144"/>
      <c r="X2646" s="133"/>
      <c r="Y2646" s="133"/>
      <c r="Z2646" s="133"/>
      <c r="AA2646" s="133"/>
      <c r="AB2646" s="133"/>
      <c r="AC2646" s="133"/>
      <c r="AD2646" s="133"/>
      <c r="AE2646" s="133"/>
      <c r="AF2646" s="133"/>
      <c r="AG2646" s="133" t="s">
        <v>282</v>
      </c>
      <c r="AH2646" s="133">
        <v>0</v>
      </c>
      <c r="AI2646" s="133"/>
      <c r="AJ2646" s="133"/>
      <c r="AK2646" s="133"/>
      <c r="AL2646" s="133"/>
      <c r="AM2646" s="133"/>
      <c r="AN2646" s="133"/>
      <c r="AO2646" s="133"/>
      <c r="AP2646" s="133"/>
      <c r="AQ2646" s="133"/>
      <c r="AR2646" s="133"/>
      <c r="AS2646" s="133"/>
      <c r="AT2646" s="133"/>
      <c r="AU2646" s="133"/>
      <c r="AV2646" s="133"/>
      <c r="AW2646" s="133"/>
      <c r="AX2646" s="133"/>
      <c r="AY2646" s="133"/>
      <c r="AZ2646" s="133"/>
      <c r="BA2646" s="133"/>
      <c r="BB2646" s="133"/>
      <c r="BC2646" s="133"/>
      <c r="BD2646" s="133"/>
      <c r="BE2646" s="133"/>
      <c r="BF2646" s="133"/>
      <c r="BG2646" s="133"/>
      <c r="BH2646" s="133"/>
    </row>
    <row r="2647" spans="1:60" outlineLevel="1" x14ac:dyDescent="0.2">
      <c r="A2647" s="142"/>
      <c r="B2647" s="143"/>
      <c r="C2647" s="189" t="s">
        <v>2570</v>
      </c>
      <c r="D2647" s="175"/>
      <c r="E2647" s="176">
        <v>-10.5</v>
      </c>
      <c r="F2647" s="144"/>
      <c r="G2647" s="144"/>
      <c r="H2647" s="144"/>
      <c r="I2647" s="144"/>
      <c r="J2647" s="144"/>
      <c r="K2647" s="144"/>
      <c r="L2647" s="144"/>
      <c r="M2647" s="144"/>
      <c r="N2647" s="144"/>
      <c r="O2647" s="144"/>
      <c r="P2647" s="144"/>
      <c r="Q2647" s="144"/>
      <c r="R2647" s="144"/>
      <c r="S2647" s="144"/>
      <c r="T2647" s="144"/>
      <c r="U2647" s="144"/>
      <c r="V2647" s="144"/>
      <c r="W2647" s="144"/>
      <c r="X2647" s="133"/>
      <c r="Y2647" s="133"/>
      <c r="Z2647" s="133"/>
      <c r="AA2647" s="133"/>
      <c r="AB2647" s="133"/>
      <c r="AC2647" s="133"/>
      <c r="AD2647" s="133"/>
      <c r="AE2647" s="133"/>
      <c r="AF2647" s="133"/>
      <c r="AG2647" s="133" t="s">
        <v>282</v>
      </c>
      <c r="AH2647" s="133">
        <v>0</v>
      </c>
      <c r="AI2647" s="133"/>
      <c r="AJ2647" s="133"/>
      <c r="AK2647" s="133"/>
      <c r="AL2647" s="133"/>
      <c r="AM2647" s="133"/>
      <c r="AN2647" s="133"/>
      <c r="AO2647" s="133"/>
      <c r="AP2647" s="133"/>
      <c r="AQ2647" s="133"/>
      <c r="AR2647" s="133"/>
      <c r="AS2647" s="133"/>
      <c r="AT2647" s="133"/>
      <c r="AU2647" s="133"/>
      <c r="AV2647" s="133"/>
      <c r="AW2647" s="133"/>
      <c r="AX2647" s="133"/>
      <c r="AY2647" s="133"/>
      <c r="AZ2647" s="133"/>
      <c r="BA2647" s="133"/>
      <c r="BB2647" s="133"/>
      <c r="BC2647" s="133"/>
      <c r="BD2647" s="133"/>
      <c r="BE2647" s="133"/>
      <c r="BF2647" s="133"/>
      <c r="BG2647" s="133"/>
      <c r="BH2647" s="133"/>
    </row>
    <row r="2648" spans="1:60" outlineLevel="1" x14ac:dyDescent="0.2">
      <c r="A2648" s="142"/>
      <c r="B2648" s="143"/>
      <c r="C2648" s="189" t="s">
        <v>2571</v>
      </c>
      <c r="D2648" s="175"/>
      <c r="E2648" s="176">
        <v>47.75</v>
      </c>
      <c r="F2648" s="144"/>
      <c r="G2648" s="144"/>
      <c r="H2648" s="144"/>
      <c r="I2648" s="144"/>
      <c r="J2648" s="144"/>
      <c r="K2648" s="144"/>
      <c r="L2648" s="144"/>
      <c r="M2648" s="144"/>
      <c r="N2648" s="144"/>
      <c r="O2648" s="144"/>
      <c r="P2648" s="144"/>
      <c r="Q2648" s="144"/>
      <c r="R2648" s="144"/>
      <c r="S2648" s="144"/>
      <c r="T2648" s="144"/>
      <c r="U2648" s="144"/>
      <c r="V2648" s="144"/>
      <c r="W2648" s="144"/>
      <c r="X2648" s="133"/>
      <c r="Y2648" s="133"/>
      <c r="Z2648" s="133"/>
      <c r="AA2648" s="133"/>
      <c r="AB2648" s="133"/>
      <c r="AC2648" s="133"/>
      <c r="AD2648" s="133"/>
      <c r="AE2648" s="133"/>
      <c r="AF2648" s="133"/>
      <c r="AG2648" s="133" t="s">
        <v>282</v>
      </c>
      <c r="AH2648" s="133">
        <v>0</v>
      </c>
      <c r="AI2648" s="133"/>
      <c r="AJ2648" s="133"/>
      <c r="AK2648" s="133"/>
      <c r="AL2648" s="133"/>
      <c r="AM2648" s="133"/>
      <c r="AN2648" s="133"/>
      <c r="AO2648" s="133"/>
      <c r="AP2648" s="133"/>
      <c r="AQ2648" s="133"/>
      <c r="AR2648" s="133"/>
      <c r="AS2648" s="133"/>
      <c r="AT2648" s="133"/>
      <c r="AU2648" s="133"/>
      <c r="AV2648" s="133"/>
      <c r="AW2648" s="133"/>
      <c r="AX2648" s="133"/>
      <c r="AY2648" s="133"/>
      <c r="AZ2648" s="133"/>
      <c r="BA2648" s="133"/>
      <c r="BB2648" s="133"/>
      <c r="BC2648" s="133"/>
      <c r="BD2648" s="133"/>
      <c r="BE2648" s="133"/>
      <c r="BF2648" s="133"/>
      <c r="BG2648" s="133"/>
      <c r="BH2648" s="133"/>
    </row>
    <row r="2649" spans="1:60" outlineLevel="1" x14ac:dyDescent="0.2">
      <c r="A2649" s="142"/>
      <c r="B2649" s="143"/>
      <c r="C2649" s="189" t="s">
        <v>2572</v>
      </c>
      <c r="D2649" s="175"/>
      <c r="E2649" s="176">
        <v>-7.8</v>
      </c>
      <c r="F2649" s="144"/>
      <c r="G2649" s="144"/>
      <c r="H2649" s="144"/>
      <c r="I2649" s="144"/>
      <c r="J2649" s="144"/>
      <c r="K2649" s="144"/>
      <c r="L2649" s="144"/>
      <c r="M2649" s="144"/>
      <c r="N2649" s="144"/>
      <c r="O2649" s="144"/>
      <c r="P2649" s="144"/>
      <c r="Q2649" s="144"/>
      <c r="R2649" s="144"/>
      <c r="S2649" s="144"/>
      <c r="T2649" s="144"/>
      <c r="U2649" s="144"/>
      <c r="V2649" s="144"/>
      <c r="W2649" s="144"/>
      <c r="X2649" s="133"/>
      <c r="Y2649" s="133"/>
      <c r="Z2649" s="133"/>
      <c r="AA2649" s="133"/>
      <c r="AB2649" s="133"/>
      <c r="AC2649" s="133"/>
      <c r="AD2649" s="133"/>
      <c r="AE2649" s="133"/>
      <c r="AF2649" s="133"/>
      <c r="AG2649" s="133" t="s">
        <v>282</v>
      </c>
      <c r="AH2649" s="133">
        <v>0</v>
      </c>
      <c r="AI2649" s="133"/>
      <c r="AJ2649" s="133"/>
      <c r="AK2649" s="133"/>
      <c r="AL2649" s="133"/>
      <c r="AM2649" s="133"/>
      <c r="AN2649" s="133"/>
      <c r="AO2649" s="133"/>
      <c r="AP2649" s="133"/>
      <c r="AQ2649" s="133"/>
      <c r="AR2649" s="133"/>
      <c r="AS2649" s="133"/>
      <c r="AT2649" s="133"/>
      <c r="AU2649" s="133"/>
      <c r="AV2649" s="133"/>
      <c r="AW2649" s="133"/>
      <c r="AX2649" s="133"/>
      <c r="AY2649" s="133"/>
      <c r="AZ2649" s="133"/>
      <c r="BA2649" s="133"/>
      <c r="BB2649" s="133"/>
      <c r="BC2649" s="133"/>
      <c r="BD2649" s="133"/>
      <c r="BE2649" s="133"/>
      <c r="BF2649" s="133"/>
      <c r="BG2649" s="133"/>
      <c r="BH2649" s="133"/>
    </row>
    <row r="2650" spans="1:60" outlineLevel="1" x14ac:dyDescent="0.2">
      <c r="A2650" s="142"/>
      <c r="B2650" s="143"/>
      <c r="C2650" s="189" t="s">
        <v>2573</v>
      </c>
      <c r="D2650" s="175"/>
      <c r="E2650" s="176">
        <v>15.3</v>
      </c>
      <c r="F2650" s="144"/>
      <c r="G2650" s="144"/>
      <c r="H2650" s="144"/>
      <c r="I2650" s="144"/>
      <c r="J2650" s="144"/>
      <c r="K2650" s="144"/>
      <c r="L2650" s="144"/>
      <c r="M2650" s="144"/>
      <c r="N2650" s="144"/>
      <c r="O2650" s="144"/>
      <c r="P2650" s="144"/>
      <c r="Q2650" s="144"/>
      <c r="R2650" s="144"/>
      <c r="S2650" s="144"/>
      <c r="T2650" s="144"/>
      <c r="U2650" s="144"/>
      <c r="V2650" s="144"/>
      <c r="W2650" s="144"/>
      <c r="X2650" s="133"/>
      <c r="Y2650" s="133"/>
      <c r="Z2650" s="133"/>
      <c r="AA2650" s="133"/>
      <c r="AB2650" s="133"/>
      <c r="AC2650" s="133"/>
      <c r="AD2650" s="133"/>
      <c r="AE2650" s="133"/>
      <c r="AF2650" s="133"/>
      <c r="AG2650" s="133" t="s">
        <v>282</v>
      </c>
      <c r="AH2650" s="133">
        <v>0</v>
      </c>
      <c r="AI2650" s="133"/>
      <c r="AJ2650" s="133"/>
      <c r="AK2650" s="133"/>
      <c r="AL2650" s="133"/>
      <c r="AM2650" s="133"/>
      <c r="AN2650" s="133"/>
      <c r="AO2650" s="133"/>
      <c r="AP2650" s="133"/>
      <c r="AQ2650" s="133"/>
      <c r="AR2650" s="133"/>
      <c r="AS2650" s="133"/>
      <c r="AT2650" s="133"/>
      <c r="AU2650" s="133"/>
      <c r="AV2650" s="133"/>
      <c r="AW2650" s="133"/>
      <c r="AX2650" s="133"/>
      <c r="AY2650" s="133"/>
      <c r="AZ2650" s="133"/>
      <c r="BA2650" s="133"/>
      <c r="BB2650" s="133"/>
      <c r="BC2650" s="133"/>
      <c r="BD2650" s="133"/>
      <c r="BE2650" s="133"/>
      <c r="BF2650" s="133"/>
      <c r="BG2650" s="133"/>
      <c r="BH2650" s="133"/>
    </row>
    <row r="2651" spans="1:60" outlineLevel="1" x14ac:dyDescent="0.2">
      <c r="A2651" s="142"/>
      <c r="B2651" s="143"/>
      <c r="C2651" s="189" t="s">
        <v>1073</v>
      </c>
      <c r="D2651" s="175"/>
      <c r="E2651" s="176"/>
      <c r="F2651" s="144"/>
      <c r="G2651" s="144"/>
      <c r="H2651" s="144"/>
      <c r="I2651" s="144"/>
      <c r="J2651" s="144"/>
      <c r="K2651" s="144"/>
      <c r="L2651" s="144"/>
      <c r="M2651" s="144"/>
      <c r="N2651" s="144"/>
      <c r="O2651" s="144"/>
      <c r="P2651" s="144"/>
      <c r="Q2651" s="144"/>
      <c r="R2651" s="144"/>
      <c r="S2651" s="144"/>
      <c r="T2651" s="144"/>
      <c r="U2651" s="144"/>
      <c r="V2651" s="144"/>
      <c r="W2651" s="144"/>
      <c r="X2651" s="133"/>
      <c r="Y2651" s="133"/>
      <c r="Z2651" s="133"/>
      <c r="AA2651" s="133"/>
      <c r="AB2651" s="133"/>
      <c r="AC2651" s="133"/>
      <c r="AD2651" s="133"/>
      <c r="AE2651" s="133"/>
      <c r="AF2651" s="133"/>
      <c r="AG2651" s="133" t="s">
        <v>282</v>
      </c>
      <c r="AH2651" s="133">
        <v>0</v>
      </c>
      <c r="AI2651" s="133"/>
      <c r="AJ2651" s="133"/>
      <c r="AK2651" s="133"/>
      <c r="AL2651" s="133"/>
      <c r="AM2651" s="133"/>
      <c r="AN2651" s="133"/>
      <c r="AO2651" s="133"/>
      <c r="AP2651" s="133"/>
      <c r="AQ2651" s="133"/>
      <c r="AR2651" s="133"/>
      <c r="AS2651" s="133"/>
      <c r="AT2651" s="133"/>
      <c r="AU2651" s="133"/>
      <c r="AV2651" s="133"/>
      <c r="AW2651" s="133"/>
      <c r="AX2651" s="133"/>
      <c r="AY2651" s="133"/>
      <c r="AZ2651" s="133"/>
      <c r="BA2651" s="133"/>
      <c r="BB2651" s="133"/>
      <c r="BC2651" s="133"/>
      <c r="BD2651" s="133"/>
      <c r="BE2651" s="133"/>
      <c r="BF2651" s="133"/>
      <c r="BG2651" s="133"/>
      <c r="BH2651" s="133"/>
    </row>
    <row r="2652" spans="1:60" outlineLevel="1" x14ac:dyDescent="0.2">
      <c r="A2652" s="142"/>
      <c r="B2652" s="143"/>
      <c r="C2652" s="189" t="s">
        <v>674</v>
      </c>
      <c r="D2652" s="175"/>
      <c r="E2652" s="176"/>
      <c r="F2652" s="144"/>
      <c r="G2652" s="144"/>
      <c r="H2652" s="144"/>
      <c r="I2652" s="144"/>
      <c r="J2652" s="144"/>
      <c r="K2652" s="144"/>
      <c r="L2652" s="144"/>
      <c r="M2652" s="144"/>
      <c r="N2652" s="144"/>
      <c r="O2652" s="144"/>
      <c r="P2652" s="144"/>
      <c r="Q2652" s="144"/>
      <c r="R2652" s="144"/>
      <c r="S2652" s="144"/>
      <c r="T2652" s="144"/>
      <c r="U2652" s="144"/>
      <c r="V2652" s="144"/>
      <c r="W2652" s="144"/>
      <c r="X2652" s="133"/>
      <c r="Y2652" s="133"/>
      <c r="Z2652" s="133"/>
      <c r="AA2652" s="133"/>
      <c r="AB2652" s="133"/>
      <c r="AC2652" s="133"/>
      <c r="AD2652" s="133"/>
      <c r="AE2652" s="133"/>
      <c r="AF2652" s="133"/>
      <c r="AG2652" s="133" t="s">
        <v>282</v>
      </c>
      <c r="AH2652" s="133">
        <v>0</v>
      </c>
      <c r="AI2652" s="133"/>
      <c r="AJ2652" s="133"/>
      <c r="AK2652" s="133"/>
      <c r="AL2652" s="133"/>
      <c r="AM2652" s="133"/>
      <c r="AN2652" s="133"/>
      <c r="AO2652" s="133"/>
      <c r="AP2652" s="133"/>
      <c r="AQ2652" s="133"/>
      <c r="AR2652" s="133"/>
      <c r="AS2652" s="133"/>
      <c r="AT2652" s="133"/>
      <c r="AU2652" s="133"/>
      <c r="AV2652" s="133"/>
      <c r="AW2652" s="133"/>
      <c r="AX2652" s="133"/>
      <c r="AY2652" s="133"/>
      <c r="AZ2652" s="133"/>
      <c r="BA2652" s="133"/>
      <c r="BB2652" s="133"/>
      <c r="BC2652" s="133"/>
      <c r="BD2652" s="133"/>
      <c r="BE2652" s="133"/>
      <c r="BF2652" s="133"/>
      <c r="BG2652" s="133"/>
      <c r="BH2652" s="133"/>
    </row>
    <row r="2653" spans="1:60" outlineLevel="1" x14ac:dyDescent="0.2">
      <c r="A2653" s="142"/>
      <c r="B2653" s="143"/>
      <c r="C2653" s="189" t="s">
        <v>2574</v>
      </c>
      <c r="D2653" s="175"/>
      <c r="E2653" s="176">
        <v>9</v>
      </c>
      <c r="F2653" s="144"/>
      <c r="G2653" s="144"/>
      <c r="H2653" s="144"/>
      <c r="I2653" s="144"/>
      <c r="J2653" s="144"/>
      <c r="K2653" s="144"/>
      <c r="L2653" s="144"/>
      <c r="M2653" s="144"/>
      <c r="N2653" s="144"/>
      <c r="O2653" s="144"/>
      <c r="P2653" s="144"/>
      <c r="Q2653" s="144"/>
      <c r="R2653" s="144"/>
      <c r="S2653" s="144"/>
      <c r="T2653" s="144"/>
      <c r="U2653" s="144"/>
      <c r="V2653" s="144"/>
      <c r="W2653" s="144"/>
      <c r="X2653" s="133"/>
      <c r="Y2653" s="133"/>
      <c r="Z2653" s="133"/>
      <c r="AA2653" s="133"/>
      <c r="AB2653" s="133"/>
      <c r="AC2653" s="133"/>
      <c r="AD2653" s="133"/>
      <c r="AE2653" s="133"/>
      <c r="AF2653" s="133"/>
      <c r="AG2653" s="133" t="s">
        <v>282</v>
      </c>
      <c r="AH2653" s="133">
        <v>0</v>
      </c>
      <c r="AI2653" s="133"/>
      <c r="AJ2653" s="133"/>
      <c r="AK2653" s="133"/>
      <c r="AL2653" s="133"/>
      <c r="AM2653" s="133"/>
      <c r="AN2653" s="133"/>
      <c r="AO2653" s="133"/>
      <c r="AP2653" s="133"/>
      <c r="AQ2653" s="133"/>
      <c r="AR2653" s="133"/>
      <c r="AS2653" s="133"/>
      <c r="AT2653" s="133"/>
      <c r="AU2653" s="133"/>
      <c r="AV2653" s="133"/>
      <c r="AW2653" s="133"/>
      <c r="AX2653" s="133"/>
      <c r="AY2653" s="133"/>
      <c r="AZ2653" s="133"/>
      <c r="BA2653" s="133"/>
      <c r="BB2653" s="133"/>
      <c r="BC2653" s="133"/>
      <c r="BD2653" s="133"/>
      <c r="BE2653" s="133"/>
      <c r="BF2653" s="133"/>
      <c r="BG2653" s="133"/>
      <c r="BH2653" s="133"/>
    </row>
    <row r="2654" spans="1:60" outlineLevel="1" x14ac:dyDescent="0.2">
      <c r="A2654" s="142"/>
      <c r="B2654" s="143"/>
      <c r="C2654" s="189" t="s">
        <v>2575</v>
      </c>
      <c r="D2654" s="175"/>
      <c r="E2654" s="176">
        <v>71.930000000000007</v>
      </c>
      <c r="F2654" s="144"/>
      <c r="G2654" s="144"/>
      <c r="H2654" s="144"/>
      <c r="I2654" s="144"/>
      <c r="J2654" s="144"/>
      <c r="K2654" s="144"/>
      <c r="L2654" s="144"/>
      <c r="M2654" s="144"/>
      <c r="N2654" s="144"/>
      <c r="O2654" s="144"/>
      <c r="P2654" s="144"/>
      <c r="Q2654" s="144"/>
      <c r="R2654" s="144"/>
      <c r="S2654" s="144"/>
      <c r="T2654" s="144"/>
      <c r="U2654" s="144"/>
      <c r="V2654" s="144"/>
      <c r="W2654" s="144"/>
      <c r="X2654" s="133"/>
      <c r="Y2654" s="133"/>
      <c r="Z2654" s="133"/>
      <c r="AA2654" s="133"/>
      <c r="AB2654" s="133"/>
      <c r="AC2654" s="133"/>
      <c r="AD2654" s="133"/>
      <c r="AE2654" s="133"/>
      <c r="AF2654" s="133"/>
      <c r="AG2654" s="133" t="s">
        <v>282</v>
      </c>
      <c r="AH2654" s="133">
        <v>0</v>
      </c>
      <c r="AI2654" s="133"/>
      <c r="AJ2654" s="133"/>
      <c r="AK2654" s="133"/>
      <c r="AL2654" s="133"/>
      <c r="AM2654" s="133"/>
      <c r="AN2654" s="133"/>
      <c r="AO2654" s="133"/>
      <c r="AP2654" s="133"/>
      <c r="AQ2654" s="133"/>
      <c r="AR2654" s="133"/>
      <c r="AS2654" s="133"/>
      <c r="AT2654" s="133"/>
      <c r="AU2654" s="133"/>
      <c r="AV2654" s="133"/>
      <c r="AW2654" s="133"/>
      <c r="AX2654" s="133"/>
      <c r="AY2654" s="133"/>
      <c r="AZ2654" s="133"/>
      <c r="BA2654" s="133"/>
      <c r="BB2654" s="133"/>
      <c r="BC2654" s="133"/>
      <c r="BD2654" s="133"/>
      <c r="BE2654" s="133"/>
      <c r="BF2654" s="133"/>
      <c r="BG2654" s="133"/>
      <c r="BH2654" s="133"/>
    </row>
    <row r="2655" spans="1:60" outlineLevel="1" x14ac:dyDescent="0.2">
      <c r="A2655" s="142"/>
      <c r="B2655" s="143"/>
      <c r="C2655" s="189" t="s">
        <v>2576</v>
      </c>
      <c r="D2655" s="175"/>
      <c r="E2655" s="176">
        <v>37.400000000000006</v>
      </c>
      <c r="F2655" s="144"/>
      <c r="G2655" s="144"/>
      <c r="H2655" s="144"/>
      <c r="I2655" s="144"/>
      <c r="J2655" s="144"/>
      <c r="K2655" s="144"/>
      <c r="L2655" s="144"/>
      <c r="M2655" s="144"/>
      <c r="N2655" s="144"/>
      <c r="O2655" s="144"/>
      <c r="P2655" s="144"/>
      <c r="Q2655" s="144"/>
      <c r="R2655" s="144"/>
      <c r="S2655" s="144"/>
      <c r="T2655" s="144"/>
      <c r="U2655" s="144"/>
      <c r="V2655" s="144"/>
      <c r="W2655" s="144"/>
      <c r="X2655" s="133"/>
      <c r="Y2655" s="133"/>
      <c r="Z2655" s="133"/>
      <c r="AA2655" s="133"/>
      <c r="AB2655" s="133"/>
      <c r="AC2655" s="133"/>
      <c r="AD2655" s="133"/>
      <c r="AE2655" s="133"/>
      <c r="AF2655" s="133"/>
      <c r="AG2655" s="133" t="s">
        <v>282</v>
      </c>
      <c r="AH2655" s="133">
        <v>0</v>
      </c>
      <c r="AI2655" s="133"/>
      <c r="AJ2655" s="133"/>
      <c r="AK2655" s="133"/>
      <c r="AL2655" s="133"/>
      <c r="AM2655" s="133"/>
      <c r="AN2655" s="133"/>
      <c r="AO2655" s="133"/>
      <c r="AP2655" s="133"/>
      <c r="AQ2655" s="133"/>
      <c r="AR2655" s="133"/>
      <c r="AS2655" s="133"/>
      <c r="AT2655" s="133"/>
      <c r="AU2655" s="133"/>
      <c r="AV2655" s="133"/>
      <c r="AW2655" s="133"/>
      <c r="AX2655" s="133"/>
      <c r="AY2655" s="133"/>
      <c r="AZ2655" s="133"/>
      <c r="BA2655" s="133"/>
      <c r="BB2655" s="133"/>
      <c r="BC2655" s="133"/>
      <c r="BD2655" s="133"/>
      <c r="BE2655" s="133"/>
      <c r="BF2655" s="133"/>
      <c r="BG2655" s="133"/>
      <c r="BH2655" s="133"/>
    </row>
    <row r="2656" spans="1:60" outlineLevel="1" x14ac:dyDescent="0.2">
      <c r="A2656" s="142"/>
      <c r="B2656" s="143"/>
      <c r="C2656" s="189" t="s">
        <v>2577</v>
      </c>
      <c r="D2656" s="175"/>
      <c r="E2656" s="176">
        <v>-14.1</v>
      </c>
      <c r="F2656" s="144"/>
      <c r="G2656" s="144"/>
      <c r="H2656" s="144"/>
      <c r="I2656" s="144"/>
      <c r="J2656" s="144"/>
      <c r="K2656" s="144"/>
      <c r="L2656" s="144"/>
      <c r="M2656" s="144"/>
      <c r="N2656" s="144"/>
      <c r="O2656" s="144"/>
      <c r="P2656" s="144"/>
      <c r="Q2656" s="144"/>
      <c r="R2656" s="144"/>
      <c r="S2656" s="144"/>
      <c r="T2656" s="144"/>
      <c r="U2656" s="144"/>
      <c r="V2656" s="144"/>
      <c r="W2656" s="144"/>
      <c r="X2656" s="133"/>
      <c r="Y2656" s="133"/>
      <c r="Z2656" s="133"/>
      <c r="AA2656" s="133"/>
      <c r="AB2656" s="133"/>
      <c r="AC2656" s="133"/>
      <c r="AD2656" s="133"/>
      <c r="AE2656" s="133"/>
      <c r="AF2656" s="133"/>
      <c r="AG2656" s="133" t="s">
        <v>282</v>
      </c>
      <c r="AH2656" s="133">
        <v>0</v>
      </c>
      <c r="AI2656" s="133"/>
      <c r="AJ2656" s="133"/>
      <c r="AK2656" s="133"/>
      <c r="AL2656" s="133"/>
      <c r="AM2656" s="133"/>
      <c r="AN2656" s="133"/>
      <c r="AO2656" s="133"/>
      <c r="AP2656" s="133"/>
      <c r="AQ2656" s="133"/>
      <c r="AR2656" s="133"/>
      <c r="AS2656" s="133"/>
      <c r="AT2656" s="133"/>
      <c r="AU2656" s="133"/>
      <c r="AV2656" s="133"/>
      <c r="AW2656" s="133"/>
      <c r="AX2656" s="133"/>
      <c r="AY2656" s="133"/>
      <c r="AZ2656" s="133"/>
      <c r="BA2656" s="133"/>
      <c r="BB2656" s="133"/>
      <c r="BC2656" s="133"/>
      <c r="BD2656" s="133"/>
      <c r="BE2656" s="133"/>
      <c r="BF2656" s="133"/>
      <c r="BG2656" s="133"/>
      <c r="BH2656" s="133"/>
    </row>
    <row r="2657" spans="1:60" outlineLevel="1" x14ac:dyDescent="0.2">
      <c r="A2657" s="142"/>
      <c r="B2657" s="143"/>
      <c r="C2657" s="189" t="s">
        <v>2578</v>
      </c>
      <c r="D2657" s="175"/>
      <c r="E2657" s="176">
        <v>16.78</v>
      </c>
      <c r="F2657" s="144"/>
      <c r="G2657" s="144"/>
      <c r="H2657" s="144"/>
      <c r="I2657" s="144"/>
      <c r="J2657" s="144"/>
      <c r="K2657" s="144"/>
      <c r="L2657" s="144"/>
      <c r="M2657" s="144"/>
      <c r="N2657" s="144"/>
      <c r="O2657" s="144"/>
      <c r="P2657" s="144"/>
      <c r="Q2657" s="144"/>
      <c r="R2657" s="144"/>
      <c r="S2657" s="144"/>
      <c r="T2657" s="144"/>
      <c r="U2657" s="144"/>
      <c r="V2657" s="144"/>
      <c r="W2657" s="144"/>
      <c r="X2657" s="133"/>
      <c r="Y2657" s="133"/>
      <c r="Z2657" s="133"/>
      <c r="AA2657" s="133"/>
      <c r="AB2657" s="133"/>
      <c r="AC2657" s="133"/>
      <c r="AD2657" s="133"/>
      <c r="AE2657" s="133"/>
      <c r="AF2657" s="133"/>
      <c r="AG2657" s="133" t="s">
        <v>282</v>
      </c>
      <c r="AH2657" s="133">
        <v>0</v>
      </c>
      <c r="AI2657" s="133"/>
      <c r="AJ2657" s="133"/>
      <c r="AK2657" s="133"/>
      <c r="AL2657" s="133"/>
      <c r="AM2657" s="133"/>
      <c r="AN2657" s="133"/>
      <c r="AO2657" s="133"/>
      <c r="AP2657" s="133"/>
      <c r="AQ2657" s="133"/>
      <c r="AR2657" s="133"/>
      <c r="AS2657" s="133"/>
      <c r="AT2657" s="133"/>
      <c r="AU2657" s="133"/>
      <c r="AV2657" s="133"/>
      <c r="AW2657" s="133"/>
      <c r="AX2657" s="133"/>
      <c r="AY2657" s="133"/>
      <c r="AZ2657" s="133"/>
      <c r="BA2657" s="133"/>
      <c r="BB2657" s="133"/>
      <c r="BC2657" s="133"/>
      <c r="BD2657" s="133"/>
      <c r="BE2657" s="133"/>
      <c r="BF2657" s="133"/>
      <c r="BG2657" s="133"/>
      <c r="BH2657" s="133"/>
    </row>
    <row r="2658" spans="1:60" outlineLevel="1" x14ac:dyDescent="0.2">
      <c r="A2658" s="142"/>
      <c r="B2658" s="143"/>
      <c r="C2658" s="189" t="s">
        <v>2579</v>
      </c>
      <c r="D2658" s="175"/>
      <c r="E2658" s="176">
        <v>18.16</v>
      </c>
      <c r="F2658" s="144"/>
      <c r="G2658" s="144"/>
      <c r="H2658" s="144"/>
      <c r="I2658" s="144"/>
      <c r="J2658" s="144"/>
      <c r="K2658" s="144"/>
      <c r="L2658" s="144"/>
      <c r="M2658" s="144"/>
      <c r="N2658" s="144"/>
      <c r="O2658" s="144"/>
      <c r="P2658" s="144"/>
      <c r="Q2658" s="144"/>
      <c r="R2658" s="144"/>
      <c r="S2658" s="144"/>
      <c r="T2658" s="144"/>
      <c r="U2658" s="144"/>
      <c r="V2658" s="144"/>
      <c r="W2658" s="144"/>
      <c r="X2658" s="133"/>
      <c r="Y2658" s="133"/>
      <c r="Z2658" s="133"/>
      <c r="AA2658" s="133"/>
      <c r="AB2658" s="133"/>
      <c r="AC2658" s="133"/>
      <c r="AD2658" s="133"/>
      <c r="AE2658" s="133"/>
      <c r="AF2658" s="133"/>
      <c r="AG2658" s="133" t="s">
        <v>282</v>
      </c>
      <c r="AH2658" s="133">
        <v>0</v>
      </c>
      <c r="AI2658" s="133"/>
      <c r="AJ2658" s="133"/>
      <c r="AK2658" s="133"/>
      <c r="AL2658" s="133"/>
      <c r="AM2658" s="133"/>
      <c r="AN2658" s="133"/>
      <c r="AO2658" s="133"/>
      <c r="AP2658" s="133"/>
      <c r="AQ2658" s="133"/>
      <c r="AR2658" s="133"/>
      <c r="AS2658" s="133"/>
      <c r="AT2658" s="133"/>
      <c r="AU2658" s="133"/>
      <c r="AV2658" s="133"/>
      <c r="AW2658" s="133"/>
      <c r="AX2658" s="133"/>
      <c r="AY2658" s="133"/>
      <c r="AZ2658" s="133"/>
      <c r="BA2658" s="133"/>
      <c r="BB2658" s="133"/>
      <c r="BC2658" s="133"/>
      <c r="BD2658" s="133"/>
      <c r="BE2658" s="133"/>
      <c r="BF2658" s="133"/>
      <c r="BG2658" s="133"/>
      <c r="BH2658" s="133"/>
    </row>
    <row r="2659" spans="1:60" outlineLevel="1" x14ac:dyDescent="0.2">
      <c r="A2659" s="142"/>
      <c r="B2659" s="143"/>
      <c r="C2659" s="189" t="s">
        <v>2580</v>
      </c>
      <c r="D2659" s="175"/>
      <c r="E2659" s="176">
        <v>10.180000000000001</v>
      </c>
      <c r="F2659" s="144"/>
      <c r="G2659" s="144"/>
      <c r="H2659" s="144"/>
      <c r="I2659" s="144"/>
      <c r="J2659" s="144"/>
      <c r="K2659" s="144"/>
      <c r="L2659" s="144"/>
      <c r="M2659" s="144"/>
      <c r="N2659" s="144"/>
      <c r="O2659" s="144"/>
      <c r="P2659" s="144"/>
      <c r="Q2659" s="144"/>
      <c r="R2659" s="144"/>
      <c r="S2659" s="144"/>
      <c r="T2659" s="144"/>
      <c r="U2659" s="144"/>
      <c r="V2659" s="144"/>
      <c r="W2659" s="144"/>
      <c r="X2659" s="133"/>
      <c r="Y2659" s="133"/>
      <c r="Z2659" s="133"/>
      <c r="AA2659" s="133"/>
      <c r="AB2659" s="133"/>
      <c r="AC2659" s="133"/>
      <c r="AD2659" s="133"/>
      <c r="AE2659" s="133"/>
      <c r="AF2659" s="133"/>
      <c r="AG2659" s="133" t="s">
        <v>282</v>
      </c>
      <c r="AH2659" s="133">
        <v>0</v>
      </c>
      <c r="AI2659" s="133"/>
      <c r="AJ2659" s="133"/>
      <c r="AK2659" s="133"/>
      <c r="AL2659" s="133"/>
      <c r="AM2659" s="133"/>
      <c r="AN2659" s="133"/>
      <c r="AO2659" s="133"/>
      <c r="AP2659" s="133"/>
      <c r="AQ2659" s="133"/>
      <c r="AR2659" s="133"/>
      <c r="AS2659" s="133"/>
      <c r="AT2659" s="133"/>
      <c r="AU2659" s="133"/>
      <c r="AV2659" s="133"/>
      <c r="AW2659" s="133"/>
      <c r="AX2659" s="133"/>
      <c r="AY2659" s="133"/>
      <c r="AZ2659" s="133"/>
      <c r="BA2659" s="133"/>
      <c r="BB2659" s="133"/>
      <c r="BC2659" s="133"/>
      <c r="BD2659" s="133"/>
      <c r="BE2659" s="133"/>
      <c r="BF2659" s="133"/>
      <c r="BG2659" s="133"/>
      <c r="BH2659" s="133"/>
    </row>
    <row r="2660" spans="1:60" outlineLevel="1" x14ac:dyDescent="0.2">
      <c r="A2660" s="142"/>
      <c r="B2660" s="143"/>
      <c r="C2660" s="189" t="s">
        <v>1073</v>
      </c>
      <c r="D2660" s="175"/>
      <c r="E2660" s="176"/>
      <c r="F2660" s="144"/>
      <c r="G2660" s="144"/>
      <c r="H2660" s="144"/>
      <c r="I2660" s="144"/>
      <c r="J2660" s="144"/>
      <c r="K2660" s="144"/>
      <c r="L2660" s="144"/>
      <c r="M2660" s="144"/>
      <c r="N2660" s="144"/>
      <c r="O2660" s="144"/>
      <c r="P2660" s="144"/>
      <c r="Q2660" s="144"/>
      <c r="R2660" s="144"/>
      <c r="S2660" s="144"/>
      <c r="T2660" s="144"/>
      <c r="U2660" s="144"/>
      <c r="V2660" s="144"/>
      <c r="W2660" s="144"/>
      <c r="X2660" s="133"/>
      <c r="Y2660" s="133"/>
      <c r="Z2660" s="133"/>
      <c r="AA2660" s="133"/>
      <c r="AB2660" s="133"/>
      <c r="AC2660" s="133"/>
      <c r="AD2660" s="133"/>
      <c r="AE2660" s="133"/>
      <c r="AF2660" s="133"/>
      <c r="AG2660" s="133" t="s">
        <v>282</v>
      </c>
      <c r="AH2660" s="133">
        <v>0</v>
      </c>
      <c r="AI2660" s="133"/>
      <c r="AJ2660" s="133"/>
      <c r="AK2660" s="133"/>
      <c r="AL2660" s="133"/>
      <c r="AM2660" s="133"/>
      <c r="AN2660" s="133"/>
      <c r="AO2660" s="133"/>
      <c r="AP2660" s="133"/>
      <c r="AQ2660" s="133"/>
      <c r="AR2660" s="133"/>
      <c r="AS2660" s="133"/>
      <c r="AT2660" s="133"/>
      <c r="AU2660" s="133"/>
      <c r="AV2660" s="133"/>
      <c r="AW2660" s="133"/>
      <c r="AX2660" s="133"/>
      <c r="AY2660" s="133"/>
      <c r="AZ2660" s="133"/>
      <c r="BA2660" s="133"/>
      <c r="BB2660" s="133"/>
      <c r="BC2660" s="133"/>
      <c r="BD2660" s="133"/>
      <c r="BE2660" s="133"/>
      <c r="BF2660" s="133"/>
      <c r="BG2660" s="133"/>
      <c r="BH2660" s="133"/>
    </row>
    <row r="2661" spans="1:60" outlineLevel="1" x14ac:dyDescent="0.2">
      <c r="A2661" s="142"/>
      <c r="B2661" s="143"/>
      <c r="C2661" s="189" t="s">
        <v>678</v>
      </c>
      <c r="D2661" s="175"/>
      <c r="E2661" s="176"/>
      <c r="F2661" s="144"/>
      <c r="G2661" s="144"/>
      <c r="H2661" s="144"/>
      <c r="I2661" s="144"/>
      <c r="J2661" s="144"/>
      <c r="K2661" s="144"/>
      <c r="L2661" s="144"/>
      <c r="M2661" s="144"/>
      <c r="N2661" s="144"/>
      <c r="O2661" s="144"/>
      <c r="P2661" s="144"/>
      <c r="Q2661" s="144"/>
      <c r="R2661" s="144"/>
      <c r="S2661" s="144"/>
      <c r="T2661" s="144"/>
      <c r="U2661" s="144"/>
      <c r="V2661" s="144"/>
      <c r="W2661" s="144"/>
      <c r="X2661" s="133"/>
      <c r="Y2661" s="133"/>
      <c r="Z2661" s="133"/>
      <c r="AA2661" s="133"/>
      <c r="AB2661" s="133"/>
      <c r="AC2661" s="133"/>
      <c r="AD2661" s="133"/>
      <c r="AE2661" s="133"/>
      <c r="AF2661" s="133"/>
      <c r="AG2661" s="133" t="s">
        <v>282</v>
      </c>
      <c r="AH2661" s="133">
        <v>0</v>
      </c>
      <c r="AI2661" s="133"/>
      <c r="AJ2661" s="133"/>
      <c r="AK2661" s="133"/>
      <c r="AL2661" s="133"/>
      <c r="AM2661" s="133"/>
      <c r="AN2661" s="133"/>
      <c r="AO2661" s="133"/>
      <c r="AP2661" s="133"/>
      <c r="AQ2661" s="133"/>
      <c r="AR2661" s="133"/>
      <c r="AS2661" s="133"/>
      <c r="AT2661" s="133"/>
      <c r="AU2661" s="133"/>
      <c r="AV2661" s="133"/>
      <c r="AW2661" s="133"/>
      <c r="AX2661" s="133"/>
      <c r="AY2661" s="133"/>
      <c r="AZ2661" s="133"/>
      <c r="BA2661" s="133"/>
      <c r="BB2661" s="133"/>
      <c r="BC2661" s="133"/>
      <c r="BD2661" s="133"/>
      <c r="BE2661" s="133"/>
      <c r="BF2661" s="133"/>
      <c r="BG2661" s="133"/>
      <c r="BH2661" s="133"/>
    </row>
    <row r="2662" spans="1:60" outlineLevel="1" x14ac:dyDescent="0.2">
      <c r="A2662" s="142"/>
      <c r="B2662" s="143"/>
      <c r="C2662" s="189" t="s">
        <v>2581</v>
      </c>
      <c r="D2662" s="175"/>
      <c r="E2662" s="176">
        <v>24.42</v>
      </c>
      <c r="F2662" s="144"/>
      <c r="G2662" s="144"/>
      <c r="H2662" s="144"/>
      <c r="I2662" s="144"/>
      <c r="J2662" s="144"/>
      <c r="K2662" s="144"/>
      <c r="L2662" s="144"/>
      <c r="M2662" s="144"/>
      <c r="N2662" s="144"/>
      <c r="O2662" s="144"/>
      <c r="P2662" s="144"/>
      <c r="Q2662" s="144"/>
      <c r="R2662" s="144"/>
      <c r="S2662" s="144"/>
      <c r="T2662" s="144"/>
      <c r="U2662" s="144"/>
      <c r="V2662" s="144"/>
      <c r="W2662" s="144"/>
      <c r="X2662" s="133"/>
      <c r="Y2662" s="133"/>
      <c r="Z2662" s="133"/>
      <c r="AA2662" s="133"/>
      <c r="AB2662" s="133"/>
      <c r="AC2662" s="133"/>
      <c r="AD2662" s="133"/>
      <c r="AE2662" s="133"/>
      <c r="AF2662" s="133"/>
      <c r="AG2662" s="133" t="s">
        <v>282</v>
      </c>
      <c r="AH2662" s="133">
        <v>0</v>
      </c>
      <c r="AI2662" s="133"/>
      <c r="AJ2662" s="133"/>
      <c r="AK2662" s="133"/>
      <c r="AL2662" s="133"/>
      <c r="AM2662" s="133"/>
      <c r="AN2662" s="133"/>
      <c r="AO2662" s="133"/>
      <c r="AP2662" s="133"/>
      <c r="AQ2662" s="133"/>
      <c r="AR2662" s="133"/>
      <c r="AS2662" s="133"/>
      <c r="AT2662" s="133"/>
      <c r="AU2662" s="133"/>
      <c r="AV2662" s="133"/>
      <c r="AW2662" s="133"/>
      <c r="AX2662" s="133"/>
      <c r="AY2662" s="133"/>
      <c r="AZ2662" s="133"/>
      <c r="BA2662" s="133"/>
      <c r="BB2662" s="133"/>
      <c r="BC2662" s="133"/>
      <c r="BD2662" s="133"/>
      <c r="BE2662" s="133"/>
      <c r="BF2662" s="133"/>
      <c r="BG2662" s="133"/>
      <c r="BH2662" s="133"/>
    </row>
    <row r="2663" spans="1:60" outlineLevel="1" x14ac:dyDescent="0.2">
      <c r="A2663" s="142"/>
      <c r="B2663" s="143"/>
      <c r="C2663" s="189" t="s">
        <v>2582</v>
      </c>
      <c r="D2663" s="175"/>
      <c r="E2663" s="176">
        <v>62.82</v>
      </c>
      <c r="F2663" s="144"/>
      <c r="G2663" s="144"/>
      <c r="H2663" s="144"/>
      <c r="I2663" s="144"/>
      <c r="J2663" s="144"/>
      <c r="K2663" s="144"/>
      <c r="L2663" s="144"/>
      <c r="M2663" s="144"/>
      <c r="N2663" s="144"/>
      <c r="O2663" s="144"/>
      <c r="P2663" s="144"/>
      <c r="Q2663" s="144"/>
      <c r="R2663" s="144"/>
      <c r="S2663" s="144"/>
      <c r="T2663" s="144"/>
      <c r="U2663" s="144"/>
      <c r="V2663" s="144"/>
      <c r="W2663" s="144"/>
      <c r="X2663" s="133"/>
      <c r="Y2663" s="133"/>
      <c r="Z2663" s="133"/>
      <c r="AA2663" s="133"/>
      <c r="AB2663" s="133"/>
      <c r="AC2663" s="133"/>
      <c r="AD2663" s="133"/>
      <c r="AE2663" s="133"/>
      <c r="AF2663" s="133"/>
      <c r="AG2663" s="133" t="s">
        <v>282</v>
      </c>
      <c r="AH2663" s="133">
        <v>0</v>
      </c>
      <c r="AI2663" s="133"/>
      <c r="AJ2663" s="133"/>
      <c r="AK2663" s="133"/>
      <c r="AL2663" s="133"/>
      <c r="AM2663" s="133"/>
      <c r="AN2663" s="133"/>
      <c r="AO2663" s="133"/>
      <c r="AP2663" s="133"/>
      <c r="AQ2663" s="133"/>
      <c r="AR2663" s="133"/>
      <c r="AS2663" s="133"/>
      <c r="AT2663" s="133"/>
      <c r="AU2663" s="133"/>
      <c r="AV2663" s="133"/>
      <c r="AW2663" s="133"/>
      <c r="AX2663" s="133"/>
      <c r="AY2663" s="133"/>
      <c r="AZ2663" s="133"/>
      <c r="BA2663" s="133"/>
      <c r="BB2663" s="133"/>
      <c r="BC2663" s="133"/>
      <c r="BD2663" s="133"/>
      <c r="BE2663" s="133"/>
      <c r="BF2663" s="133"/>
      <c r="BG2663" s="133"/>
      <c r="BH2663" s="133"/>
    </row>
    <row r="2664" spans="1:60" outlineLevel="1" x14ac:dyDescent="0.2">
      <c r="A2664" s="142"/>
      <c r="B2664" s="143"/>
      <c r="C2664" s="189" t="s">
        <v>2583</v>
      </c>
      <c r="D2664" s="175"/>
      <c r="E2664" s="176">
        <v>19.12</v>
      </c>
      <c r="F2664" s="144"/>
      <c r="G2664" s="144"/>
      <c r="H2664" s="144"/>
      <c r="I2664" s="144"/>
      <c r="J2664" s="144"/>
      <c r="K2664" s="144"/>
      <c r="L2664" s="144"/>
      <c r="M2664" s="144"/>
      <c r="N2664" s="144"/>
      <c r="O2664" s="144"/>
      <c r="P2664" s="144"/>
      <c r="Q2664" s="144"/>
      <c r="R2664" s="144"/>
      <c r="S2664" s="144"/>
      <c r="T2664" s="144"/>
      <c r="U2664" s="144"/>
      <c r="V2664" s="144"/>
      <c r="W2664" s="144"/>
      <c r="X2664" s="133"/>
      <c r="Y2664" s="133"/>
      <c r="Z2664" s="133"/>
      <c r="AA2664" s="133"/>
      <c r="AB2664" s="133"/>
      <c r="AC2664" s="133"/>
      <c r="AD2664" s="133"/>
      <c r="AE2664" s="133"/>
      <c r="AF2664" s="133"/>
      <c r="AG2664" s="133" t="s">
        <v>282</v>
      </c>
      <c r="AH2664" s="133">
        <v>0</v>
      </c>
      <c r="AI2664" s="133"/>
      <c r="AJ2664" s="133"/>
      <c r="AK2664" s="133"/>
      <c r="AL2664" s="133"/>
      <c r="AM2664" s="133"/>
      <c r="AN2664" s="133"/>
      <c r="AO2664" s="133"/>
      <c r="AP2664" s="133"/>
      <c r="AQ2664" s="133"/>
      <c r="AR2664" s="133"/>
      <c r="AS2664" s="133"/>
      <c r="AT2664" s="133"/>
      <c r="AU2664" s="133"/>
      <c r="AV2664" s="133"/>
      <c r="AW2664" s="133"/>
      <c r="AX2664" s="133"/>
      <c r="AY2664" s="133"/>
      <c r="AZ2664" s="133"/>
      <c r="BA2664" s="133"/>
      <c r="BB2664" s="133"/>
      <c r="BC2664" s="133"/>
      <c r="BD2664" s="133"/>
      <c r="BE2664" s="133"/>
      <c r="BF2664" s="133"/>
      <c r="BG2664" s="133"/>
      <c r="BH2664" s="133"/>
    </row>
    <row r="2665" spans="1:60" outlineLevel="1" x14ac:dyDescent="0.2">
      <c r="A2665" s="142"/>
      <c r="B2665" s="143"/>
      <c r="C2665" s="189" t="s">
        <v>2584</v>
      </c>
      <c r="D2665" s="175"/>
      <c r="E2665" s="176">
        <v>14.38</v>
      </c>
      <c r="F2665" s="144"/>
      <c r="G2665" s="144"/>
      <c r="H2665" s="144"/>
      <c r="I2665" s="144"/>
      <c r="J2665" s="144"/>
      <c r="K2665" s="144"/>
      <c r="L2665" s="144"/>
      <c r="M2665" s="144"/>
      <c r="N2665" s="144"/>
      <c r="O2665" s="144"/>
      <c r="P2665" s="144"/>
      <c r="Q2665" s="144"/>
      <c r="R2665" s="144"/>
      <c r="S2665" s="144"/>
      <c r="T2665" s="144"/>
      <c r="U2665" s="144"/>
      <c r="V2665" s="144"/>
      <c r="W2665" s="144"/>
      <c r="X2665" s="133"/>
      <c r="Y2665" s="133"/>
      <c r="Z2665" s="133"/>
      <c r="AA2665" s="133"/>
      <c r="AB2665" s="133"/>
      <c r="AC2665" s="133"/>
      <c r="AD2665" s="133"/>
      <c r="AE2665" s="133"/>
      <c r="AF2665" s="133"/>
      <c r="AG2665" s="133" t="s">
        <v>282</v>
      </c>
      <c r="AH2665" s="133">
        <v>0</v>
      </c>
      <c r="AI2665" s="133"/>
      <c r="AJ2665" s="133"/>
      <c r="AK2665" s="133"/>
      <c r="AL2665" s="133"/>
      <c r="AM2665" s="133"/>
      <c r="AN2665" s="133"/>
      <c r="AO2665" s="133"/>
      <c r="AP2665" s="133"/>
      <c r="AQ2665" s="133"/>
      <c r="AR2665" s="133"/>
      <c r="AS2665" s="133"/>
      <c r="AT2665" s="133"/>
      <c r="AU2665" s="133"/>
      <c r="AV2665" s="133"/>
      <c r="AW2665" s="133"/>
      <c r="AX2665" s="133"/>
      <c r="AY2665" s="133"/>
      <c r="AZ2665" s="133"/>
      <c r="BA2665" s="133"/>
      <c r="BB2665" s="133"/>
      <c r="BC2665" s="133"/>
      <c r="BD2665" s="133"/>
      <c r="BE2665" s="133"/>
      <c r="BF2665" s="133"/>
      <c r="BG2665" s="133"/>
      <c r="BH2665" s="133"/>
    </row>
    <row r="2666" spans="1:60" outlineLevel="1" x14ac:dyDescent="0.2">
      <c r="A2666" s="142"/>
      <c r="B2666" s="143"/>
      <c r="C2666" s="189" t="s">
        <v>2585</v>
      </c>
      <c r="D2666" s="175"/>
      <c r="E2666" s="176">
        <v>13.82</v>
      </c>
      <c r="F2666" s="144"/>
      <c r="G2666" s="144"/>
      <c r="H2666" s="144"/>
      <c r="I2666" s="144"/>
      <c r="J2666" s="144"/>
      <c r="K2666" s="144"/>
      <c r="L2666" s="144"/>
      <c r="M2666" s="144"/>
      <c r="N2666" s="144"/>
      <c r="O2666" s="144"/>
      <c r="P2666" s="144"/>
      <c r="Q2666" s="144"/>
      <c r="R2666" s="144"/>
      <c r="S2666" s="144"/>
      <c r="T2666" s="144"/>
      <c r="U2666" s="144"/>
      <c r="V2666" s="144"/>
      <c r="W2666" s="144"/>
      <c r="X2666" s="133"/>
      <c r="Y2666" s="133"/>
      <c r="Z2666" s="133"/>
      <c r="AA2666" s="133"/>
      <c r="AB2666" s="133"/>
      <c r="AC2666" s="133"/>
      <c r="AD2666" s="133"/>
      <c r="AE2666" s="133"/>
      <c r="AF2666" s="133"/>
      <c r="AG2666" s="133" t="s">
        <v>282</v>
      </c>
      <c r="AH2666" s="133">
        <v>0</v>
      </c>
      <c r="AI2666" s="133"/>
      <c r="AJ2666" s="133"/>
      <c r="AK2666" s="133"/>
      <c r="AL2666" s="133"/>
      <c r="AM2666" s="133"/>
      <c r="AN2666" s="133"/>
      <c r="AO2666" s="133"/>
      <c r="AP2666" s="133"/>
      <c r="AQ2666" s="133"/>
      <c r="AR2666" s="133"/>
      <c r="AS2666" s="133"/>
      <c r="AT2666" s="133"/>
      <c r="AU2666" s="133"/>
      <c r="AV2666" s="133"/>
      <c r="AW2666" s="133"/>
      <c r="AX2666" s="133"/>
      <c r="AY2666" s="133"/>
      <c r="AZ2666" s="133"/>
      <c r="BA2666" s="133"/>
      <c r="BB2666" s="133"/>
      <c r="BC2666" s="133"/>
      <c r="BD2666" s="133"/>
      <c r="BE2666" s="133"/>
      <c r="BF2666" s="133"/>
      <c r="BG2666" s="133"/>
      <c r="BH2666" s="133"/>
    </row>
    <row r="2667" spans="1:60" outlineLevel="1" x14ac:dyDescent="0.2">
      <c r="A2667" s="142"/>
      <c r="B2667" s="143"/>
      <c r="C2667" s="189" t="s">
        <v>2586</v>
      </c>
      <c r="D2667" s="175"/>
      <c r="E2667" s="176">
        <v>6.7200000000000006</v>
      </c>
      <c r="F2667" s="144"/>
      <c r="G2667" s="144"/>
      <c r="H2667" s="144"/>
      <c r="I2667" s="144"/>
      <c r="J2667" s="144"/>
      <c r="K2667" s="144"/>
      <c r="L2667" s="144"/>
      <c r="M2667" s="144"/>
      <c r="N2667" s="144"/>
      <c r="O2667" s="144"/>
      <c r="P2667" s="144"/>
      <c r="Q2667" s="144"/>
      <c r="R2667" s="144"/>
      <c r="S2667" s="144"/>
      <c r="T2667" s="144"/>
      <c r="U2667" s="144"/>
      <c r="V2667" s="144"/>
      <c r="W2667" s="144"/>
      <c r="X2667" s="133"/>
      <c r="Y2667" s="133"/>
      <c r="Z2667" s="133"/>
      <c r="AA2667" s="133"/>
      <c r="AB2667" s="133"/>
      <c r="AC2667" s="133"/>
      <c r="AD2667" s="133"/>
      <c r="AE2667" s="133"/>
      <c r="AF2667" s="133"/>
      <c r="AG2667" s="133" t="s">
        <v>282</v>
      </c>
      <c r="AH2667" s="133">
        <v>0</v>
      </c>
      <c r="AI2667" s="133"/>
      <c r="AJ2667" s="133"/>
      <c r="AK2667" s="133"/>
      <c r="AL2667" s="133"/>
      <c r="AM2667" s="133"/>
      <c r="AN2667" s="133"/>
      <c r="AO2667" s="133"/>
      <c r="AP2667" s="133"/>
      <c r="AQ2667" s="133"/>
      <c r="AR2667" s="133"/>
      <c r="AS2667" s="133"/>
      <c r="AT2667" s="133"/>
      <c r="AU2667" s="133"/>
      <c r="AV2667" s="133"/>
      <c r="AW2667" s="133"/>
      <c r="AX2667" s="133"/>
      <c r="AY2667" s="133"/>
      <c r="AZ2667" s="133"/>
      <c r="BA2667" s="133"/>
      <c r="BB2667" s="133"/>
      <c r="BC2667" s="133"/>
      <c r="BD2667" s="133"/>
      <c r="BE2667" s="133"/>
      <c r="BF2667" s="133"/>
      <c r="BG2667" s="133"/>
      <c r="BH2667" s="133"/>
    </row>
    <row r="2668" spans="1:60" outlineLevel="1" x14ac:dyDescent="0.2">
      <c r="A2668" s="142"/>
      <c r="B2668" s="143"/>
      <c r="C2668" s="189" t="s">
        <v>2587</v>
      </c>
      <c r="D2668" s="175"/>
      <c r="E2668" s="176">
        <v>17.860000000000003</v>
      </c>
      <c r="F2668" s="144"/>
      <c r="G2668" s="144"/>
      <c r="H2668" s="144"/>
      <c r="I2668" s="144"/>
      <c r="J2668" s="144"/>
      <c r="K2668" s="144"/>
      <c r="L2668" s="144"/>
      <c r="M2668" s="144"/>
      <c r="N2668" s="144"/>
      <c r="O2668" s="144"/>
      <c r="P2668" s="144"/>
      <c r="Q2668" s="144"/>
      <c r="R2668" s="144"/>
      <c r="S2668" s="144"/>
      <c r="T2668" s="144"/>
      <c r="U2668" s="144"/>
      <c r="V2668" s="144"/>
      <c r="W2668" s="144"/>
      <c r="X2668" s="133"/>
      <c r="Y2668" s="133"/>
      <c r="Z2668" s="133"/>
      <c r="AA2668" s="133"/>
      <c r="AB2668" s="133"/>
      <c r="AC2668" s="133"/>
      <c r="AD2668" s="133"/>
      <c r="AE2668" s="133"/>
      <c r="AF2668" s="133"/>
      <c r="AG2668" s="133" t="s">
        <v>282</v>
      </c>
      <c r="AH2668" s="133">
        <v>0</v>
      </c>
      <c r="AI2668" s="133"/>
      <c r="AJ2668" s="133"/>
      <c r="AK2668" s="133"/>
      <c r="AL2668" s="133"/>
      <c r="AM2668" s="133"/>
      <c r="AN2668" s="133"/>
      <c r="AO2668" s="133"/>
      <c r="AP2668" s="133"/>
      <c r="AQ2668" s="133"/>
      <c r="AR2668" s="133"/>
      <c r="AS2668" s="133"/>
      <c r="AT2668" s="133"/>
      <c r="AU2668" s="133"/>
      <c r="AV2668" s="133"/>
      <c r="AW2668" s="133"/>
      <c r="AX2668" s="133"/>
      <c r="AY2668" s="133"/>
      <c r="AZ2668" s="133"/>
      <c r="BA2668" s="133"/>
      <c r="BB2668" s="133"/>
      <c r="BC2668" s="133"/>
      <c r="BD2668" s="133"/>
      <c r="BE2668" s="133"/>
      <c r="BF2668" s="133"/>
      <c r="BG2668" s="133"/>
      <c r="BH2668" s="133"/>
    </row>
    <row r="2669" spans="1:60" outlineLevel="1" x14ac:dyDescent="0.2">
      <c r="A2669" s="142"/>
      <c r="B2669" s="143"/>
      <c r="C2669" s="189" t="s">
        <v>2588</v>
      </c>
      <c r="D2669" s="175"/>
      <c r="E2669" s="176">
        <v>17.12</v>
      </c>
      <c r="F2669" s="144"/>
      <c r="G2669" s="144"/>
      <c r="H2669" s="144"/>
      <c r="I2669" s="144"/>
      <c r="J2669" s="144"/>
      <c r="K2669" s="144"/>
      <c r="L2669" s="144"/>
      <c r="M2669" s="144"/>
      <c r="N2669" s="144"/>
      <c r="O2669" s="144"/>
      <c r="P2669" s="144"/>
      <c r="Q2669" s="144"/>
      <c r="R2669" s="144"/>
      <c r="S2669" s="144"/>
      <c r="T2669" s="144"/>
      <c r="U2669" s="144"/>
      <c r="V2669" s="144"/>
      <c r="W2669" s="144"/>
      <c r="X2669" s="133"/>
      <c r="Y2669" s="133"/>
      <c r="Z2669" s="133"/>
      <c r="AA2669" s="133"/>
      <c r="AB2669" s="133"/>
      <c r="AC2669" s="133"/>
      <c r="AD2669" s="133"/>
      <c r="AE2669" s="133"/>
      <c r="AF2669" s="133"/>
      <c r="AG2669" s="133" t="s">
        <v>282</v>
      </c>
      <c r="AH2669" s="133">
        <v>0</v>
      </c>
      <c r="AI2669" s="133"/>
      <c r="AJ2669" s="133"/>
      <c r="AK2669" s="133"/>
      <c r="AL2669" s="133"/>
      <c r="AM2669" s="133"/>
      <c r="AN2669" s="133"/>
      <c r="AO2669" s="133"/>
      <c r="AP2669" s="133"/>
      <c r="AQ2669" s="133"/>
      <c r="AR2669" s="133"/>
      <c r="AS2669" s="133"/>
      <c r="AT2669" s="133"/>
      <c r="AU2669" s="133"/>
      <c r="AV2669" s="133"/>
      <c r="AW2669" s="133"/>
      <c r="AX2669" s="133"/>
      <c r="AY2669" s="133"/>
      <c r="AZ2669" s="133"/>
      <c r="BA2669" s="133"/>
      <c r="BB2669" s="133"/>
      <c r="BC2669" s="133"/>
      <c r="BD2669" s="133"/>
      <c r="BE2669" s="133"/>
      <c r="BF2669" s="133"/>
      <c r="BG2669" s="133"/>
      <c r="BH2669" s="133"/>
    </row>
    <row r="2670" spans="1:60" outlineLevel="1" x14ac:dyDescent="0.2">
      <c r="A2670" s="142"/>
      <c r="B2670" s="143"/>
      <c r="C2670" s="189" t="s">
        <v>2589</v>
      </c>
      <c r="D2670" s="175"/>
      <c r="E2670" s="176">
        <v>26.520000000000003</v>
      </c>
      <c r="F2670" s="144"/>
      <c r="G2670" s="144"/>
      <c r="H2670" s="144"/>
      <c r="I2670" s="144"/>
      <c r="J2670" s="144"/>
      <c r="K2670" s="144"/>
      <c r="L2670" s="144"/>
      <c r="M2670" s="144"/>
      <c r="N2670" s="144"/>
      <c r="O2670" s="144"/>
      <c r="P2670" s="144"/>
      <c r="Q2670" s="144"/>
      <c r="R2670" s="144"/>
      <c r="S2670" s="144"/>
      <c r="T2670" s="144"/>
      <c r="U2670" s="144"/>
      <c r="V2670" s="144"/>
      <c r="W2670" s="144"/>
      <c r="X2670" s="133"/>
      <c r="Y2670" s="133"/>
      <c r="Z2670" s="133"/>
      <c r="AA2670" s="133"/>
      <c r="AB2670" s="133"/>
      <c r="AC2670" s="133"/>
      <c r="AD2670" s="133"/>
      <c r="AE2670" s="133"/>
      <c r="AF2670" s="133"/>
      <c r="AG2670" s="133" t="s">
        <v>282</v>
      </c>
      <c r="AH2670" s="133">
        <v>0</v>
      </c>
      <c r="AI2670" s="133"/>
      <c r="AJ2670" s="133"/>
      <c r="AK2670" s="133"/>
      <c r="AL2670" s="133"/>
      <c r="AM2670" s="133"/>
      <c r="AN2670" s="133"/>
      <c r="AO2670" s="133"/>
      <c r="AP2670" s="133"/>
      <c r="AQ2670" s="133"/>
      <c r="AR2670" s="133"/>
      <c r="AS2670" s="133"/>
      <c r="AT2670" s="133"/>
      <c r="AU2670" s="133"/>
      <c r="AV2670" s="133"/>
      <c r="AW2670" s="133"/>
      <c r="AX2670" s="133"/>
      <c r="AY2670" s="133"/>
      <c r="AZ2670" s="133"/>
      <c r="BA2670" s="133"/>
      <c r="BB2670" s="133"/>
      <c r="BC2670" s="133"/>
      <c r="BD2670" s="133"/>
      <c r="BE2670" s="133"/>
      <c r="BF2670" s="133"/>
      <c r="BG2670" s="133"/>
      <c r="BH2670" s="133"/>
    </row>
    <row r="2671" spans="1:60" outlineLevel="1" x14ac:dyDescent="0.2">
      <c r="A2671" s="142"/>
      <c r="B2671" s="143"/>
      <c r="C2671" s="189" t="s">
        <v>2590</v>
      </c>
      <c r="D2671" s="175"/>
      <c r="E2671" s="176">
        <v>10.100000000000001</v>
      </c>
      <c r="F2671" s="144"/>
      <c r="G2671" s="144"/>
      <c r="H2671" s="144"/>
      <c r="I2671" s="144"/>
      <c r="J2671" s="144"/>
      <c r="K2671" s="144"/>
      <c r="L2671" s="144"/>
      <c r="M2671" s="144"/>
      <c r="N2671" s="144"/>
      <c r="O2671" s="144"/>
      <c r="P2671" s="144"/>
      <c r="Q2671" s="144"/>
      <c r="R2671" s="144"/>
      <c r="S2671" s="144"/>
      <c r="T2671" s="144"/>
      <c r="U2671" s="144"/>
      <c r="V2671" s="144"/>
      <c r="W2671" s="144"/>
      <c r="X2671" s="133"/>
      <c r="Y2671" s="133"/>
      <c r="Z2671" s="133"/>
      <c r="AA2671" s="133"/>
      <c r="AB2671" s="133"/>
      <c r="AC2671" s="133"/>
      <c r="AD2671" s="133"/>
      <c r="AE2671" s="133"/>
      <c r="AF2671" s="133"/>
      <c r="AG2671" s="133" t="s">
        <v>282</v>
      </c>
      <c r="AH2671" s="133">
        <v>0</v>
      </c>
      <c r="AI2671" s="133"/>
      <c r="AJ2671" s="133"/>
      <c r="AK2671" s="133"/>
      <c r="AL2671" s="133"/>
      <c r="AM2671" s="133"/>
      <c r="AN2671" s="133"/>
      <c r="AO2671" s="133"/>
      <c r="AP2671" s="133"/>
      <c r="AQ2671" s="133"/>
      <c r="AR2671" s="133"/>
      <c r="AS2671" s="133"/>
      <c r="AT2671" s="133"/>
      <c r="AU2671" s="133"/>
      <c r="AV2671" s="133"/>
      <c r="AW2671" s="133"/>
      <c r="AX2671" s="133"/>
      <c r="AY2671" s="133"/>
      <c r="AZ2671" s="133"/>
      <c r="BA2671" s="133"/>
      <c r="BB2671" s="133"/>
      <c r="BC2671" s="133"/>
      <c r="BD2671" s="133"/>
      <c r="BE2671" s="133"/>
      <c r="BF2671" s="133"/>
      <c r="BG2671" s="133"/>
      <c r="BH2671" s="133"/>
    </row>
    <row r="2672" spans="1:60" outlineLevel="1" x14ac:dyDescent="0.2">
      <c r="A2672" s="142"/>
      <c r="B2672" s="143"/>
      <c r="C2672" s="189" t="s">
        <v>2591</v>
      </c>
      <c r="D2672" s="175"/>
      <c r="E2672" s="176">
        <v>17.200000000000003</v>
      </c>
      <c r="F2672" s="144"/>
      <c r="G2672" s="144"/>
      <c r="H2672" s="144"/>
      <c r="I2672" s="144"/>
      <c r="J2672" s="144"/>
      <c r="K2672" s="144"/>
      <c r="L2672" s="144"/>
      <c r="M2672" s="144"/>
      <c r="N2672" s="144"/>
      <c r="O2672" s="144"/>
      <c r="P2672" s="144"/>
      <c r="Q2672" s="144"/>
      <c r="R2672" s="144"/>
      <c r="S2672" s="144"/>
      <c r="T2672" s="144"/>
      <c r="U2672" s="144"/>
      <c r="V2672" s="144"/>
      <c r="W2672" s="144"/>
      <c r="X2672" s="133"/>
      <c r="Y2672" s="133"/>
      <c r="Z2672" s="133"/>
      <c r="AA2672" s="133"/>
      <c r="AB2672" s="133"/>
      <c r="AC2672" s="133"/>
      <c r="AD2672" s="133"/>
      <c r="AE2672" s="133"/>
      <c r="AF2672" s="133"/>
      <c r="AG2672" s="133" t="s">
        <v>282</v>
      </c>
      <c r="AH2672" s="133">
        <v>0</v>
      </c>
      <c r="AI2672" s="133"/>
      <c r="AJ2672" s="133"/>
      <c r="AK2672" s="133"/>
      <c r="AL2672" s="133"/>
      <c r="AM2672" s="133"/>
      <c r="AN2672" s="133"/>
      <c r="AO2672" s="133"/>
      <c r="AP2672" s="133"/>
      <c r="AQ2672" s="133"/>
      <c r="AR2672" s="133"/>
      <c r="AS2672" s="133"/>
      <c r="AT2672" s="133"/>
      <c r="AU2672" s="133"/>
      <c r="AV2672" s="133"/>
      <c r="AW2672" s="133"/>
      <c r="AX2672" s="133"/>
      <c r="AY2672" s="133"/>
      <c r="AZ2672" s="133"/>
      <c r="BA2672" s="133"/>
      <c r="BB2672" s="133"/>
      <c r="BC2672" s="133"/>
      <c r="BD2672" s="133"/>
      <c r="BE2672" s="133"/>
      <c r="BF2672" s="133"/>
      <c r="BG2672" s="133"/>
      <c r="BH2672" s="133"/>
    </row>
    <row r="2673" spans="1:60" outlineLevel="1" x14ac:dyDescent="0.2">
      <c r="A2673" s="142"/>
      <c r="B2673" s="143"/>
      <c r="C2673" s="189" t="s">
        <v>2592</v>
      </c>
      <c r="D2673" s="175"/>
      <c r="E2673" s="176">
        <v>17.5</v>
      </c>
      <c r="F2673" s="144"/>
      <c r="G2673" s="144"/>
      <c r="H2673" s="144"/>
      <c r="I2673" s="144"/>
      <c r="J2673" s="144"/>
      <c r="K2673" s="144"/>
      <c r="L2673" s="144"/>
      <c r="M2673" s="144"/>
      <c r="N2673" s="144"/>
      <c r="O2673" s="144"/>
      <c r="P2673" s="144"/>
      <c r="Q2673" s="144"/>
      <c r="R2673" s="144"/>
      <c r="S2673" s="144"/>
      <c r="T2673" s="144"/>
      <c r="U2673" s="144"/>
      <c r="V2673" s="144"/>
      <c r="W2673" s="144"/>
      <c r="X2673" s="133"/>
      <c r="Y2673" s="133"/>
      <c r="Z2673" s="133"/>
      <c r="AA2673" s="133"/>
      <c r="AB2673" s="133"/>
      <c r="AC2673" s="133"/>
      <c r="AD2673" s="133"/>
      <c r="AE2673" s="133"/>
      <c r="AF2673" s="133"/>
      <c r="AG2673" s="133" t="s">
        <v>282</v>
      </c>
      <c r="AH2673" s="133">
        <v>0</v>
      </c>
      <c r="AI2673" s="133"/>
      <c r="AJ2673" s="133"/>
      <c r="AK2673" s="133"/>
      <c r="AL2673" s="133"/>
      <c r="AM2673" s="133"/>
      <c r="AN2673" s="133"/>
      <c r="AO2673" s="133"/>
      <c r="AP2673" s="133"/>
      <c r="AQ2673" s="133"/>
      <c r="AR2673" s="133"/>
      <c r="AS2673" s="133"/>
      <c r="AT2673" s="133"/>
      <c r="AU2673" s="133"/>
      <c r="AV2673" s="133"/>
      <c r="AW2673" s="133"/>
      <c r="AX2673" s="133"/>
      <c r="AY2673" s="133"/>
      <c r="AZ2673" s="133"/>
      <c r="BA2673" s="133"/>
      <c r="BB2673" s="133"/>
      <c r="BC2673" s="133"/>
      <c r="BD2673" s="133"/>
      <c r="BE2673" s="133"/>
      <c r="BF2673" s="133"/>
      <c r="BG2673" s="133"/>
      <c r="BH2673" s="133"/>
    </row>
    <row r="2674" spans="1:60" outlineLevel="1" x14ac:dyDescent="0.2">
      <c r="A2674" s="142"/>
      <c r="B2674" s="143"/>
      <c r="C2674" s="189" t="s">
        <v>2593</v>
      </c>
      <c r="D2674" s="175"/>
      <c r="E2674" s="176">
        <v>8.82</v>
      </c>
      <c r="F2674" s="144"/>
      <c r="G2674" s="144"/>
      <c r="H2674" s="144"/>
      <c r="I2674" s="144"/>
      <c r="J2674" s="144"/>
      <c r="K2674" s="144"/>
      <c r="L2674" s="144"/>
      <c r="M2674" s="144"/>
      <c r="N2674" s="144"/>
      <c r="O2674" s="144"/>
      <c r="P2674" s="144"/>
      <c r="Q2674" s="144"/>
      <c r="R2674" s="144"/>
      <c r="S2674" s="144"/>
      <c r="T2674" s="144"/>
      <c r="U2674" s="144"/>
      <c r="V2674" s="144"/>
      <c r="W2674" s="144"/>
      <c r="X2674" s="133"/>
      <c r="Y2674" s="133"/>
      <c r="Z2674" s="133"/>
      <c r="AA2674" s="133"/>
      <c r="AB2674" s="133"/>
      <c r="AC2674" s="133"/>
      <c r="AD2674" s="133"/>
      <c r="AE2674" s="133"/>
      <c r="AF2674" s="133"/>
      <c r="AG2674" s="133" t="s">
        <v>282</v>
      </c>
      <c r="AH2674" s="133">
        <v>0</v>
      </c>
      <c r="AI2674" s="133"/>
      <c r="AJ2674" s="133"/>
      <c r="AK2674" s="133"/>
      <c r="AL2674" s="133"/>
      <c r="AM2674" s="133"/>
      <c r="AN2674" s="133"/>
      <c r="AO2674" s="133"/>
      <c r="AP2674" s="133"/>
      <c r="AQ2674" s="133"/>
      <c r="AR2674" s="133"/>
      <c r="AS2674" s="133"/>
      <c r="AT2674" s="133"/>
      <c r="AU2674" s="133"/>
      <c r="AV2674" s="133"/>
      <c r="AW2674" s="133"/>
      <c r="AX2674" s="133"/>
      <c r="AY2674" s="133"/>
      <c r="AZ2674" s="133"/>
      <c r="BA2674" s="133"/>
      <c r="BB2674" s="133"/>
      <c r="BC2674" s="133"/>
      <c r="BD2674" s="133"/>
      <c r="BE2674" s="133"/>
      <c r="BF2674" s="133"/>
      <c r="BG2674" s="133"/>
      <c r="BH2674" s="133"/>
    </row>
    <row r="2675" spans="1:60" outlineLevel="1" x14ac:dyDescent="0.2">
      <c r="A2675" s="142"/>
      <c r="B2675" s="143"/>
      <c r="C2675" s="189" t="s">
        <v>2594</v>
      </c>
      <c r="D2675" s="175"/>
      <c r="E2675" s="176">
        <v>12.9</v>
      </c>
      <c r="F2675" s="144"/>
      <c r="G2675" s="144"/>
      <c r="H2675" s="144"/>
      <c r="I2675" s="144"/>
      <c r="J2675" s="144"/>
      <c r="K2675" s="144"/>
      <c r="L2675" s="144"/>
      <c r="M2675" s="144"/>
      <c r="N2675" s="144"/>
      <c r="O2675" s="144"/>
      <c r="P2675" s="144"/>
      <c r="Q2675" s="144"/>
      <c r="R2675" s="144"/>
      <c r="S2675" s="144"/>
      <c r="T2675" s="144"/>
      <c r="U2675" s="144"/>
      <c r="V2675" s="144"/>
      <c r="W2675" s="144"/>
      <c r="X2675" s="133"/>
      <c r="Y2675" s="133"/>
      <c r="Z2675" s="133"/>
      <c r="AA2675" s="133"/>
      <c r="AB2675" s="133"/>
      <c r="AC2675" s="133"/>
      <c r="AD2675" s="133"/>
      <c r="AE2675" s="133"/>
      <c r="AF2675" s="133"/>
      <c r="AG2675" s="133" t="s">
        <v>282</v>
      </c>
      <c r="AH2675" s="133">
        <v>0</v>
      </c>
      <c r="AI2675" s="133"/>
      <c r="AJ2675" s="133"/>
      <c r="AK2675" s="133"/>
      <c r="AL2675" s="133"/>
      <c r="AM2675" s="133"/>
      <c r="AN2675" s="133"/>
      <c r="AO2675" s="133"/>
      <c r="AP2675" s="133"/>
      <c r="AQ2675" s="133"/>
      <c r="AR2675" s="133"/>
      <c r="AS2675" s="133"/>
      <c r="AT2675" s="133"/>
      <c r="AU2675" s="133"/>
      <c r="AV2675" s="133"/>
      <c r="AW2675" s="133"/>
      <c r="AX2675" s="133"/>
      <c r="AY2675" s="133"/>
      <c r="AZ2675" s="133"/>
      <c r="BA2675" s="133"/>
      <c r="BB2675" s="133"/>
      <c r="BC2675" s="133"/>
      <c r="BD2675" s="133"/>
      <c r="BE2675" s="133"/>
      <c r="BF2675" s="133"/>
      <c r="BG2675" s="133"/>
      <c r="BH2675" s="133"/>
    </row>
    <row r="2676" spans="1:60" outlineLevel="1" x14ac:dyDescent="0.2">
      <c r="A2676" s="142"/>
      <c r="B2676" s="143"/>
      <c r="C2676" s="189" t="s">
        <v>2595</v>
      </c>
      <c r="D2676" s="175"/>
      <c r="E2676" s="176">
        <v>21</v>
      </c>
      <c r="F2676" s="144"/>
      <c r="G2676" s="144"/>
      <c r="H2676" s="144"/>
      <c r="I2676" s="144"/>
      <c r="J2676" s="144"/>
      <c r="K2676" s="144"/>
      <c r="L2676" s="144"/>
      <c r="M2676" s="144"/>
      <c r="N2676" s="144"/>
      <c r="O2676" s="144"/>
      <c r="P2676" s="144"/>
      <c r="Q2676" s="144"/>
      <c r="R2676" s="144"/>
      <c r="S2676" s="144"/>
      <c r="T2676" s="144"/>
      <c r="U2676" s="144"/>
      <c r="V2676" s="144"/>
      <c r="W2676" s="144"/>
      <c r="X2676" s="133"/>
      <c r="Y2676" s="133"/>
      <c r="Z2676" s="133"/>
      <c r="AA2676" s="133"/>
      <c r="AB2676" s="133"/>
      <c r="AC2676" s="133"/>
      <c r="AD2676" s="133"/>
      <c r="AE2676" s="133"/>
      <c r="AF2676" s="133"/>
      <c r="AG2676" s="133" t="s">
        <v>282</v>
      </c>
      <c r="AH2676" s="133">
        <v>0</v>
      </c>
      <c r="AI2676" s="133"/>
      <c r="AJ2676" s="133"/>
      <c r="AK2676" s="133"/>
      <c r="AL2676" s="133"/>
      <c r="AM2676" s="133"/>
      <c r="AN2676" s="133"/>
      <c r="AO2676" s="133"/>
      <c r="AP2676" s="133"/>
      <c r="AQ2676" s="133"/>
      <c r="AR2676" s="133"/>
      <c r="AS2676" s="133"/>
      <c r="AT2676" s="133"/>
      <c r="AU2676" s="133"/>
      <c r="AV2676" s="133"/>
      <c r="AW2676" s="133"/>
      <c r="AX2676" s="133"/>
      <c r="AY2676" s="133"/>
      <c r="AZ2676" s="133"/>
      <c r="BA2676" s="133"/>
      <c r="BB2676" s="133"/>
      <c r="BC2676" s="133"/>
      <c r="BD2676" s="133"/>
      <c r="BE2676" s="133"/>
      <c r="BF2676" s="133"/>
      <c r="BG2676" s="133"/>
      <c r="BH2676" s="133"/>
    </row>
    <row r="2677" spans="1:60" outlineLevel="1" x14ac:dyDescent="0.2">
      <c r="A2677" s="142"/>
      <c r="B2677" s="143"/>
      <c r="C2677" s="190" t="s">
        <v>673</v>
      </c>
      <c r="D2677" s="177"/>
      <c r="E2677" s="178">
        <v>609.55000000000007</v>
      </c>
      <c r="F2677" s="144"/>
      <c r="G2677" s="144"/>
      <c r="H2677" s="144"/>
      <c r="I2677" s="144"/>
      <c r="J2677" s="144"/>
      <c r="K2677" s="144"/>
      <c r="L2677" s="144"/>
      <c r="M2677" s="144"/>
      <c r="N2677" s="144"/>
      <c r="O2677" s="144"/>
      <c r="P2677" s="144"/>
      <c r="Q2677" s="144"/>
      <c r="R2677" s="144"/>
      <c r="S2677" s="144"/>
      <c r="T2677" s="144"/>
      <c r="U2677" s="144"/>
      <c r="V2677" s="144"/>
      <c r="W2677" s="144"/>
      <c r="X2677" s="133"/>
      <c r="Y2677" s="133"/>
      <c r="Z2677" s="133"/>
      <c r="AA2677" s="133"/>
      <c r="AB2677" s="133"/>
      <c r="AC2677" s="133"/>
      <c r="AD2677" s="133"/>
      <c r="AE2677" s="133"/>
      <c r="AF2677" s="133"/>
      <c r="AG2677" s="133" t="s">
        <v>282</v>
      </c>
      <c r="AH2677" s="133">
        <v>1</v>
      </c>
      <c r="AI2677" s="133"/>
      <c r="AJ2677" s="133"/>
      <c r="AK2677" s="133"/>
      <c r="AL2677" s="133"/>
      <c r="AM2677" s="133"/>
      <c r="AN2677" s="133"/>
      <c r="AO2677" s="133"/>
      <c r="AP2677" s="133"/>
      <c r="AQ2677" s="133"/>
      <c r="AR2677" s="133"/>
      <c r="AS2677" s="133"/>
      <c r="AT2677" s="133"/>
      <c r="AU2677" s="133"/>
      <c r="AV2677" s="133"/>
      <c r="AW2677" s="133"/>
      <c r="AX2677" s="133"/>
      <c r="AY2677" s="133"/>
      <c r="AZ2677" s="133"/>
      <c r="BA2677" s="133"/>
      <c r="BB2677" s="133"/>
      <c r="BC2677" s="133"/>
      <c r="BD2677" s="133"/>
      <c r="BE2677" s="133"/>
      <c r="BF2677" s="133"/>
      <c r="BG2677" s="133"/>
      <c r="BH2677" s="133"/>
    </row>
    <row r="2678" spans="1:60" outlineLevel="1" x14ac:dyDescent="0.2">
      <c r="A2678" s="142"/>
      <c r="B2678" s="143"/>
      <c r="C2678" s="189" t="s">
        <v>2596</v>
      </c>
      <c r="D2678" s="175"/>
      <c r="E2678" s="176"/>
      <c r="F2678" s="144"/>
      <c r="G2678" s="144"/>
      <c r="H2678" s="144"/>
      <c r="I2678" s="144"/>
      <c r="J2678" s="144"/>
      <c r="K2678" s="144"/>
      <c r="L2678" s="144"/>
      <c r="M2678" s="144"/>
      <c r="N2678" s="144"/>
      <c r="O2678" s="144"/>
      <c r="P2678" s="144"/>
      <c r="Q2678" s="144"/>
      <c r="R2678" s="144"/>
      <c r="S2678" s="144"/>
      <c r="T2678" s="144"/>
      <c r="U2678" s="144"/>
      <c r="V2678" s="144"/>
      <c r="W2678" s="144"/>
      <c r="X2678" s="133"/>
      <c r="Y2678" s="133"/>
      <c r="Z2678" s="133"/>
      <c r="AA2678" s="133"/>
      <c r="AB2678" s="133"/>
      <c r="AC2678" s="133"/>
      <c r="AD2678" s="133"/>
      <c r="AE2678" s="133"/>
      <c r="AF2678" s="133"/>
      <c r="AG2678" s="133" t="s">
        <v>282</v>
      </c>
      <c r="AH2678" s="133">
        <v>0</v>
      </c>
      <c r="AI2678" s="133"/>
      <c r="AJ2678" s="133"/>
      <c r="AK2678" s="133"/>
      <c r="AL2678" s="133"/>
      <c r="AM2678" s="133"/>
      <c r="AN2678" s="133"/>
      <c r="AO2678" s="133"/>
      <c r="AP2678" s="133"/>
      <c r="AQ2678" s="133"/>
      <c r="AR2678" s="133"/>
      <c r="AS2678" s="133"/>
      <c r="AT2678" s="133"/>
      <c r="AU2678" s="133"/>
      <c r="AV2678" s="133"/>
      <c r="AW2678" s="133"/>
      <c r="AX2678" s="133"/>
      <c r="AY2678" s="133"/>
      <c r="AZ2678" s="133"/>
      <c r="BA2678" s="133"/>
      <c r="BB2678" s="133"/>
      <c r="BC2678" s="133"/>
      <c r="BD2678" s="133"/>
      <c r="BE2678" s="133"/>
      <c r="BF2678" s="133"/>
      <c r="BG2678" s="133"/>
      <c r="BH2678" s="133"/>
    </row>
    <row r="2679" spans="1:60" outlineLevel="1" x14ac:dyDescent="0.2">
      <c r="A2679" s="142"/>
      <c r="B2679" s="143"/>
      <c r="C2679" s="189" t="s">
        <v>668</v>
      </c>
      <c r="D2679" s="175"/>
      <c r="E2679" s="176"/>
      <c r="F2679" s="144"/>
      <c r="G2679" s="144"/>
      <c r="H2679" s="144"/>
      <c r="I2679" s="144"/>
      <c r="J2679" s="144"/>
      <c r="K2679" s="144"/>
      <c r="L2679" s="144"/>
      <c r="M2679" s="144"/>
      <c r="N2679" s="144"/>
      <c r="O2679" s="144"/>
      <c r="P2679" s="144"/>
      <c r="Q2679" s="144"/>
      <c r="R2679" s="144"/>
      <c r="S2679" s="144"/>
      <c r="T2679" s="144"/>
      <c r="U2679" s="144"/>
      <c r="V2679" s="144"/>
      <c r="W2679" s="144"/>
      <c r="X2679" s="133"/>
      <c r="Y2679" s="133"/>
      <c r="Z2679" s="133"/>
      <c r="AA2679" s="133"/>
      <c r="AB2679" s="133"/>
      <c r="AC2679" s="133"/>
      <c r="AD2679" s="133"/>
      <c r="AE2679" s="133"/>
      <c r="AF2679" s="133"/>
      <c r="AG2679" s="133" t="s">
        <v>282</v>
      </c>
      <c r="AH2679" s="133">
        <v>0</v>
      </c>
      <c r="AI2679" s="133"/>
      <c r="AJ2679" s="133"/>
      <c r="AK2679" s="133"/>
      <c r="AL2679" s="133"/>
      <c r="AM2679" s="133"/>
      <c r="AN2679" s="133"/>
      <c r="AO2679" s="133"/>
      <c r="AP2679" s="133"/>
      <c r="AQ2679" s="133"/>
      <c r="AR2679" s="133"/>
      <c r="AS2679" s="133"/>
      <c r="AT2679" s="133"/>
      <c r="AU2679" s="133"/>
      <c r="AV2679" s="133"/>
      <c r="AW2679" s="133"/>
      <c r="AX2679" s="133"/>
      <c r="AY2679" s="133"/>
      <c r="AZ2679" s="133"/>
      <c r="BA2679" s="133"/>
      <c r="BB2679" s="133"/>
      <c r="BC2679" s="133"/>
      <c r="BD2679" s="133"/>
      <c r="BE2679" s="133"/>
      <c r="BF2679" s="133"/>
      <c r="BG2679" s="133"/>
      <c r="BH2679" s="133"/>
    </row>
    <row r="2680" spans="1:60" outlineLevel="1" x14ac:dyDescent="0.2">
      <c r="A2680" s="142"/>
      <c r="B2680" s="143"/>
      <c r="C2680" s="189" t="s">
        <v>2597</v>
      </c>
      <c r="D2680" s="175"/>
      <c r="E2680" s="176">
        <v>26.62</v>
      </c>
      <c r="F2680" s="144"/>
      <c r="G2680" s="144"/>
      <c r="H2680" s="144"/>
      <c r="I2680" s="144"/>
      <c r="J2680" s="144"/>
      <c r="K2680" s="144"/>
      <c r="L2680" s="144"/>
      <c r="M2680" s="144"/>
      <c r="N2680" s="144"/>
      <c r="O2680" s="144"/>
      <c r="P2680" s="144"/>
      <c r="Q2680" s="144"/>
      <c r="R2680" s="144"/>
      <c r="S2680" s="144"/>
      <c r="T2680" s="144"/>
      <c r="U2680" s="144"/>
      <c r="V2680" s="144"/>
      <c r="W2680" s="144"/>
      <c r="X2680" s="133"/>
      <c r="Y2680" s="133"/>
      <c r="Z2680" s="133"/>
      <c r="AA2680" s="133"/>
      <c r="AB2680" s="133"/>
      <c r="AC2680" s="133"/>
      <c r="AD2680" s="133"/>
      <c r="AE2680" s="133"/>
      <c r="AF2680" s="133"/>
      <c r="AG2680" s="133" t="s">
        <v>282</v>
      </c>
      <c r="AH2680" s="133">
        <v>0</v>
      </c>
      <c r="AI2680" s="133"/>
      <c r="AJ2680" s="133"/>
      <c r="AK2680" s="133"/>
      <c r="AL2680" s="133"/>
      <c r="AM2680" s="133"/>
      <c r="AN2680" s="133"/>
      <c r="AO2680" s="133"/>
      <c r="AP2680" s="133"/>
      <c r="AQ2680" s="133"/>
      <c r="AR2680" s="133"/>
      <c r="AS2680" s="133"/>
      <c r="AT2680" s="133"/>
      <c r="AU2680" s="133"/>
      <c r="AV2680" s="133"/>
      <c r="AW2680" s="133"/>
      <c r="AX2680" s="133"/>
      <c r="AY2680" s="133"/>
      <c r="AZ2680" s="133"/>
      <c r="BA2680" s="133"/>
      <c r="BB2680" s="133"/>
      <c r="BC2680" s="133"/>
      <c r="BD2680" s="133"/>
      <c r="BE2680" s="133"/>
      <c r="BF2680" s="133"/>
      <c r="BG2680" s="133"/>
      <c r="BH2680" s="133"/>
    </row>
    <row r="2681" spans="1:60" outlineLevel="1" x14ac:dyDescent="0.2">
      <c r="A2681" s="142"/>
      <c r="B2681" s="143"/>
      <c r="C2681" s="189" t="s">
        <v>2598</v>
      </c>
      <c r="D2681" s="175"/>
      <c r="E2681" s="176">
        <v>16.020000000000003</v>
      </c>
      <c r="F2681" s="144"/>
      <c r="G2681" s="144"/>
      <c r="H2681" s="144"/>
      <c r="I2681" s="144"/>
      <c r="J2681" s="144"/>
      <c r="K2681" s="144"/>
      <c r="L2681" s="144"/>
      <c r="M2681" s="144"/>
      <c r="N2681" s="144"/>
      <c r="O2681" s="144"/>
      <c r="P2681" s="144"/>
      <c r="Q2681" s="144"/>
      <c r="R2681" s="144"/>
      <c r="S2681" s="144"/>
      <c r="T2681" s="144"/>
      <c r="U2681" s="144"/>
      <c r="V2681" s="144"/>
      <c r="W2681" s="144"/>
      <c r="X2681" s="133"/>
      <c r="Y2681" s="133"/>
      <c r="Z2681" s="133"/>
      <c r="AA2681" s="133"/>
      <c r="AB2681" s="133"/>
      <c r="AC2681" s="133"/>
      <c r="AD2681" s="133"/>
      <c r="AE2681" s="133"/>
      <c r="AF2681" s="133"/>
      <c r="AG2681" s="133" t="s">
        <v>282</v>
      </c>
      <c r="AH2681" s="133">
        <v>0</v>
      </c>
      <c r="AI2681" s="133"/>
      <c r="AJ2681" s="133"/>
      <c r="AK2681" s="133"/>
      <c r="AL2681" s="133"/>
      <c r="AM2681" s="133"/>
      <c r="AN2681" s="133"/>
      <c r="AO2681" s="133"/>
      <c r="AP2681" s="133"/>
      <c r="AQ2681" s="133"/>
      <c r="AR2681" s="133"/>
      <c r="AS2681" s="133"/>
      <c r="AT2681" s="133"/>
      <c r="AU2681" s="133"/>
      <c r="AV2681" s="133"/>
      <c r="AW2681" s="133"/>
      <c r="AX2681" s="133"/>
      <c r="AY2681" s="133"/>
      <c r="AZ2681" s="133"/>
      <c r="BA2681" s="133"/>
      <c r="BB2681" s="133"/>
      <c r="BC2681" s="133"/>
      <c r="BD2681" s="133"/>
      <c r="BE2681" s="133"/>
      <c r="BF2681" s="133"/>
      <c r="BG2681" s="133"/>
      <c r="BH2681" s="133"/>
    </row>
    <row r="2682" spans="1:60" outlineLevel="1" x14ac:dyDescent="0.2">
      <c r="A2682" s="142"/>
      <c r="B2682" s="143"/>
      <c r="C2682" s="189" t="s">
        <v>2599</v>
      </c>
      <c r="D2682" s="175"/>
      <c r="E2682" s="176">
        <v>16.040000000000003</v>
      </c>
      <c r="F2682" s="144"/>
      <c r="G2682" s="144"/>
      <c r="H2682" s="144"/>
      <c r="I2682" s="144"/>
      <c r="J2682" s="144"/>
      <c r="K2682" s="144"/>
      <c r="L2682" s="144"/>
      <c r="M2682" s="144"/>
      <c r="N2682" s="144"/>
      <c r="O2682" s="144"/>
      <c r="P2682" s="144"/>
      <c r="Q2682" s="144"/>
      <c r="R2682" s="144"/>
      <c r="S2682" s="144"/>
      <c r="T2682" s="144"/>
      <c r="U2682" s="144"/>
      <c r="V2682" s="144"/>
      <c r="W2682" s="144"/>
      <c r="X2682" s="133"/>
      <c r="Y2682" s="133"/>
      <c r="Z2682" s="133"/>
      <c r="AA2682" s="133"/>
      <c r="AB2682" s="133"/>
      <c r="AC2682" s="133"/>
      <c r="AD2682" s="133"/>
      <c r="AE2682" s="133"/>
      <c r="AF2682" s="133"/>
      <c r="AG2682" s="133" t="s">
        <v>282</v>
      </c>
      <c r="AH2682" s="133">
        <v>0</v>
      </c>
      <c r="AI2682" s="133"/>
      <c r="AJ2682" s="133"/>
      <c r="AK2682" s="133"/>
      <c r="AL2682" s="133"/>
      <c r="AM2682" s="133"/>
      <c r="AN2682" s="133"/>
      <c r="AO2682" s="133"/>
      <c r="AP2682" s="133"/>
      <c r="AQ2682" s="133"/>
      <c r="AR2682" s="133"/>
      <c r="AS2682" s="133"/>
      <c r="AT2682" s="133"/>
      <c r="AU2682" s="133"/>
      <c r="AV2682" s="133"/>
      <c r="AW2682" s="133"/>
      <c r="AX2682" s="133"/>
      <c r="AY2682" s="133"/>
      <c r="AZ2682" s="133"/>
      <c r="BA2682" s="133"/>
      <c r="BB2682" s="133"/>
      <c r="BC2682" s="133"/>
      <c r="BD2682" s="133"/>
      <c r="BE2682" s="133"/>
      <c r="BF2682" s="133"/>
      <c r="BG2682" s="133"/>
      <c r="BH2682" s="133"/>
    </row>
    <row r="2683" spans="1:60" outlineLevel="1" x14ac:dyDescent="0.2">
      <c r="A2683" s="142"/>
      <c r="B2683" s="143"/>
      <c r="C2683" s="189" t="s">
        <v>2600</v>
      </c>
      <c r="D2683" s="175"/>
      <c r="E2683" s="176">
        <v>16.040000000000003</v>
      </c>
      <c r="F2683" s="144"/>
      <c r="G2683" s="144"/>
      <c r="H2683" s="144"/>
      <c r="I2683" s="144"/>
      <c r="J2683" s="144"/>
      <c r="K2683" s="144"/>
      <c r="L2683" s="144"/>
      <c r="M2683" s="144"/>
      <c r="N2683" s="144"/>
      <c r="O2683" s="144"/>
      <c r="P2683" s="144"/>
      <c r="Q2683" s="144"/>
      <c r="R2683" s="144"/>
      <c r="S2683" s="144"/>
      <c r="T2683" s="144"/>
      <c r="U2683" s="144"/>
      <c r="V2683" s="144"/>
      <c r="W2683" s="144"/>
      <c r="X2683" s="133"/>
      <c r="Y2683" s="133"/>
      <c r="Z2683" s="133"/>
      <c r="AA2683" s="133"/>
      <c r="AB2683" s="133"/>
      <c r="AC2683" s="133"/>
      <c r="AD2683" s="133"/>
      <c r="AE2683" s="133"/>
      <c r="AF2683" s="133"/>
      <c r="AG2683" s="133" t="s">
        <v>282</v>
      </c>
      <c r="AH2683" s="133">
        <v>0</v>
      </c>
      <c r="AI2683" s="133"/>
      <c r="AJ2683" s="133"/>
      <c r="AK2683" s="133"/>
      <c r="AL2683" s="133"/>
      <c r="AM2683" s="133"/>
      <c r="AN2683" s="133"/>
      <c r="AO2683" s="133"/>
      <c r="AP2683" s="133"/>
      <c r="AQ2683" s="133"/>
      <c r="AR2683" s="133"/>
      <c r="AS2683" s="133"/>
      <c r="AT2683" s="133"/>
      <c r="AU2683" s="133"/>
      <c r="AV2683" s="133"/>
      <c r="AW2683" s="133"/>
      <c r="AX2683" s="133"/>
      <c r="AY2683" s="133"/>
      <c r="AZ2683" s="133"/>
      <c r="BA2683" s="133"/>
      <c r="BB2683" s="133"/>
      <c r="BC2683" s="133"/>
      <c r="BD2683" s="133"/>
      <c r="BE2683" s="133"/>
      <c r="BF2683" s="133"/>
      <c r="BG2683" s="133"/>
      <c r="BH2683" s="133"/>
    </row>
    <row r="2684" spans="1:60" outlineLevel="1" x14ac:dyDescent="0.2">
      <c r="A2684" s="142"/>
      <c r="B2684" s="143"/>
      <c r="C2684" s="189" t="s">
        <v>2601</v>
      </c>
      <c r="D2684" s="175"/>
      <c r="E2684" s="176">
        <v>16.040000000000003</v>
      </c>
      <c r="F2684" s="144"/>
      <c r="G2684" s="144"/>
      <c r="H2684" s="144"/>
      <c r="I2684" s="144"/>
      <c r="J2684" s="144"/>
      <c r="K2684" s="144"/>
      <c r="L2684" s="144"/>
      <c r="M2684" s="144"/>
      <c r="N2684" s="144"/>
      <c r="O2684" s="144"/>
      <c r="P2684" s="144"/>
      <c r="Q2684" s="144"/>
      <c r="R2684" s="144"/>
      <c r="S2684" s="144"/>
      <c r="T2684" s="144"/>
      <c r="U2684" s="144"/>
      <c r="V2684" s="144"/>
      <c r="W2684" s="144"/>
      <c r="X2684" s="133"/>
      <c r="Y2684" s="133"/>
      <c r="Z2684" s="133"/>
      <c r="AA2684" s="133"/>
      <c r="AB2684" s="133"/>
      <c r="AC2684" s="133"/>
      <c r="AD2684" s="133"/>
      <c r="AE2684" s="133"/>
      <c r="AF2684" s="133"/>
      <c r="AG2684" s="133" t="s">
        <v>282</v>
      </c>
      <c r="AH2684" s="133">
        <v>0</v>
      </c>
      <c r="AI2684" s="133"/>
      <c r="AJ2684" s="133"/>
      <c r="AK2684" s="133"/>
      <c r="AL2684" s="133"/>
      <c r="AM2684" s="133"/>
      <c r="AN2684" s="133"/>
      <c r="AO2684" s="133"/>
      <c r="AP2684" s="133"/>
      <c r="AQ2684" s="133"/>
      <c r="AR2684" s="133"/>
      <c r="AS2684" s="133"/>
      <c r="AT2684" s="133"/>
      <c r="AU2684" s="133"/>
      <c r="AV2684" s="133"/>
      <c r="AW2684" s="133"/>
      <c r="AX2684" s="133"/>
      <c r="AY2684" s="133"/>
      <c r="AZ2684" s="133"/>
      <c r="BA2684" s="133"/>
      <c r="BB2684" s="133"/>
      <c r="BC2684" s="133"/>
      <c r="BD2684" s="133"/>
      <c r="BE2684" s="133"/>
      <c r="BF2684" s="133"/>
      <c r="BG2684" s="133"/>
      <c r="BH2684" s="133"/>
    </row>
    <row r="2685" spans="1:60" outlineLevel="1" x14ac:dyDescent="0.2">
      <c r="A2685" s="142"/>
      <c r="B2685" s="143"/>
      <c r="C2685" s="189" t="s">
        <v>2602</v>
      </c>
      <c r="D2685" s="175"/>
      <c r="E2685" s="176">
        <v>15.840000000000002</v>
      </c>
      <c r="F2685" s="144"/>
      <c r="G2685" s="144"/>
      <c r="H2685" s="144"/>
      <c r="I2685" s="144"/>
      <c r="J2685" s="144"/>
      <c r="K2685" s="144"/>
      <c r="L2685" s="144"/>
      <c r="M2685" s="144"/>
      <c r="N2685" s="144"/>
      <c r="O2685" s="144"/>
      <c r="P2685" s="144"/>
      <c r="Q2685" s="144"/>
      <c r="R2685" s="144"/>
      <c r="S2685" s="144"/>
      <c r="T2685" s="144"/>
      <c r="U2685" s="144"/>
      <c r="V2685" s="144"/>
      <c r="W2685" s="144"/>
      <c r="X2685" s="133"/>
      <c r="Y2685" s="133"/>
      <c r="Z2685" s="133"/>
      <c r="AA2685" s="133"/>
      <c r="AB2685" s="133"/>
      <c r="AC2685" s="133"/>
      <c r="AD2685" s="133"/>
      <c r="AE2685" s="133"/>
      <c r="AF2685" s="133"/>
      <c r="AG2685" s="133" t="s">
        <v>282</v>
      </c>
      <c r="AH2685" s="133">
        <v>0</v>
      </c>
      <c r="AI2685" s="133"/>
      <c r="AJ2685" s="133"/>
      <c r="AK2685" s="133"/>
      <c r="AL2685" s="133"/>
      <c r="AM2685" s="133"/>
      <c r="AN2685" s="133"/>
      <c r="AO2685" s="133"/>
      <c r="AP2685" s="133"/>
      <c r="AQ2685" s="133"/>
      <c r="AR2685" s="133"/>
      <c r="AS2685" s="133"/>
      <c r="AT2685" s="133"/>
      <c r="AU2685" s="133"/>
      <c r="AV2685" s="133"/>
      <c r="AW2685" s="133"/>
      <c r="AX2685" s="133"/>
      <c r="AY2685" s="133"/>
      <c r="AZ2685" s="133"/>
      <c r="BA2685" s="133"/>
      <c r="BB2685" s="133"/>
      <c r="BC2685" s="133"/>
      <c r="BD2685" s="133"/>
      <c r="BE2685" s="133"/>
      <c r="BF2685" s="133"/>
      <c r="BG2685" s="133"/>
      <c r="BH2685" s="133"/>
    </row>
    <row r="2686" spans="1:60" outlineLevel="1" x14ac:dyDescent="0.2">
      <c r="A2686" s="142"/>
      <c r="B2686" s="143"/>
      <c r="C2686" s="189" t="s">
        <v>2603</v>
      </c>
      <c r="D2686" s="175"/>
      <c r="E2686" s="176">
        <v>16.16</v>
      </c>
      <c r="F2686" s="144"/>
      <c r="G2686" s="144"/>
      <c r="H2686" s="144"/>
      <c r="I2686" s="144"/>
      <c r="J2686" s="144"/>
      <c r="K2686" s="144"/>
      <c r="L2686" s="144"/>
      <c r="M2686" s="144"/>
      <c r="N2686" s="144"/>
      <c r="O2686" s="144"/>
      <c r="P2686" s="144"/>
      <c r="Q2686" s="144"/>
      <c r="R2686" s="144"/>
      <c r="S2686" s="144"/>
      <c r="T2686" s="144"/>
      <c r="U2686" s="144"/>
      <c r="V2686" s="144"/>
      <c r="W2686" s="144"/>
      <c r="X2686" s="133"/>
      <c r="Y2686" s="133"/>
      <c r="Z2686" s="133"/>
      <c r="AA2686" s="133"/>
      <c r="AB2686" s="133"/>
      <c r="AC2686" s="133"/>
      <c r="AD2686" s="133"/>
      <c r="AE2686" s="133"/>
      <c r="AF2686" s="133"/>
      <c r="AG2686" s="133" t="s">
        <v>282</v>
      </c>
      <c r="AH2686" s="133">
        <v>0</v>
      </c>
      <c r="AI2686" s="133"/>
      <c r="AJ2686" s="133"/>
      <c r="AK2686" s="133"/>
      <c r="AL2686" s="133"/>
      <c r="AM2686" s="133"/>
      <c r="AN2686" s="133"/>
      <c r="AO2686" s="133"/>
      <c r="AP2686" s="133"/>
      <c r="AQ2686" s="133"/>
      <c r="AR2686" s="133"/>
      <c r="AS2686" s="133"/>
      <c r="AT2686" s="133"/>
      <c r="AU2686" s="133"/>
      <c r="AV2686" s="133"/>
      <c r="AW2686" s="133"/>
      <c r="AX2686" s="133"/>
      <c r="AY2686" s="133"/>
      <c r="AZ2686" s="133"/>
      <c r="BA2686" s="133"/>
      <c r="BB2686" s="133"/>
      <c r="BC2686" s="133"/>
      <c r="BD2686" s="133"/>
      <c r="BE2686" s="133"/>
      <c r="BF2686" s="133"/>
      <c r="BG2686" s="133"/>
      <c r="BH2686" s="133"/>
    </row>
    <row r="2687" spans="1:60" outlineLevel="1" x14ac:dyDescent="0.2">
      <c r="A2687" s="142"/>
      <c r="B2687" s="143"/>
      <c r="C2687" s="189" t="s">
        <v>2604</v>
      </c>
      <c r="D2687" s="175"/>
      <c r="E2687" s="176">
        <v>14.66</v>
      </c>
      <c r="F2687" s="144"/>
      <c r="G2687" s="144"/>
      <c r="H2687" s="144"/>
      <c r="I2687" s="144"/>
      <c r="J2687" s="144"/>
      <c r="K2687" s="144"/>
      <c r="L2687" s="144"/>
      <c r="M2687" s="144"/>
      <c r="N2687" s="144"/>
      <c r="O2687" s="144"/>
      <c r="P2687" s="144"/>
      <c r="Q2687" s="144"/>
      <c r="R2687" s="144"/>
      <c r="S2687" s="144"/>
      <c r="T2687" s="144"/>
      <c r="U2687" s="144"/>
      <c r="V2687" s="144"/>
      <c r="W2687" s="144"/>
      <c r="X2687" s="133"/>
      <c r="Y2687" s="133"/>
      <c r="Z2687" s="133"/>
      <c r="AA2687" s="133"/>
      <c r="AB2687" s="133"/>
      <c r="AC2687" s="133"/>
      <c r="AD2687" s="133"/>
      <c r="AE2687" s="133"/>
      <c r="AF2687" s="133"/>
      <c r="AG2687" s="133" t="s">
        <v>282</v>
      </c>
      <c r="AH2687" s="133">
        <v>0</v>
      </c>
      <c r="AI2687" s="133"/>
      <c r="AJ2687" s="133"/>
      <c r="AK2687" s="133"/>
      <c r="AL2687" s="133"/>
      <c r="AM2687" s="133"/>
      <c r="AN2687" s="133"/>
      <c r="AO2687" s="133"/>
      <c r="AP2687" s="133"/>
      <c r="AQ2687" s="133"/>
      <c r="AR2687" s="133"/>
      <c r="AS2687" s="133"/>
      <c r="AT2687" s="133"/>
      <c r="AU2687" s="133"/>
      <c r="AV2687" s="133"/>
      <c r="AW2687" s="133"/>
      <c r="AX2687" s="133"/>
      <c r="AY2687" s="133"/>
      <c r="AZ2687" s="133"/>
      <c r="BA2687" s="133"/>
      <c r="BB2687" s="133"/>
      <c r="BC2687" s="133"/>
      <c r="BD2687" s="133"/>
      <c r="BE2687" s="133"/>
      <c r="BF2687" s="133"/>
      <c r="BG2687" s="133"/>
      <c r="BH2687" s="133"/>
    </row>
    <row r="2688" spans="1:60" outlineLevel="1" x14ac:dyDescent="0.2">
      <c r="A2688" s="142"/>
      <c r="B2688" s="143"/>
      <c r="C2688" s="189" t="s">
        <v>2605</v>
      </c>
      <c r="D2688" s="175"/>
      <c r="E2688" s="176">
        <v>17.900000000000002</v>
      </c>
      <c r="F2688" s="144"/>
      <c r="G2688" s="144"/>
      <c r="H2688" s="144"/>
      <c r="I2688" s="144"/>
      <c r="J2688" s="144"/>
      <c r="K2688" s="144"/>
      <c r="L2688" s="144"/>
      <c r="M2688" s="144"/>
      <c r="N2688" s="144"/>
      <c r="O2688" s="144"/>
      <c r="P2688" s="144"/>
      <c r="Q2688" s="144"/>
      <c r="R2688" s="144"/>
      <c r="S2688" s="144"/>
      <c r="T2688" s="144"/>
      <c r="U2688" s="144"/>
      <c r="V2688" s="144"/>
      <c r="W2688" s="144"/>
      <c r="X2688" s="133"/>
      <c r="Y2688" s="133"/>
      <c r="Z2688" s="133"/>
      <c r="AA2688" s="133"/>
      <c r="AB2688" s="133"/>
      <c r="AC2688" s="133"/>
      <c r="AD2688" s="133"/>
      <c r="AE2688" s="133"/>
      <c r="AF2688" s="133"/>
      <c r="AG2688" s="133" t="s">
        <v>282</v>
      </c>
      <c r="AH2688" s="133">
        <v>0</v>
      </c>
      <c r="AI2688" s="133"/>
      <c r="AJ2688" s="133"/>
      <c r="AK2688" s="133"/>
      <c r="AL2688" s="133"/>
      <c r="AM2688" s="133"/>
      <c r="AN2688" s="133"/>
      <c r="AO2688" s="133"/>
      <c r="AP2688" s="133"/>
      <c r="AQ2688" s="133"/>
      <c r="AR2688" s="133"/>
      <c r="AS2688" s="133"/>
      <c r="AT2688" s="133"/>
      <c r="AU2688" s="133"/>
      <c r="AV2688" s="133"/>
      <c r="AW2688" s="133"/>
      <c r="AX2688" s="133"/>
      <c r="AY2688" s="133"/>
      <c r="AZ2688" s="133"/>
      <c r="BA2688" s="133"/>
      <c r="BB2688" s="133"/>
      <c r="BC2688" s="133"/>
      <c r="BD2688" s="133"/>
      <c r="BE2688" s="133"/>
      <c r="BF2688" s="133"/>
      <c r="BG2688" s="133"/>
      <c r="BH2688" s="133"/>
    </row>
    <row r="2689" spans="1:60" outlineLevel="1" x14ac:dyDescent="0.2">
      <c r="A2689" s="142"/>
      <c r="B2689" s="143"/>
      <c r="C2689" s="189" t="s">
        <v>2606</v>
      </c>
      <c r="D2689" s="175"/>
      <c r="E2689" s="176">
        <v>18.060000000000002</v>
      </c>
      <c r="F2689" s="144"/>
      <c r="G2689" s="144"/>
      <c r="H2689" s="144"/>
      <c r="I2689" s="144"/>
      <c r="J2689" s="144"/>
      <c r="K2689" s="144"/>
      <c r="L2689" s="144"/>
      <c r="M2689" s="144"/>
      <c r="N2689" s="144"/>
      <c r="O2689" s="144"/>
      <c r="P2689" s="144"/>
      <c r="Q2689" s="144"/>
      <c r="R2689" s="144"/>
      <c r="S2689" s="144"/>
      <c r="T2689" s="144"/>
      <c r="U2689" s="144"/>
      <c r="V2689" s="144"/>
      <c r="W2689" s="144"/>
      <c r="X2689" s="133"/>
      <c r="Y2689" s="133"/>
      <c r="Z2689" s="133"/>
      <c r="AA2689" s="133"/>
      <c r="AB2689" s="133"/>
      <c r="AC2689" s="133"/>
      <c r="AD2689" s="133"/>
      <c r="AE2689" s="133"/>
      <c r="AF2689" s="133"/>
      <c r="AG2689" s="133" t="s">
        <v>282</v>
      </c>
      <c r="AH2689" s="133">
        <v>0</v>
      </c>
      <c r="AI2689" s="133"/>
      <c r="AJ2689" s="133"/>
      <c r="AK2689" s="133"/>
      <c r="AL2689" s="133"/>
      <c r="AM2689" s="133"/>
      <c r="AN2689" s="133"/>
      <c r="AO2689" s="133"/>
      <c r="AP2689" s="133"/>
      <c r="AQ2689" s="133"/>
      <c r="AR2689" s="133"/>
      <c r="AS2689" s="133"/>
      <c r="AT2689" s="133"/>
      <c r="AU2689" s="133"/>
      <c r="AV2689" s="133"/>
      <c r="AW2689" s="133"/>
      <c r="AX2689" s="133"/>
      <c r="AY2689" s="133"/>
      <c r="AZ2689" s="133"/>
      <c r="BA2689" s="133"/>
      <c r="BB2689" s="133"/>
      <c r="BC2689" s="133"/>
      <c r="BD2689" s="133"/>
      <c r="BE2689" s="133"/>
      <c r="BF2689" s="133"/>
      <c r="BG2689" s="133"/>
      <c r="BH2689" s="133"/>
    </row>
    <row r="2690" spans="1:60" outlineLevel="1" x14ac:dyDescent="0.2">
      <c r="A2690" s="142"/>
      <c r="B2690" s="143"/>
      <c r="C2690" s="189" t="s">
        <v>1073</v>
      </c>
      <c r="D2690" s="175"/>
      <c r="E2690" s="176"/>
      <c r="F2690" s="144"/>
      <c r="G2690" s="144"/>
      <c r="H2690" s="144"/>
      <c r="I2690" s="144"/>
      <c r="J2690" s="144"/>
      <c r="K2690" s="144"/>
      <c r="L2690" s="144"/>
      <c r="M2690" s="144"/>
      <c r="N2690" s="144"/>
      <c r="O2690" s="144"/>
      <c r="P2690" s="144"/>
      <c r="Q2690" s="144"/>
      <c r="R2690" s="144"/>
      <c r="S2690" s="144"/>
      <c r="T2690" s="144"/>
      <c r="U2690" s="144"/>
      <c r="V2690" s="144"/>
      <c r="W2690" s="144"/>
      <c r="X2690" s="133"/>
      <c r="Y2690" s="133"/>
      <c r="Z2690" s="133"/>
      <c r="AA2690" s="133"/>
      <c r="AB2690" s="133"/>
      <c r="AC2690" s="133"/>
      <c r="AD2690" s="133"/>
      <c r="AE2690" s="133"/>
      <c r="AF2690" s="133"/>
      <c r="AG2690" s="133" t="s">
        <v>282</v>
      </c>
      <c r="AH2690" s="133">
        <v>0</v>
      </c>
      <c r="AI2690" s="133"/>
      <c r="AJ2690" s="133"/>
      <c r="AK2690" s="133"/>
      <c r="AL2690" s="133"/>
      <c r="AM2690" s="133"/>
      <c r="AN2690" s="133"/>
      <c r="AO2690" s="133"/>
      <c r="AP2690" s="133"/>
      <c r="AQ2690" s="133"/>
      <c r="AR2690" s="133"/>
      <c r="AS2690" s="133"/>
      <c r="AT2690" s="133"/>
      <c r="AU2690" s="133"/>
      <c r="AV2690" s="133"/>
      <c r="AW2690" s="133"/>
      <c r="AX2690" s="133"/>
      <c r="AY2690" s="133"/>
      <c r="AZ2690" s="133"/>
      <c r="BA2690" s="133"/>
      <c r="BB2690" s="133"/>
      <c r="BC2690" s="133"/>
      <c r="BD2690" s="133"/>
      <c r="BE2690" s="133"/>
      <c r="BF2690" s="133"/>
      <c r="BG2690" s="133"/>
      <c r="BH2690" s="133"/>
    </row>
    <row r="2691" spans="1:60" outlineLevel="1" x14ac:dyDescent="0.2">
      <c r="A2691" s="142"/>
      <c r="B2691" s="143"/>
      <c r="C2691" s="189" t="s">
        <v>674</v>
      </c>
      <c r="D2691" s="175"/>
      <c r="E2691" s="176"/>
      <c r="F2691" s="144"/>
      <c r="G2691" s="144"/>
      <c r="H2691" s="144"/>
      <c r="I2691" s="144"/>
      <c r="J2691" s="144"/>
      <c r="K2691" s="144"/>
      <c r="L2691" s="144"/>
      <c r="M2691" s="144"/>
      <c r="N2691" s="144"/>
      <c r="O2691" s="144"/>
      <c r="P2691" s="144"/>
      <c r="Q2691" s="144"/>
      <c r="R2691" s="144"/>
      <c r="S2691" s="144"/>
      <c r="T2691" s="144"/>
      <c r="U2691" s="144"/>
      <c r="V2691" s="144"/>
      <c r="W2691" s="144"/>
      <c r="X2691" s="133"/>
      <c r="Y2691" s="133"/>
      <c r="Z2691" s="133"/>
      <c r="AA2691" s="133"/>
      <c r="AB2691" s="133"/>
      <c r="AC2691" s="133"/>
      <c r="AD2691" s="133"/>
      <c r="AE2691" s="133"/>
      <c r="AF2691" s="133"/>
      <c r="AG2691" s="133" t="s">
        <v>282</v>
      </c>
      <c r="AH2691" s="133">
        <v>0</v>
      </c>
      <c r="AI2691" s="133"/>
      <c r="AJ2691" s="133"/>
      <c r="AK2691" s="133"/>
      <c r="AL2691" s="133"/>
      <c r="AM2691" s="133"/>
      <c r="AN2691" s="133"/>
      <c r="AO2691" s="133"/>
      <c r="AP2691" s="133"/>
      <c r="AQ2691" s="133"/>
      <c r="AR2691" s="133"/>
      <c r="AS2691" s="133"/>
      <c r="AT2691" s="133"/>
      <c r="AU2691" s="133"/>
      <c r="AV2691" s="133"/>
      <c r="AW2691" s="133"/>
      <c r="AX2691" s="133"/>
      <c r="AY2691" s="133"/>
      <c r="AZ2691" s="133"/>
      <c r="BA2691" s="133"/>
      <c r="BB2691" s="133"/>
      <c r="BC2691" s="133"/>
      <c r="BD2691" s="133"/>
      <c r="BE2691" s="133"/>
      <c r="BF2691" s="133"/>
      <c r="BG2691" s="133"/>
      <c r="BH2691" s="133"/>
    </row>
    <row r="2692" spans="1:60" outlineLevel="1" x14ac:dyDescent="0.2">
      <c r="A2692" s="142"/>
      <c r="B2692" s="143"/>
      <c r="C2692" s="189" t="s">
        <v>2607</v>
      </c>
      <c r="D2692" s="175"/>
      <c r="E2692" s="176">
        <v>19.560000000000002</v>
      </c>
      <c r="F2692" s="144"/>
      <c r="G2692" s="144"/>
      <c r="H2692" s="144"/>
      <c r="I2692" s="144"/>
      <c r="J2692" s="144"/>
      <c r="K2692" s="144"/>
      <c r="L2692" s="144"/>
      <c r="M2692" s="144"/>
      <c r="N2692" s="144"/>
      <c r="O2692" s="144"/>
      <c r="P2692" s="144"/>
      <c r="Q2692" s="144"/>
      <c r="R2692" s="144"/>
      <c r="S2692" s="144"/>
      <c r="T2692" s="144"/>
      <c r="U2692" s="144"/>
      <c r="V2692" s="144"/>
      <c r="W2692" s="144"/>
      <c r="X2692" s="133"/>
      <c r="Y2692" s="133"/>
      <c r="Z2692" s="133"/>
      <c r="AA2692" s="133"/>
      <c r="AB2692" s="133"/>
      <c r="AC2692" s="133"/>
      <c r="AD2692" s="133"/>
      <c r="AE2692" s="133"/>
      <c r="AF2692" s="133"/>
      <c r="AG2692" s="133" t="s">
        <v>282</v>
      </c>
      <c r="AH2692" s="133">
        <v>0</v>
      </c>
      <c r="AI2692" s="133"/>
      <c r="AJ2692" s="133"/>
      <c r="AK2692" s="133"/>
      <c r="AL2692" s="133"/>
      <c r="AM2692" s="133"/>
      <c r="AN2692" s="133"/>
      <c r="AO2692" s="133"/>
      <c r="AP2692" s="133"/>
      <c r="AQ2692" s="133"/>
      <c r="AR2692" s="133"/>
      <c r="AS2692" s="133"/>
      <c r="AT2692" s="133"/>
      <c r="AU2692" s="133"/>
      <c r="AV2692" s="133"/>
      <c r="AW2692" s="133"/>
      <c r="AX2692" s="133"/>
      <c r="AY2692" s="133"/>
      <c r="AZ2692" s="133"/>
      <c r="BA2692" s="133"/>
      <c r="BB2692" s="133"/>
      <c r="BC2692" s="133"/>
      <c r="BD2692" s="133"/>
      <c r="BE2692" s="133"/>
      <c r="BF2692" s="133"/>
      <c r="BG2692" s="133"/>
      <c r="BH2692" s="133"/>
    </row>
    <row r="2693" spans="1:60" outlineLevel="1" x14ac:dyDescent="0.2">
      <c r="A2693" s="142"/>
      <c r="B2693" s="143"/>
      <c r="C2693" s="189" t="s">
        <v>2608</v>
      </c>
      <c r="D2693" s="175"/>
      <c r="E2693" s="176">
        <v>38.090000000000003</v>
      </c>
      <c r="F2693" s="144"/>
      <c r="G2693" s="144"/>
      <c r="H2693" s="144"/>
      <c r="I2693" s="144"/>
      <c r="J2693" s="144"/>
      <c r="K2693" s="144"/>
      <c r="L2693" s="144"/>
      <c r="M2693" s="144"/>
      <c r="N2693" s="144"/>
      <c r="O2693" s="144"/>
      <c r="P2693" s="144"/>
      <c r="Q2693" s="144"/>
      <c r="R2693" s="144"/>
      <c r="S2693" s="144"/>
      <c r="T2693" s="144"/>
      <c r="U2693" s="144"/>
      <c r="V2693" s="144"/>
      <c r="W2693" s="144"/>
      <c r="X2693" s="133"/>
      <c r="Y2693" s="133"/>
      <c r="Z2693" s="133"/>
      <c r="AA2693" s="133"/>
      <c r="AB2693" s="133"/>
      <c r="AC2693" s="133"/>
      <c r="AD2693" s="133"/>
      <c r="AE2693" s="133"/>
      <c r="AF2693" s="133"/>
      <c r="AG2693" s="133" t="s">
        <v>282</v>
      </c>
      <c r="AH2693" s="133">
        <v>0</v>
      </c>
      <c r="AI2693" s="133"/>
      <c r="AJ2693" s="133"/>
      <c r="AK2693" s="133"/>
      <c r="AL2693" s="133"/>
      <c r="AM2693" s="133"/>
      <c r="AN2693" s="133"/>
      <c r="AO2693" s="133"/>
      <c r="AP2693" s="133"/>
      <c r="AQ2693" s="133"/>
      <c r="AR2693" s="133"/>
      <c r="AS2693" s="133"/>
      <c r="AT2693" s="133"/>
      <c r="AU2693" s="133"/>
      <c r="AV2693" s="133"/>
      <c r="AW2693" s="133"/>
      <c r="AX2693" s="133"/>
      <c r="AY2693" s="133"/>
      <c r="AZ2693" s="133"/>
      <c r="BA2693" s="133"/>
      <c r="BB2693" s="133"/>
      <c r="BC2693" s="133"/>
      <c r="BD2693" s="133"/>
      <c r="BE2693" s="133"/>
      <c r="BF2693" s="133"/>
      <c r="BG2693" s="133"/>
      <c r="BH2693" s="133"/>
    </row>
    <row r="2694" spans="1:60" outlineLevel="1" x14ac:dyDescent="0.2">
      <c r="A2694" s="142"/>
      <c r="B2694" s="143"/>
      <c r="C2694" s="189" t="s">
        <v>2609</v>
      </c>
      <c r="D2694" s="175"/>
      <c r="E2694" s="176">
        <v>56.35</v>
      </c>
      <c r="F2694" s="144"/>
      <c r="G2694" s="144"/>
      <c r="H2694" s="144"/>
      <c r="I2694" s="144"/>
      <c r="J2694" s="144"/>
      <c r="K2694" s="144"/>
      <c r="L2694" s="144"/>
      <c r="M2694" s="144"/>
      <c r="N2694" s="144"/>
      <c r="O2694" s="144"/>
      <c r="P2694" s="144"/>
      <c r="Q2694" s="144"/>
      <c r="R2694" s="144"/>
      <c r="S2694" s="144"/>
      <c r="T2694" s="144"/>
      <c r="U2694" s="144"/>
      <c r="V2694" s="144"/>
      <c r="W2694" s="144"/>
      <c r="X2694" s="133"/>
      <c r="Y2694" s="133"/>
      <c r="Z2694" s="133"/>
      <c r="AA2694" s="133"/>
      <c r="AB2694" s="133"/>
      <c r="AC2694" s="133"/>
      <c r="AD2694" s="133"/>
      <c r="AE2694" s="133"/>
      <c r="AF2694" s="133"/>
      <c r="AG2694" s="133" t="s">
        <v>282</v>
      </c>
      <c r="AH2694" s="133">
        <v>0</v>
      </c>
      <c r="AI2694" s="133"/>
      <c r="AJ2694" s="133"/>
      <c r="AK2694" s="133"/>
      <c r="AL2694" s="133"/>
      <c r="AM2694" s="133"/>
      <c r="AN2694" s="133"/>
      <c r="AO2694" s="133"/>
      <c r="AP2694" s="133"/>
      <c r="AQ2694" s="133"/>
      <c r="AR2694" s="133"/>
      <c r="AS2694" s="133"/>
      <c r="AT2694" s="133"/>
      <c r="AU2694" s="133"/>
      <c r="AV2694" s="133"/>
      <c r="AW2694" s="133"/>
      <c r="AX2694" s="133"/>
      <c r="AY2694" s="133"/>
      <c r="AZ2694" s="133"/>
      <c r="BA2694" s="133"/>
      <c r="BB2694" s="133"/>
      <c r="BC2694" s="133"/>
      <c r="BD2694" s="133"/>
      <c r="BE2694" s="133"/>
      <c r="BF2694" s="133"/>
      <c r="BG2694" s="133"/>
      <c r="BH2694" s="133"/>
    </row>
    <row r="2695" spans="1:60" outlineLevel="1" x14ac:dyDescent="0.2">
      <c r="A2695" s="142"/>
      <c r="B2695" s="143"/>
      <c r="C2695" s="189" t="s">
        <v>2610</v>
      </c>
      <c r="D2695" s="175"/>
      <c r="E2695" s="176">
        <v>3.9600000000000004</v>
      </c>
      <c r="F2695" s="144"/>
      <c r="G2695" s="144"/>
      <c r="H2695" s="144"/>
      <c r="I2695" s="144"/>
      <c r="J2695" s="144"/>
      <c r="K2695" s="144"/>
      <c r="L2695" s="144"/>
      <c r="M2695" s="144"/>
      <c r="N2695" s="144"/>
      <c r="O2695" s="144"/>
      <c r="P2695" s="144"/>
      <c r="Q2695" s="144"/>
      <c r="R2695" s="144"/>
      <c r="S2695" s="144"/>
      <c r="T2695" s="144"/>
      <c r="U2695" s="144"/>
      <c r="V2695" s="144"/>
      <c r="W2695" s="144"/>
      <c r="X2695" s="133"/>
      <c r="Y2695" s="133"/>
      <c r="Z2695" s="133"/>
      <c r="AA2695" s="133"/>
      <c r="AB2695" s="133"/>
      <c r="AC2695" s="133"/>
      <c r="AD2695" s="133"/>
      <c r="AE2695" s="133"/>
      <c r="AF2695" s="133"/>
      <c r="AG2695" s="133" t="s">
        <v>282</v>
      </c>
      <c r="AH2695" s="133">
        <v>0</v>
      </c>
      <c r="AI2695" s="133"/>
      <c r="AJ2695" s="133"/>
      <c r="AK2695" s="133"/>
      <c r="AL2695" s="133"/>
      <c r="AM2695" s="133"/>
      <c r="AN2695" s="133"/>
      <c r="AO2695" s="133"/>
      <c r="AP2695" s="133"/>
      <c r="AQ2695" s="133"/>
      <c r="AR2695" s="133"/>
      <c r="AS2695" s="133"/>
      <c r="AT2695" s="133"/>
      <c r="AU2695" s="133"/>
      <c r="AV2695" s="133"/>
      <c r="AW2695" s="133"/>
      <c r="AX2695" s="133"/>
      <c r="AY2695" s="133"/>
      <c r="AZ2695" s="133"/>
      <c r="BA2695" s="133"/>
      <c r="BB2695" s="133"/>
      <c r="BC2695" s="133"/>
      <c r="BD2695" s="133"/>
      <c r="BE2695" s="133"/>
      <c r="BF2695" s="133"/>
      <c r="BG2695" s="133"/>
      <c r="BH2695" s="133"/>
    </row>
    <row r="2696" spans="1:60" outlineLevel="1" x14ac:dyDescent="0.2">
      <c r="A2696" s="142"/>
      <c r="B2696" s="143"/>
      <c r="C2696" s="189" t="s">
        <v>2611</v>
      </c>
      <c r="D2696" s="175"/>
      <c r="E2696" s="176">
        <v>15.9</v>
      </c>
      <c r="F2696" s="144"/>
      <c r="G2696" s="144"/>
      <c r="H2696" s="144"/>
      <c r="I2696" s="144"/>
      <c r="J2696" s="144"/>
      <c r="K2696" s="144"/>
      <c r="L2696" s="144"/>
      <c r="M2696" s="144"/>
      <c r="N2696" s="144"/>
      <c r="O2696" s="144"/>
      <c r="P2696" s="144"/>
      <c r="Q2696" s="144"/>
      <c r="R2696" s="144"/>
      <c r="S2696" s="144"/>
      <c r="T2696" s="144"/>
      <c r="U2696" s="144"/>
      <c r="V2696" s="144"/>
      <c r="W2696" s="144"/>
      <c r="X2696" s="133"/>
      <c r="Y2696" s="133"/>
      <c r="Z2696" s="133"/>
      <c r="AA2696" s="133"/>
      <c r="AB2696" s="133"/>
      <c r="AC2696" s="133"/>
      <c r="AD2696" s="133"/>
      <c r="AE2696" s="133"/>
      <c r="AF2696" s="133"/>
      <c r="AG2696" s="133" t="s">
        <v>282</v>
      </c>
      <c r="AH2696" s="133">
        <v>0</v>
      </c>
      <c r="AI2696" s="133"/>
      <c r="AJ2696" s="133"/>
      <c r="AK2696" s="133"/>
      <c r="AL2696" s="133"/>
      <c r="AM2696" s="133"/>
      <c r="AN2696" s="133"/>
      <c r="AO2696" s="133"/>
      <c r="AP2696" s="133"/>
      <c r="AQ2696" s="133"/>
      <c r="AR2696" s="133"/>
      <c r="AS2696" s="133"/>
      <c r="AT2696" s="133"/>
      <c r="AU2696" s="133"/>
      <c r="AV2696" s="133"/>
      <c r="AW2696" s="133"/>
      <c r="AX2696" s="133"/>
      <c r="AY2696" s="133"/>
      <c r="AZ2696" s="133"/>
      <c r="BA2696" s="133"/>
      <c r="BB2696" s="133"/>
      <c r="BC2696" s="133"/>
      <c r="BD2696" s="133"/>
      <c r="BE2696" s="133"/>
      <c r="BF2696" s="133"/>
      <c r="BG2696" s="133"/>
      <c r="BH2696" s="133"/>
    </row>
    <row r="2697" spans="1:60" outlineLevel="1" x14ac:dyDescent="0.2">
      <c r="A2697" s="142"/>
      <c r="B2697" s="143"/>
      <c r="C2697" s="189" t="s">
        <v>2612</v>
      </c>
      <c r="D2697" s="175"/>
      <c r="E2697" s="176">
        <v>15.260000000000002</v>
      </c>
      <c r="F2697" s="144"/>
      <c r="G2697" s="144"/>
      <c r="H2697" s="144"/>
      <c r="I2697" s="144"/>
      <c r="J2697" s="144"/>
      <c r="K2697" s="144"/>
      <c r="L2697" s="144"/>
      <c r="M2697" s="144"/>
      <c r="N2697" s="144"/>
      <c r="O2697" s="144"/>
      <c r="P2697" s="144"/>
      <c r="Q2697" s="144"/>
      <c r="R2697" s="144"/>
      <c r="S2697" s="144"/>
      <c r="T2697" s="144"/>
      <c r="U2697" s="144"/>
      <c r="V2697" s="144"/>
      <c r="W2697" s="144"/>
      <c r="X2697" s="133"/>
      <c r="Y2697" s="133"/>
      <c r="Z2697" s="133"/>
      <c r="AA2697" s="133"/>
      <c r="AB2697" s="133"/>
      <c r="AC2697" s="133"/>
      <c r="AD2697" s="133"/>
      <c r="AE2697" s="133"/>
      <c r="AF2697" s="133"/>
      <c r="AG2697" s="133" t="s">
        <v>282</v>
      </c>
      <c r="AH2697" s="133">
        <v>0</v>
      </c>
      <c r="AI2697" s="133"/>
      <c r="AJ2697" s="133"/>
      <c r="AK2697" s="133"/>
      <c r="AL2697" s="133"/>
      <c r="AM2697" s="133"/>
      <c r="AN2697" s="133"/>
      <c r="AO2697" s="133"/>
      <c r="AP2697" s="133"/>
      <c r="AQ2697" s="133"/>
      <c r="AR2697" s="133"/>
      <c r="AS2697" s="133"/>
      <c r="AT2697" s="133"/>
      <c r="AU2697" s="133"/>
      <c r="AV2697" s="133"/>
      <c r="AW2697" s="133"/>
      <c r="AX2697" s="133"/>
      <c r="AY2697" s="133"/>
      <c r="AZ2697" s="133"/>
      <c r="BA2697" s="133"/>
      <c r="BB2697" s="133"/>
      <c r="BC2697" s="133"/>
      <c r="BD2697" s="133"/>
      <c r="BE2697" s="133"/>
      <c r="BF2697" s="133"/>
      <c r="BG2697" s="133"/>
      <c r="BH2697" s="133"/>
    </row>
    <row r="2698" spans="1:60" outlineLevel="1" x14ac:dyDescent="0.2">
      <c r="A2698" s="142"/>
      <c r="B2698" s="143"/>
      <c r="C2698" s="189" t="s">
        <v>2613</v>
      </c>
      <c r="D2698" s="175"/>
      <c r="E2698" s="176">
        <v>17.940000000000001</v>
      </c>
      <c r="F2698" s="144"/>
      <c r="G2698" s="144"/>
      <c r="H2698" s="144"/>
      <c r="I2698" s="144"/>
      <c r="J2698" s="144"/>
      <c r="K2698" s="144"/>
      <c r="L2698" s="144"/>
      <c r="M2698" s="144"/>
      <c r="N2698" s="144"/>
      <c r="O2698" s="144"/>
      <c r="P2698" s="144"/>
      <c r="Q2698" s="144"/>
      <c r="R2698" s="144"/>
      <c r="S2698" s="144"/>
      <c r="T2698" s="144"/>
      <c r="U2698" s="144"/>
      <c r="V2698" s="144"/>
      <c r="W2698" s="144"/>
      <c r="X2698" s="133"/>
      <c r="Y2698" s="133"/>
      <c r="Z2698" s="133"/>
      <c r="AA2698" s="133"/>
      <c r="AB2698" s="133"/>
      <c r="AC2698" s="133"/>
      <c r="AD2698" s="133"/>
      <c r="AE2698" s="133"/>
      <c r="AF2698" s="133"/>
      <c r="AG2698" s="133" t="s">
        <v>282</v>
      </c>
      <c r="AH2698" s="133">
        <v>0</v>
      </c>
      <c r="AI2698" s="133"/>
      <c r="AJ2698" s="133"/>
      <c r="AK2698" s="133"/>
      <c r="AL2698" s="133"/>
      <c r="AM2698" s="133"/>
      <c r="AN2698" s="133"/>
      <c r="AO2698" s="133"/>
      <c r="AP2698" s="133"/>
      <c r="AQ2698" s="133"/>
      <c r="AR2698" s="133"/>
      <c r="AS2698" s="133"/>
      <c r="AT2698" s="133"/>
      <c r="AU2698" s="133"/>
      <c r="AV2698" s="133"/>
      <c r="AW2698" s="133"/>
      <c r="AX2698" s="133"/>
      <c r="AY2698" s="133"/>
      <c r="AZ2698" s="133"/>
      <c r="BA2698" s="133"/>
      <c r="BB2698" s="133"/>
      <c r="BC2698" s="133"/>
      <c r="BD2698" s="133"/>
      <c r="BE2698" s="133"/>
      <c r="BF2698" s="133"/>
      <c r="BG2698" s="133"/>
      <c r="BH2698" s="133"/>
    </row>
    <row r="2699" spans="1:60" outlineLevel="1" x14ac:dyDescent="0.2">
      <c r="A2699" s="142"/>
      <c r="B2699" s="143"/>
      <c r="C2699" s="189" t="s">
        <v>1073</v>
      </c>
      <c r="D2699" s="175"/>
      <c r="E2699" s="176"/>
      <c r="F2699" s="144"/>
      <c r="G2699" s="144"/>
      <c r="H2699" s="144"/>
      <c r="I2699" s="144"/>
      <c r="J2699" s="144"/>
      <c r="K2699" s="144"/>
      <c r="L2699" s="144"/>
      <c r="M2699" s="144"/>
      <c r="N2699" s="144"/>
      <c r="O2699" s="144"/>
      <c r="P2699" s="144"/>
      <c r="Q2699" s="144"/>
      <c r="R2699" s="144"/>
      <c r="S2699" s="144"/>
      <c r="T2699" s="144"/>
      <c r="U2699" s="144"/>
      <c r="V2699" s="144"/>
      <c r="W2699" s="144"/>
      <c r="X2699" s="133"/>
      <c r="Y2699" s="133"/>
      <c r="Z2699" s="133"/>
      <c r="AA2699" s="133"/>
      <c r="AB2699" s="133"/>
      <c r="AC2699" s="133"/>
      <c r="AD2699" s="133"/>
      <c r="AE2699" s="133"/>
      <c r="AF2699" s="133"/>
      <c r="AG2699" s="133" t="s">
        <v>282</v>
      </c>
      <c r="AH2699" s="133">
        <v>0</v>
      </c>
      <c r="AI2699" s="133"/>
      <c r="AJ2699" s="133"/>
      <c r="AK2699" s="133"/>
      <c r="AL2699" s="133"/>
      <c r="AM2699" s="133"/>
      <c r="AN2699" s="133"/>
      <c r="AO2699" s="133"/>
      <c r="AP2699" s="133"/>
      <c r="AQ2699" s="133"/>
      <c r="AR2699" s="133"/>
      <c r="AS2699" s="133"/>
      <c r="AT2699" s="133"/>
      <c r="AU2699" s="133"/>
      <c r="AV2699" s="133"/>
      <c r="AW2699" s="133"/>
      <c r="AX2699" s="133"/>
      <c r="AY2699" s="133"/>
      <c r="AZ2699" s="133"/>
      <c r="BA2699" s="133"/>
      <c r="BB2699" s="133"/>
      <c r="BC2699" s="133"/>
      <c r="BD2699" s="133"/>
      <c r="BE2699" s="133"/>
      <c r="BF2699" s="133"/>
      <c r="BG2699" s="133"/>
      <c r="BH2699" s="133"/>
    </row>
    <row r="2700" spans="1:60" outlineLevel="1" x14ac:dyDescent="0.2">
      <c r="A2700" s="142"/>
      <c r="B2700" s="143"/>
      <c r="C2700" s="189" t="s">
        <v>678</v>
      </c>
      <c r="D2700" s="175"/>
      <c r="E2700" s="176"/>
      <c r="F2700" s="144"/>
      <c r="G2700" s="144"/>
      <c r="H2700" s="144"/>
      <c r="I2700" s="144"/>
      <c r="J2700" s="144"/>
      <c r="K2700" s="144"/>
      <c r="L2700" s="144"/>
      <c r="M2700" s="144"/>
      <c r="N2700" s="144"/>
      <c r="O2700" s="144"/>
      <c r="P2700" s="144"/>
      <c r="Q2700" s="144"/>
      <c r="R2700" s="144"/>
      <c r="S2700" s="144"/>
      <c r="T2700" s="144"/>
      <c r="U2700" s="144"/>
      <c r="V2700" s="144"/>
      <c r="W2700" s="144"/>
      <c r="X2700" s="133"/>
      <c r="Y2700" s="133"/>
      <c r="Z2700" s="133"/>
      <c r="AA2700" s="133"/>
      <c r="AB2700" s="133"/>
      <c r="AC2700" s="133"/>
      <c r="AD2700" s="133"/>
      <c r="AE2700" s="133"/>
      <c r="AF2700" s="133"/>
      <c r="AG2700" s="133" t="s">
        <v>282</v>
      </c>
      <c r="AH2700" s="133">
        <v>0</v>
      </c>
      <c r="AI2700" s="133"/>
      <c r="AJ2700" s="133"/>
      <c r="AK2700" s="133"/>
      <c r="AL2700" s="133"/>
      <c r="AM2700" s="133"/>
      <c r="AN2700" s="133"/>
      <c r="AO2700" s="133"/>
      <c r="AP2700" s="133"/>
      <c r="AQ2700" s="133"/>
      <c r="AR2700" s="133"/>
      <c r="AS2700" s="133"/>
      <c r="AT2700" s="133"/>
      <c r="AU2700" s="133"/>
      <c r="AV2700" s="133"/>
      <c r="AW2700" s="133"/>
      <c r="AX2700" s="133"/>
      <c r="AY2700" s="133"/>
      <c r="AZ2700" s="133"/>
      <c r="BA2700" s="133"/>
      <c r="BB2700" s="133"/>
      <c r="BC2700" s="133"/>
      <c r="BD2700" s="133"/>
      <c r="BE2700" s="133"/>
      <c r="BF2700" s="133"/>
      <c r="BG2700" s="133"/>
      <c r="BH2700" s="133"/>
    </row>
    <row r="2701" spans="1:60" outlineLevel="1" x14ac:dyDescent="0.2">
      <c r="A2701" s="142"/>
      <c r="B2701" s="143"/>
      <c r="C2701" s="189" t="s">
        <v>2614</v>
      </c>
      <c r="D2701" s="175"/>
      <c r="E2701" s="176">
        <v>18.16</v>
      </c>
      <c r="F2701" s="144"/>
      <c r="G2701" s="144"/>
      <c r="H2701" s="144"/>
      <c r="I2701" s="144"/>
      <c r="J2701" s="144"/>
      <c r="K2701" s="144"/>
      <c r="L2701" s="144"/>
      <c r="M2701" s="144"/>
      <c r="N2701" s="144"/>
      <c r="O2701" s="144"/>
      <c r="P2701" s="144"/>
      <c r="Q2701" s="144"/>
      <c r="R2701" s="144"/>
      <c r="S2701" s="144"/>
      <c r="T2701" s="144"/>
      <c r="U2701" s="144"/>
      <c r="V2701" s="144"/>
      <c r="W2701" s="144"/>
      <c r="X2701" s="133"/>
      <c r="Y2701" s="133"/>
      <c r="Z2701" s="133"/>
      <c r="AA2701" s="133"/>
      <c r="AB2701" s="133"/>
      <c r="AC2701" s="133"/>
      <c r="AD2701" s="133"/>
      <c r="AE2701" s="133"/>
      <c r="AF2701" s="133"/>
      <c r="AG2701" s="133" t="s">
        <v>282</v>
      </c>
      <c r="AH2701" s="133">
        <v>0</v>
      </c>
      <c r="AI2701" s="133"/>
      <c r="AJ2701" s="133"/>
      <c r="AK2701" s="133"/>
      <c r="AL2701" s="133"/>
      <c r="AM2701" s="133"/>
      <c r="AN2701" s="133"/>
      <c r="AO2701" s="133"/>
      <c r="AP2701" s="133"/>
      <c r="AQ2701" s="133"/>
      <c r="AR2701" s="133"/>
      <c r="AS2701" s="133"/>
      <c r="AT2701" s="133"/>
      <c r="AU2701" s="133"/>
      <c r="AV2701" s="133"/>
      <c r="AW2701" s="133"/>
      <c r="AX2701" s="133"/>
      <c r="AY2701" s="133"/>
      <c r="AZ2701" s="133"/>
      <c r="BA2701" s="133"/>
      <c r="BB2701" s="133"/>
      <c r="BC2701" s="133"/>
      <c r="BD2701" s="133"/>
      <c r="BE2701" s="133"/>
      <c r="BF2701" s="133"/>
      <c r="BG2701" s="133"/>
      <c r="BH2701" s="133"/>
    </row>
    <row r="2702" spans="1:60" outlineLevel="1" x14ac:dyDescent="0.2">
      <c r="A2702" s="142"/>
      <c r="B2702" s="143"/>
      <c r="C2702" s="189" t="s">
        <v>2615</v>
      </c>
      <c r="D2702" s="175"/>
      <c r="E2702" s="176">
        <v>11.760000000000002</v>
      </c>
      <c r="F2702" s="144"/>
      <c r="G2702" s="144"/>
      <c r="H2702" s="144"/>
      <c r="I2702" s="144"/>
      <c r="J2702" s="144"/>
      <c r="K2702" s="144"/>
      <c r="L2702" s="144"/>
      <c r="M2702" s="144"/>
      <c r="N2702" s="144"/>
      <c r="O2702" s="144"/>
      <c r="P2702" s="144"/>
      <c r="Q2702" s="144"/>
      <c r="R2702" s="144"/>
      <c r="S2702" s="144"/>
      <c r="T2702" s="144"/>
      <c r="U2702" s="144"/>
      <c r="V2702" s="144"/>
      <c r="W2702" s="144"/>
      <c r="X2702" s="133"/>
      <c r="Y2702" s="133"/>
      <c r="Z2702" s="133"/>
      <c r="AA2702" s="133"/>
      <c r="AB2702" s="133"/>
      <c r="AC2702" s="133"/>
      <c r="AD2702" s="133"/>
      <c r="AE2702" s="133"/>
      <c r="AF2702" s="133"/>
      <c r="AG2702" s="133" t="s">
        <v>282</v>
      </c>
      <c r="AH2702" s="133">
        <v>0</v>
      </c>
      <c r="AI2702" s="133"/>
      <c r="AJ2702" s="133"/>
      <c r="AK2702" s="133"/>
      <c r="AL2702" s="133"/>
      <c r="AM2702" s="133"/>
      <c r="AN2702" s="133"/>
      <c r="AO2702" s="133"/>
      <c r="AP2702" s="133"/>
      <c r="AQ2702" s="133"/>
      <c r="AR2702" s="133"/>
      <c r="AS2702" s="133"/>
      <c r="AT2702" s="133"/>
      <c r="AU2702" s="133"/>
      <c r="AV2702" s="133"/>
      <c r="AW2702" s="133"/>
      <c r="AX2702" s="133"/>
      <c r="AY2702" s="133"/>
      <c r="AZ2702" s="133"/>
      <c r="BA2702" s="133"/>
      <c r="BB2702" s="133"/>
      <c r="BC2702" s="133"/>
      <c r="BD2702" s="133"/>
      <c r="BE2702" s="133"/>
      <c r="BF2702" s="133"/>
      <c r="BG2702" s="133"/>
      <c r="BH2702" s="133"/>
    </row>
    <row r="2703" spans="1:60" outlineLevel="1" x14ac:dyDescent="0.2">
      <c r="A2703" s="142"/>
      <c r="B2703" s="143"/>
      <c r="C2703" s="190" t="s">
        <v>673</v>
      </c>
      <c r="D2703" s="177"/>
      <c r="E2703" s="178">
        <v>370.36</v>
      </c>
      <c r="F2703" s="144"/>
      <c r="G2703" s="144"/>
      <c r="H2703" s="144"/>
      <c r="I2703" s="144"/>
      <c r="J2703" s="144"/>
      <c r="K2703" s="144"/>
      <c r="L2703" s="144"/>
      <c r="M2703" s="144"/>
      <c r="N2703" s="144"/>
      <c r="O2703" s="144"/>
      <c r="P2703" s="144"/>
      <c r="Q2703" s="144"/>
      <c r="R2703" s="144"/>
      <c r="S2703" s="144"/>
      <c r="T2703" s="144"/>
      <c r="U2703" s="144"/>
      <c r="V2703" s="144"/>
      <c r="W2703" s="144"/>
      <c r="X2703" s="133"/>
      <c r="Y2703" s="133"/>
      <c r="Z2703" s="133"/>
      <c r="AA2703" s="133"/>
      <c r="AB2703" s="133"/>
      <c r="AC2703" s="133"/>
      <c r="AD2703" s="133"/>
      <c r="AE2703" s="133"/>
      <c r="AF2703" s="133"/>
      <c r="AG2703" s="133" t="s">
        <v>282</v>
      </c>
      <c r="AH2703" s="133">
        <v>1</v>
      </c>
      <c r="AI2703" s="133"/>
      <c r="AJ2703" s="133"/>
      <c r="AK2703" s="133"/>
      <c r="AL2703" s="133"/>
      <c r="AM2703" s="133"/>
      <c r="AN2703" s="133"/>
      <c r="AO2703" s="133"/>
      <c r="AP2703" s="133"/>
      <c r="AQ2703" s="133"/>
      <c r="AR2703" s="133"/>
      <c r="AS2703" s="133"/>
      <c r="AT2703" s="133"/>
      <c r="AU2703" s="133"/>
      <c r="AV2703" s="133"/>
      <c r="AW2703" s="133"/>
      <c r="AX2703" s="133"/>
      <c r="AY2703" s="133"/>
      <c r="AZ2703" s="133"/>
      <c r="BA2703" s="133"/>
      <c r="BB2703" s="133"/>
      <c r="BC2703" s="133"/>
      <c r="BD2703" s="133"/>
      <c r="BE2703" s="133"/>
      <c r="BF2703" s="133"/>
      <c r="BG2703" s="133"/>
      <c r="BH2703" s="133"/>
    </row>
    <row r="2704" spans="1:60" ht="22.5" outlineLevel="1" x14ac:dyDescent="0.2">
      <c r="A2704" s="154">
        <v>486</v>
      </c>
      <c r="B2704" s="155" t="s">
        <v>2616</v>
      </c>
      <c r="C2704" s="171" t="s">
        <v>2617</v>
      </c>
      <c r="D2704" s="156" t="s">
        <v>279</v>
      </c>
      <c r="E2704" s="157">
        <v>973.5150000000001</v>
      </c>
      <c r="F2704" s="158">
        <v>224</v>
      </c>
      <c r="G2704" s="159">
        <f>ROUND(E2704*F2704,2)</f>
        <v>218067.36</v>
      </c>
      <c r="H2704" s="158">
        <v>37.74</v>
      </c>
      <c r="I2704" s="159">
        <f>ROUND(E2704*H2704,2)</f>
        <v>36740.46</v>
      </c>
      <c r="J2704" s="158">
        <v>186.26000000000002</v>
      </c>
      <c r="K2704" s="159">
        <f>ROUND(E2704*J2704,2)</f>
        <v>181326.9</v>
      </c>
      <c r="L2704" s="159">
        <v>21</v>
      </c>
      <c r="M2704" s="159">
        <f>G2704*(1+L2704/100)</f>
        <v>263861.50559999997</v>
      </c>
      <c r="N2704" s="159">
        <v>3.3000000000000005E-4</v>
      </c>
      <c r="O2704" s="159">
        <f>ROUND(E2704*N2704,2)</f>
        <v>0.32</v>
      </c>
      <c r="P2704" s="159">
        <v>0</v>
      </c>
      <c r="Q2704" s="159">
        <f>ROUND(E2704*P2704,2)</f>
        <v>0</v>
      </c>
      <c r="R2704" s="159" t="s">
        <v>2562</v>
      </c>
      <c r="S2704" s="159" t="s">
        <v>233</v>
      </c>
      <c r="T2704" s="160" t="s">
        <v>233</v>
      </c>
      <c r="U2704" s="144">
        <v>0.45</v>
      </c>
      <c r="V2704" s="144">
        <f>ROUND(E2704*U2704,2)</f>
        <v>438.08</v>
      </c>
      <c r="W2704" s="144"/>
      <c r="X2704" s="133"/>
      <c r="Y2704" s="133"/>
      <c r="Z2704" s="133"/>
      <c r="AA2704" s="133"/>
      <c r="AB2704" s="133"/>
      <c r="AC2704" s="133"/>
      <c r="AD2704" s="133"/>
      <c r="AE2704" s="133"/>
      <c r="AF2704" s="133"/>
      <c r="AG2704" s="133" t="s">
        <v>251</v>
      </c>
      <c r="AH2704" s="133"/>
      <c r="AI2704" s="133"/>
      <c r="AJ2704" s="133"/>
      <c r="AK2704" s="133"/>
      <c r="AL2704" s="133"/>
      <c r="AM2704" s="133"/>
      <c r="AN2704" s="133"/>
      <c r="AO2704" s="133"/>
      <c r="AP2704" s="133"/>
      <c r="AQ2704" s="133"/>
      <c r="AR2704" s="133"/>
      <c r="AS2704" s="133"/>
      <c r="AT2704" s="133"/>
      <c r="AU2704" s="133"/>
      <c r="AV2704" s="133"/>
      <c r="AW2704" s="133"/>
      <c r="AX2704" s="133"/>
      <c r="AY2704" s="133"/>
      <c r="AZ2704" s="133"/>
      <c r="BA2704" s="133"/>
      <c r="BB2704" s="133"/>
      <c r="BC2704" s="133"/>
      <c r="BD2704" s="133"/>
      <c r="BE2704" s="133"/>
      <c r="BF2704" s="133"/>
      <c r="BG2704" s="133"/>
      <c r="BH2704" s="133"/>
    </row>
    <row r="2705" spans="1:60" outlineLevel="1" x14ac:dyDescent="0.2">
      <c r="A2705" s="142"/>
      <c r="B2705" s="143"/>
      <c r="C2705" s="189" t="s">
        <v>2618</v>
      </c>
      <c r="D2705" s="175"/>
      <c r="E2705" s="176"/>
      <c r="F2705" s="144"/>
      <c r="G2705" s="144"/>
      <c r="H2705" s="144"/>
      <c r="I2705" s="144"/>
      <c r="J2705" s="144"/>
      <c r="K2705" s="144"/>
      <c r="L2705" s="144"/>
      <c r="M2705" s="144"/>
      <c r="N2705" s="144"/>
      <c r="O2705" s="144"/>
      <c r="P2705" s="144"/>
      <c r="Q2705" s="144"/>
      <c r="R2705" s="144"/>
      <c r="S2705" s="144"/>
      <c r="T2705" s="144"/>
      <c r="U2705" s="144"/>
      <c r="V2705" s="144"/>
      <c r="W2705" s="144"/>
      <c r="X2705" s="133"/>
      <c r="Y2705" s="133"/>
      <c r="Z2705" s="133"/>
      <c r="AA2705" s="133"/>
      <c r="AB2705" s="133"/>
      <c r="AC2705" s="133"/>
      <c r="AD2705" s="133"/>
      <c r="AE2705" s="133"/>
      <c r="AF2705" s="133"/>
      <c r="AG2705" s="133" t="s">
        <v>282</v>
      </c>
      <c r="AH2705" s="133">
        <v>0</v>
      </c>
      <c r="AI2705" s="133"/>
      <c r="AJ2705" s="133"/>
      <c r="AK2705" s="133"/>
      <c r="AL2705" s="133"/>
      <c r="AM2705" s="133"/>
      <c r="AN2705" s="133"/>
      <c r="AO2705" s="133"/>
      <c r="AP2705" s="133"/>
      <c r="AQ2705" s="133"/>
      <c r="AR2705" s="133"/>
      <c r="AS2705" s="133"/>
      <c r="AT2705" s="133"/>
      <c r="AU2705" s="133"/>
      <c r="AV2705" s="133"/>
      <c r="AW2705" s="133"/>
      <c r="AX2705" s="133"/>
      <c r="AY2705" s="133"/>
      <c r="AZ2705" s="133"/>
      <c r="BA2705" s="133"/>
      <c r="BB2705" s="133"/>
      <c r="BC2705" s="133"/>
      <c r="BD2705" s="133"/>
      <c r="BE2705" s="133"/>
      <c r="BF2705" s="133"/>
      <c r="BG2705" s="133"/>
      <c r="BH2705" s="133"/>
    </row>
    <row r="2706" spans="1:60" outlineLevel="1" x14ac:dyDescent="0.2">
      <c r="A2706" s="142"/>
      <c r="B2706" s="143"/>
      <c r="C2706" s="189" t="s">
        <v>1539</v>
      </c>
      <c r="D2706" s="175"/>
      <c r="E2706" s="176">
        <v>906.8900000000001</v>
      </c>
      <c r="F2706" s="144"/>
      <c r="G2706" s="144"/>
      <c r="H2706" s="144"/>
      <c r="I2706" s="144"/>
      <c r="J2706" s="144"/>
      <c r="K2706" s="144"/>
      <c r="L2706" s="144"/>
      <c r="M2706" s="144"/>
      <c r="N2706" s="144"/>
      <c r="O2706" s="144"/>
      <c r="P2706" s="144"/>
      <c r="Q2706" s="144"/>
      <c r="R2706" s="144"/>
      <c r="S2706" s="144"/>
      <c r="T2706" s="144"/>
      <c r="U2706" s="144"/>
      <c r="V2706" s="144"/>
      <c r="W2706" s="144"/>
      <c r="X2706" s="133"/>
      <c r="Y2706" s="133"/>
      <c r="Z2706" s="133"/>
      <c r="AA2706" s="133"/>
      <c r="AB2706" s="133"/>
      <c r="AC2706" s="133"/>
      <c r="AD2706" s="133"/>
      <c r="AE2706" s="133"/>
      <c r="AF2706" s="133"/>
      <c r="AG2706" s="133" t="s">
        <v>282</v>
      </c>
      <c r="AH2706" s="133">
        <v>0</v>
      </c>
      <c r="AI2706" s="133"/>
      <c r="AJ2706" s="133"/>
      <c r="AK2706" s="133"/>
      <c r="AL2706" s="133"/>
      <c r="AM2706" s="133"/>
      <c r="AN2706" s="133"/>
      <c r="AO2706" s="133"/>
      <c r="AP2706" s="133"/>
      <c r="AQ2706" s="133"/>
      <c r="AR2706" s="133"/>
      <c r="AS2706" s="133"/>
      <c r="AT2706" s="133"/>
      <c r="AU2706" s="133"/>
      <c r="AV2706" s="133"/>
      <c r="AW2706" s="133"/>
      <c r="AX2706" s="133"/>
      <c r="AY2706" s="133"/>
      <c r="AZ2706" s="133"/>
      <c r="BA2706" s="133"/>
      <c r="BB2706" s="133"/>
      <c r="BC2706" s="133"/>
      <c r="BD2706" s="133"/>
      <c r="BE2706" s="133"/>
      <c r="BF2706" s="133"/>
      <c r="BG2706" s="133"/>
      <c r="BH2706" s="133"/>
    </row>
    <row r="2707" spans="1:60" outlineLevel="1" x14ac:dyDescent="0.2">
      <c r="A2707" s="142"/>
      <c r="B2707" s="143"/>
      <c r="C2707" s="189" t="s">
        <v>1545</v>
      </c>
      <c r="D2707" s="175"/>
      <c r="E2707" s="176"/>
      <c r="F2707" s="144"/>
      <c r="G2707" s="144"/>
      <c r="H2707" s="144"/>
      <c r="I2707" s="144"/>
      <c r="J2707" s="144"/>
      <c r="K2707" s="144"/>
      <c r="L2707" s="144"/>
      <c r="M2707" s="144"/>
      <c r="N2707" s="144"/>
      <c r="O2707" s="144"/>
      <c r="P2707" s="144"/>
      <c r="Q2707" s="144"/>
      <c r="R2707" s="144"/>
      <c r="S2707" s="144"/>
      <c r="T2707" s="144"/>
      <c r="U2707" s="144"/>
      <c r="V2707" s="144"/>
      <c r="W2707" s="144"/>
      <c r="X2707" s="133"/>
      <c r="Y2707" s="133"/>
      <c r="Z2707" s="133"/>
      <c r="AA2707" s="133"/>
      <c r="AB2707" s="133"/>
      <c r="AC2707" s="133"/>
      <c r="AD2707" s="133"/>
      <c r="AE2707" s="133"/>
      <c r="AF2707" s="133"/>
      <c r="AG2707" s="133" t="s">
        <v>282</v>
      </c>
      <c r="AH2707" s="133">
        <v>0</v>
      </c>
      <c r="AI2707" s="133"/>
      <c r="AJ2707" s="133"/>
      <c r="AK2707" s="133"/>
      <c r="AL2707" s="133"/>
      <c r="AM2707" s="133"/>
      <c r="AN2707" s="133"/>
      <c r="AO2707" s="133"/>
      <c r="AP2707" s="133"/>
      <c r="AQ2707" s="133"/>
      <c r="AR2707" s="133"/>
      <c r="AS2707" s="133"/>
      <c r="AT2707" s="133"/>
      <c r="AU2707" s="133"/>
      <c r="AV2707" s="133"/>
      <c r="AW2707" s="133"/>
      <c r="AX2707" s="133"/>
      <c r="AY2707" s="133"/>
      <c r="AZ2707" s="133"/>
      <c r="BA2707" s="133"/>
      <c r="BB2707" s="133"/>
      <c r="BC2707" s="133"/>
      <c r="BD2707" s="133"/>
      <c r="BE2707" s="133"/>
      <c r="BF2707" s="133"/>
      <c r="BG2707" s="133"/>
      <c r="BH2707" s="133"/>
    </row>
    <row r="2708" spans="1:60" outlineLevel="1" x14ac:dyDescent="0.2">
      <c r="A2708" s="142"/>
      <c r="B2708" s="143"/>
      <c r="C2708" s="189" t="s">
        <v>1546</v>
      </c>
      <c r="D2708" s="175"/>
      <c r="E2708" s="176">
        <v>5.6700000000000008</v>
      </c>
      <c r="F2708" s="144"/>
      <c r="G2708" s="144"/>
      <c r="H2708" s="144"/>
      <c r="I2708" s="144"/>
      <c r="J2708" s="144"/>
      <c r="K2708" s="144"/>
      <c r="L2708" s="144"/>
      <c r="M2708" s="144"/>
      <c r="N2708" s="144"/>
      <c r="O2708" s="144"/>
      <c r="P2708" s="144"/>
      <c r="Q2708" s="144"/>
      <c r="R2708" s="144"/>
      <c r="S2708" s="144"/>
      <c r="T2708" s="144"/>
      <c r="U2708" s="144"/>
      <c r="V2708" s="144"/>
      <c r="W2708" s="144"/>
      <c r="X2708" s="133"/>
      <c r="Y2708" s="133"/>
      <c r="Z2708" s="133"/>
      <c r="AA2708" s="133"/>
      <c r="AB2708" s="133"/>
      <c r="AC2708" s="133"/>
      <c r="AD2708" s="133"/>
      <c r="AE2708" s="133"/>
      <c r="AF2708" s="133"/>
      <c r="AG2708" s="133" t="s">
        <v>282</v>
      </c>
      <c r="AH2708" s="133">
        <v>0</v>
      </c>
      <c r="AI2708" s="133"/>
      <c r="AJ2708" s="133"/>
      <c r="AK2708" s="133"/>
      <c r="AL2708" s="133"/>
      <c r="AM2708" s="133"/>
      <c r="AN2708" s="133"/>
      <c r="AO2708" s="133"/>
      <c r="AP2708" s="133"/>
      <c r="AQ2708" s="133"/>
      <c r="AR2708" s="133"/>
      <c r="AS2708" s="133"/>
      <c r="AT2708" s="133"/>
      <c r="AU2708" s="133"/>
      <c r="AV2708" s="133"/>
      <c r="AW2708" s="133"/>
      <c r="AX2708" s="133"/>
      <c r="AY2708" s="133"/>
      <c r="AZ2708" s="133"/>
      <c r="BA2708" s="133"/>
      <c r="BB2708" s="133"/>
      <c r="BC2708" s="133"/>
      <c r="BD2708" s="133"/>
      <c r="BE2708" s="133"/>
      <c r="BF2708" s="133"/>
      <c r="BG2708" s="133"/>
      <c r="BH2708" s="133"/>
    </row>
    <row r="2709" spans="1:60" outlineLevel="1" x14ac:dyDescent="0.2">
      <c r="A2709" s="142"/>
      <c r="B2709" s="143"/>
      <c r="C2709" s="189" t="s">
        <v>2619</v>
      </c>
      <c r="D2709" s="175"/>
      <c r="E2709" s="176"/>
      <c r="F2709" s="144"/>
      <c r="G2709" s="144"/>
      <c r="H2709" s="144"/>
      <c r="I2709" s="144"/>
      <c r="J2709" s="144"/>
      <c r="K2709" s="144"/>
      <c r="L2709" s="144"/>
      <c r="M2709" s="144"/>
      <c r="N2709" s="144"/>
      <c r="O2709" s="144"/>
      <c r="P2709" s="144"/>
      <c r="Q2709" s="144"/>
      <c r="R2709" s="144"/>
      <c r="S2709" s="144"/>
      <c r="T2709" s="144"/>
      <c r="U2709" s="144"/>
      <c r="V2709" s="144"/>
      <c r="W2709" s="144"/>
      <c r="X2709" s="133"/>
      <c r="Y2709" s="133"/>
      <c r="Z2709" s="133"/>
      <c r="AA2709" s="133"/>
      <c r="AB2709" s="133"/>
      <c r="AC2709" s="133"/>
      <c r="AD2709" s="133"/>
      <c r="AE2709" s="133"/>
      <c r="AF2709" s="133"/>
      <c r="AG2709" s="133" t="s">
        <v>282</v>
      </c>
      <c r="AH2709" s="133">
        <v>0</v>
      </c>
      <c r="AI2709" s="133"/>
      <c r="AJ2709" s="133"/>
      <c r="AK2709" s="133"/>
      <c r="AL2709" s="133"/>
      <c r="AM2709" s="133"/>
      <c r="AN2709" s="133"/>
      <c r="AO2709" s="133"/>
      <c r="AP2709" s="133"/>
      <c r="AQ2709" s="133"/>
      <c r="AR2709" s="133"/>
      <c r="AS2709" s="133"/>
      <c r="AT2709" s="133"/>
      <c r="AU2709" s="133"/>
      <c r="AV2709" s="133"/>
      <c r="AW2709" s="133"/>
      <c r="AX2709" s="133"/>
      <c r="AY2709" s="133"/>
      <c r="AZ2709" s="133"/>
      <c r="BA2709" s="133"/>
      <c r="BB2709" s="133"/>
      <c r="BC2709" s="133"/>
      <c r="BD2709" s="133"/>
      <c r="BE2709" s="133"/>
      <c r="BF2709" s="133"/>
      <c r="BG2709" s="133"/>
      <c r="BH2709" s="133"/>
    </row>
    <row r="2710" spans="1:60" outlineLevel="1" x14ac:dyDescent="0.2">
      <c r="A2710" s="142"/>
      <c r="B2710" s="143"/>
      <c r="C2710" s="189" t="s">
        <v>2620</v>
      </c>
      <c r="D2710" s="175"/>
      <c r="E2710" s="176">
        <v>60.955000000000005</v>
      </c>
      <c r="F2710" s="144"/>
      <c r="G2710" s="144"/>
      <c r="H2710" s="144"/>
      <c r="I2710" s="144"/>
      <c r="J2710" s="144"/>
      <c r="K2710" s="144"/>
      <c r="L2710" s="144"/>
      <c r="M2710" s="144"/>
      <c r="N2710" s="144"/>
      <c r="O2710" s="144"/>
      <c r="P2710" s="144"/>
      <c r="Q2710" s="144"/>
      <c r="R2710" s="144"/>
      <c r="S2710" s="144"/>
      <c r="T2710" s="144"/>
      <c r="U2710" s="144"/>
      <c r="V2710" s="144"/>
      <c r="W2710" s="144"/>
      <c r="X2710" s="133"/>
      <c r="Y2710" s="133"/>
      <c r="Z2710" s="133"/>
      <c r="AA2710" s="133"/>
      <c r="AB2710" s="133"/>
      <c r="AC2710" s="133"/>
      <c r="AD2710" s="133"/>
      <c r="AE2710" s="133"/>
      <c r="AF2710" s="133"/>
      <c r="AG2710" s="133" t="s">
        <v>282</v>
      </c>
      <c r="AH2710" s="133">
        <v>0</v>
      </c>
      <c r="AI2710" s="133"/>
      <c r="AJ2710" s="133"/>
      <c r="AK2710" s="133"/>
      <c r="AL2710" s="133"/>
      <c r="AM2710" s="133"/>
      <c r="AN2710" s="133"/>
      <c r="AO2710" s="133"/>
      <c r="AP2710" s="133"/>
      <c r="AQ2710" s="133"/>
      <c r="AR2710" s="133"/>
      <c r="AS2710" s="133"/>
      <c r="AT2710" s="133"/>
      <c r="AU2710" s="133"/>
      <c r="AV2710" s="133"/>
      <c r="AW2710" s="133"/>
      <c r="AX2710" s="133"/>
      <c r="AY2710" s="133"/>
      <c r="AZ2710" s="133"/>
      <c r="BA2710" s="133"/>
      <c r="BB2710" s="133"/>
      <c r="BC2710" s="133"/>
      <c r="BD2710" s="133"/>
      <c r="BE2710" s="133"/>
      <c r="BF2710" s="133"/>
      <c r="BG2710" s="133"/>
      <c r="BH2710" s="133"/>
    </row>
    <row r="2711" spans="1:60" ht="22.5" outlineLevel="1" x14ac:dyDescent="0.2">
      <c r="A2711" s="154">
        <v>487</v>
      </c>
      <c r="B2711" s="155" t="s">
        <v>2621</v>
      </c>
      <c r="C2711" s="171" t="s">
        <v>2622</v>
      </c>
      <c r="D2711" s="156" t="s">
        <v>279</v>
      </c>
      <c r="E2711" s="157">
        <v>501.55600000000004</v>
      </c>
      <c r="F2711" s="158">
        <v>421.5</v>
      </c>
      <c r="G2711" s="159">
        <f>ROUND(E2711*F2711,2)</f>
        <v>211405.85</v>
      </c>
      <c r="H2711" s="158">
        <v>139.76000000000002</v>
      </c>
      <c r="I2711" s="159">
        <f>ROUND(E2711*H2711,2)</f>
        <v>70097.47</v>
      </c>
      <c r="J2711" s="158">
        <v>281.74</v>
      </c>
      <c r="K2711" s="159">
        <f>ROUND(E2711*J2711,2)</f>
        <v>141308.39000000001</v>
      </c>
      <c r="L2711" s="159">
        <v>21</v>
      </c>
      <c r="M2711" s="159">
        <f>G2711*(1+L2711/100)</f>
        <v>255801.0785</v>
      </c>
      <c r="N2711" s="159">
        <v>4.2000000000000002E-4</v>
      </c>
      <c r="O2711" s="159">
        <f>ROUND(E2711*N2711,2)</f>
        <v>0.21</v>
      </c>
      <c r="P2711" s="159">
        <v>0</v>
      </c>
      <c r="Q2711" s="159">
        <f>ROUND(E2711*P2711,2)</f>
        <v>0</v>
      </c>
      <c r="R2711" s="159" t="s">
        <v>2562</v>
      </c>
      <c r="S2711" s="159" t="s">
        <v>233</v>
      </c>
      <c r="T2711" s="160" t="s">
        <v>233</v>
      </c>
      <c r="U2711" s="144">
        <v>0.68</v>
      </c>
      <c r="V2711" s="144">
        <f>ROUND(E2711*U2711,2)</f>
        <v>341.06</v>
      </c>
      <c r="W2711" s="144"/>
      <c r="X2711" s="133"/>
      <c r="Y2711" s="133"/>
      <c r="Z2711" s="133"/>
      <c r="AA2711" s="133"/>
      <c r="AB2711" s="133"/>
      <c r="AC2711" s="133"/>
      <c r="AD2711" s="133"/>
      <c r="AE2711" s="133"/>
      <c r="AF2711" s="133"/>
      <c r="AG2711" s="133" t="s">
        <v>251</v>
      </c>
      <c r="AH2711" s="133"/>
      <c r="AI2711" s="133"/>
      <c r="AJ2711" s="133"/>
      <c r="AK2711" s="133"/>
      <c r="AL2711" s="133"/>
      <c r="AM2711" s="133"/>
      <c r="AN2711" s="133"/>
      <c r="AO2711" s="133"/>
      <c r="AP2711" s="133"/>
      <c r="AQ2711" s="133"/>
      <c r="AR2711" s="133"/>
      <c r="AS2711" s="133"/>
      <c r="AT2711" s="133"/>
      <c r="AU2711" s="133"/>
      <c r="AV2711" s="133"/>
      <c r="AW2711" s="133"/>
      <c r="AX2711" s="133"/>
      <c r="AY2711" s="133"/>
      <c r="AZ2711" s="133"/>
      <c r="BA2711" s="133"/>
      <c r="BB2711" s="133"/>
      <c r="BC2711" s="133"/>
      <c r="BD2711" s="133"/>
      <c r="BE2711" s="133"/>
      <c r="BF2711" s="133"/>
      <c r="BG2711" s="133"/>
      <c r="BH2711" s="133"/>
    </row>
    <row r="2712" spans="1:60" outlineLevel="1" x14ac:dyDescent="0.2">
      <c r="A2712" s="142"/>
      <c r="B2712" s="143"/>
      <c r="C2712" s="189" t="s">
        <v>2618</v>
      </c>
      <c r="D2712" s="175"/>
      <c r="E2712" s="176"/>
      <c r="F2712" s="144"/>
      <c r="G2712" s="144"/>
      <c r="H2712" s="144"/>
      <c r="I2712" s="144"/>
      <c r="J2712" s="144"/>
      <c r="K2712" s="144"/>
      <c r="L2712" s="144"/>
      <c r="M2712" s="144"/>
      <c r="N2712" s="144"/>
      <c r="O2712" s="144"/>
      <c r="P2712" s="144"/>
      <c r="Q2712" s="144"/>
      <c r="R2712" s="144"/>
      <c r="S2712" s="144"/>
      <c r="T2712" s="144"/>
      <c r="U2712" s="144"/>
      <c r="V2712" s="144"/>
      <c r="W2712" s="144"/>
      <c r="X2712" s="133"/>
      <c r="Y2712" s="133"/>
      <c r="Z2712" s="133"/>
      <c r="AA2712" s="133"/>
      <c r="AB2712" s="133"/>
      <c r="AC2712" s="133"/>
      <c r="AD2712" s="133"/>
      <c r="AE2712" s="133"/>
      <c r="AF2712" s="133"/>
      <c r="AG2712" s="133" t="s">
        <v>282</v>
      </c>
      <c r="AH2712" s="133">
        <v>0</v>
      </c>
      <c r="AI2712" s="133"/>
      <c r="AJ2712" s="133"/>
      <c r="AK2712" s="133"/>
      <c r="AL2712" s="133"/>
      <c r="AM2712" s="133"/>
      <c r="AN2712" s="133"/>
      <c r="AO2712" s="133"/>
      <c r="AP2712" s="133"/>
      <c r="AQ2712" s="133"/>
      <c r="AR2712" s="133"/>
      <c r="AS2712" s="133"/>
      <c r="AT2712" s="133"/>
      <c r="AU2712" s="133"/>
      <c r="AV2712" s="133"/>
      <c r="AW2712" s="133"/>
      <c r="AX2712" s="133"/>
      <c r="AY2712" s="133"/>
      <c r="AZ2712" s="133"/>
      <c r="BA2712" s="133"/>
      <c r="BB2712" s="133"/>
      <c r="BC2712" s="133"/>
      <c r="BD2712" s="133"/>
      <c r="BE2712" s="133"/>
      <c r="BF2712" s="133"/>
      <c r="BG2712" s="133"/>
      <c r="BH2712" s="133"/>
    </row>
    <row r="2713" spans="1:60" outlineLevel="1" x14ac:dyDescent="0.2">
      <c r="A2713" s="142"/>
      <c r="B2713" s="143"/>
      <c r="C2713" s="189" t="s">
        <v>1540</v>
      </c>
      <c r="D2713" s="175"/>
      <c r="E2713" s="176">
        <v>464.52000000000004</v>
      </c>
      <c r="F2713" s="144"/>
      <c r="G2713" s="144"/>
      <c r="H2713" s="144"/>
      <c r="I2713" s="144"/>
      <c r="J2713" s="144"/>
      <c r="K2713" s="144"/>
      <c r="L2713" s="144"/>
      <c r="M2713" s="144"/>
      <c r="N2713" s="144"/>
      <c r="O2713" s="144"/>
      <c r="P2713" s="144"/>
      <c r="Q2713" s="144"/>
      <c r="R2713" s="144"/>
      <c r="S2713" s="144"/>
      <c r="T2713" s="144"/>
      <c r="U2713" s="144"/>
      <c r="V2713" s="144"/>
      <c r="W2713" s="144"/>
      <c r="X2713" s="133"/>
      <c r="Y2713" s="133"/>
      <c r="Z2713" s="133"/>
      <c r="AA2713" s="133"/>
      <c r="AB2713" s="133"/>
      <c r="AC2713" s="133"/>
      <c r="AD2713" s="133"/>
      <c r="AE2713" s="133"/>
      <c r="AF2713" s="133"/>
      <c r="AG2713" s="133" t="s">
        <v>282</v>
      </c>
      <c r="AH2713" s="133">
        <v>0</v>
      </c>
      <c r="AI2713" s="133"/>
      <c r="AJ2713" s="133"/>
      <c r="AK2713" s="133"/>
      <c r="AL2713" s="133"/>
      <c r="AM2713" s="133"/>
      <c r="AN2713" s="133"/>
      <c r="AO2713" s="133"/>
      <c r="AP2713" s="133"/>
      <c r="AQ2713" s="133"/>
      <c r="AR2713" s="133"/>
      <c r="AS2713" s="133"/>
      <c r="AT2713" s="133"/>
      <c r="AU2713" s="133"/>
      <c r="AV2713" s="133"/>
      <c r="AW2713" s="133"/>
      <c r="AX2713" s="133"/>
      <c r="AY2713" s="133"/>
      <c r="AZ2713" s="133"/>
      <c r="BA2713" s="133"/>
      <c r="BB2713" s="133"/>
      <c r="BC2713" s="133"/>
      <c r="BD2713" s="133"/>
      <c r="BE2713" s="133"/>
      <c r="BF2713" s="133"/>
      <c r="BG2713" s="133"/>
      <c r="BH2713" s="133"/>
    </row>
    <row r="2714" spans="1:60" outlineLevel="1" x14ac:dyDescent="0.2">
      <c r="A2714" s="142"/>
      <c r="B2714" s="143"/>
      <c r="C2714" s="189" t="s">
        <v>2619</v>
      </c>
      <c r="D2714" s="175"/>
      <c r="E2714" s="176"/>
      <c r="F2714" s="144"/>
      <c r="G2714" s="144"/>
      <c r="H2714" s="144"/>
      <c r="I2714" s="144"/>
      <c r="J2714" s="144"/>
      <c r="K2714" s="144"/>
      <c r="L2714" s="144"/>
      <c r="M2714" s="144"/>
      <c r="N2714" s="144"/>
      <c r="O2714" s="144"/>
      <c r="P2714" s="144"/>
      <c r="Q2714" s="144"/>
      <c r="R2714" s="144"/>
      <c r="S2714" s="144"/>
      <c r="T2714" s="144"/>
      <c r="U2714" s="144"/>
      <c r="V2714" s="144"/>
      <c r="W2714" s="144"/>
      <c r="X2714" s="133"/>
      <c r="Y2714" s="133"/>
      <c r="Z2714" s="133"/>
      <c r="AA2714" s="133"/>
      <c r="AB2714" s="133"/>
      <c r="AC2714" s="133"/>
      <c r="AD2714" s="133"/>
      <c r="AE2714" s="133"/>
      <c r="AF2714" s="133"/>
      <c r="AG2714" s="133" t="s">
        <v>282</v>
      </c>
      <c r="AH2714" s="133">
        <v>0</v>
      </c>
      <c r="AI2714" s="133"/>
      <c r="AJ2714" s="133"/>
      <c r="AK2714" s="133"/>
      <c r="AL2714" s="133"/>
      <c r="AM2714" s="133"/>
      <c r="AN2714" s="133"/>
      <c r="AO2714" s="133"/>
      <c r="AP2714" s="133"/>
      <c r="AQ2714" s="133"/>
      <c r="AR2714" s="133"/>
      <c r="AS2714" s="133"/>
      <c r="AT2714" s="133"/>
      <c r="AU2714" s="133"/>
      <c r="AV2714" s="133"/>
      <c r="AW2714" s="133"/>
      <c r="AX2714" s="133"/>
      <c r="AY2714" s="133"/>
      <c r="AZ2714" s="133"/>
      <c r="BA2714" s="133"/>
      <c r="BB2714" s="133"/>
      <c r="BC2714" s="133"/>
      <c r="BD2714" s="133"/>
      <c r="BE2714" s="133"/>
      <c r="BF2714" s="133"/>
      <c r="BG2714" s="133"/>
      <c r="BH2714" s="133"/>
    </row>
    <row r="2715" spans="1:60" outlineLevel="1" x14ac:dyDescent="0.2">
      <c r="A2715" s="142"/>
      <c r="B2715" s="143"/>
      <c r="C2715" s="189" t="s">
        <v>2623</v>
      </c>
      <c r="D2715" s="175"/>
      <c r="E2715" s="176">
        <v>37.036000000000001</v>
      </c>
      <c r="F2715" s="144"/>
      <c r="G2715" s="144"/>
      <c r="H2715" s="144"/>
      <c r="I2715" s="144"/>
      <c r="J2715" s="144"/>
      <c r="K2715" s="144"/>
      <c r="L2715" s="144"/>
      <c r="M2715" s="144"/>
      <c r="N2715" s="144"/>
      <c r="O2715" s="144"/>
      <c r="P2715" s="144"/>
      <c r="Q2715" s="144"/>
      <c r="R2715" s="144"/>
      <c r="S2715" s="144"/>
      <c r="T2715" s="144"/>
      <c r="U2715" s="144"/>
      <c r="V2715" s="144"/>
      <c r="W2715" s="144"/>
      <c r="X2715" s="133"/>
      <c r="Y2715" s="133"/>
      <c r="Z2715" s="133"/>
      <c r="AA2715" s="133"/>
      <c r="AB2715" s="133"/>
      <c r="AC2715" s="133"/>
      <c r="AD2715" s="133"/>
      <c r="AE2715" s="133"/>
      <c r="AF2715" s="133"/>
      <c r="AG2715" s="133" t="s">
        <v>282</v>
      </c>
      <c r="AH2715" s="133">
        <v>0</v>
      </c>
      <c r="AI2715" s="133"/>
      <c r="AJ2715" s="133"/>
      <c r="AK2715" s="133"/>
      <c r="AL2715" s="133"/>
      <c r="AM2715" s="133"/>
      <c r="AN2715" s="133"/>
      <c r="AO2715" s="133"/>
      <c r="AP2715" s="133"/>
      <c r="AQ2715" s="133"/>
      <c r="AR2715" s="133"/>
      <c r="AS2715" s="133"/>
      <c r="AT2715" s="133"/>
      <c r="AU2715" s="133"/>
      <c r="AV2715" s="133"/>
      <c r="AW2715" s="133"/>
      <c r="AX2715" s="133"/>
      <c r="AY2715" s="133"/>
      <c r="AZ2715" s="133"/>
      <c r="BA2715" s="133"/>
      <c r="BB2715" s="133"/>
      <c r="BC2715" s="133"/>
      <c r="BD2715" s="133"/>
      <c r="BE2715" s="133"/>
      <c r="BF2715" s="133"/>
      <c r="BG2715" s="133"/>
      <c r="BH2715" s="133"/>
    </row>
    <row r="2716" spans="1:60" outlineLevel="1" x14ac:dyDescent="0.2">
      <c r="A2716" s="154">
        <v>488</v>
      </c>
      <c r="B2716" s="155" t="s">
        <v>2624</v>
      </c>
      <c r="C2716" s="171" t="s">
        <v>2625</v>
      </c>
      <c r="D2716" s="156" t="s">
        <v>291</v>
      </c>
      <c r="E2716" s="157">
        <v>1475.0710000000001</v>
      </c>
      <c r="F2716" s="158">
        <v>25.400000000000002</v>
      </c>
      <c r="G2716" s="159">
        <f>ROUND(E2716*F2716,2)</f>
        <v>37466.800000000003</v>
      </c>
      <c r="H2716" s="158">
        <v>6.3500000000000005</v>
      </c>
      <c r="I2716" s="159">
        <f>ROUND(E2716*H2716,2)</f>
        <v>9366.7000000000007</v>
      </c>
      <c r="J2716" s="158">
        <v>19.05</v>
      </c>
      <c r="K2716" s="159">
        <f>ROUND(E2716*J2716,2)</f>
        <v>28100.1</v>
      </c>
      <c r="L2716" s="159">
        <v>21</v>
      </c>
      <c r="M2716" s="159">
        <f>G2716*(1+L2716/100)</f>
        <v>45334.828000000001</v>
      </c>
      <c r="N2716" s="159">
        <v>0</v>
      </c>
      <c r="O2716" s="159">
        <f>ROUND(E2716*N2716,2)</f>
        <v>0</v>
      </c>
      <c r="P2716" s="159">
        <v>0</v>
      </c>
      <c r="Q2716" s="159">
        <f>ROUND(E2716*P2716,2)</f>
        <v>0</v>
      </c>
      <c r="R2716" s="159" t="s">
        <v>2562</v>
      </c>
      <c r="S2716" s="159" t="s">
        <v>233</v>
      </c>
      <c r="T2716" s="160" t="s">
        <v>233</v>
      </c>
      <c r="U2716" s="144">
        <v>4.6000000000000006E-2</v>
      </c>
      <c r="V2716" s="144">
        <f>ROUND(E2716*U2716,2)</f>
        <v>67.849999999999994</v>
      </c>
      <c r="W2716" s="144"/>
      <c r="X2716" s="133"/>
      <c r="Y2716" s="133"/>
      <c r="Z2716" s="133"/>
      <c r="AA2716" s="133"/>
      <c r="AB2716" s="133"/>
      <c r="AC2716" s="133"/>
      <c r="AD2716" s="133"/>
      <c r="AE2716" s="133"/>
      <c r="AF2716" s="133"/>
      <c r="AG2716" s="133" t="s">
        <v>251</v>
      </c>
      <c r="AH2716" s="133"/>
      <c r="AI2716" s="133"/>
      <c r="AJ2716" s="133"/>
      <c r="AK2716" s="133"/>
      <c r="AL2716" s="133"/>
      <c r="AM2716" s="133"/>
      <c r="AN2716" s="133"/>
      <c r="AO2716" s="133"/>
      <c r="AP2716" s="133"/>
      <c r="AQ2716" s="133"/>
      <c r="AR2716" s="133"/>
      <c r="AS2716" s="133"/>
      <c r="AT2716" s="133"/>
      <c r="AU2716" s="133"/>
      <c r="AV2716" s="133"/>
      <c r="AW2716" s="133"/>
      <c r="AX2716" s="133"/>
      <c r="AY2716" s="133"/>
      <c r="AZ2716" s="133"/>
      <c r="BA2716" s="133"/>
      <c r="BB2716" s="133"/>
      <c r="BC2716" s="133"/>
      <c r="BD2716" s="133"/>
      <c r="BE2716" s="133"/>
      <c r="BF2716" s="133"/>
      <c r="BG2716" s="133"/>
      <c r="BH2716" s="133"/>
    </row>
    <row r="2717" spans="1:60" outlineLevel="1" x14ac:dyDescent="0.2">
      <c r="A2717" s="142"/>
      <c r="B2717" s="143"/>
      <c r="C2717" s="189" t="s">
        <v>2626</v>
      </c>
      <c r="D2717" s="175"/>
      <c r="E2717" s="176"/>
      <c r="F2717" s="144"/>
      <c r="G2717" s="144"/>
      <c r="H2717" s="144"/>
      <c r="I2717" s="144"/>
      <c r="J2717" s="144"/>
      <c r="K2717" s="144"/>
      <c r="L2717" s="144"/>
      <c r="M2717" s="144"/>
      <c r="N2717" s="144"/>
      <c r="O2717" s="144"/>
      <c r="P2717" s="144"/>
      <c r="Q2717" s="144"/>
      <c r="R2717" s="144"/>
      <c r="S2717" s="144"/>
      <c r="T2717" s="144"/>
      <c r="U2717" s="144"/>
      <c r="V2717" s="144"/>
      <c r="W2717" s="144"/>
      <c r="X2717" s="133"/>
      <c r="Y2717" s="133"/>
      <c r="Z2717" s="133"/>
      <c r="AA2717" s="133"/>
      <c r="AB2717" s="133"/>
      <c r="AC2717" s="133"/>
      <c r="AD2717" s="133"/>
      <c r="AE2717" s="133"/>
      <c r="AF2717" s="133"/>
      <c r="AG2717" s="133" t="s">
        <v>282</v>
      </c>
      <c r="AH2717" s="133">
        <v>0</v>
      </c>
      <c r="AI2717" s="133"/>
      <c r="AJ2717" s="133"/>
      <c r="AK2717" s="133"/>
      <c r="AL2717" s="133"/>
      <c r="AM2717" s="133"/>
      <c r="AN2717" s="133"/>
      <c r="AO2717" s="133"/>
      <c r="AP2717" s="133"/>
      <c r="AQ2717" s="133"/>
      <c r="AR2717" s="133"/>
      <c r="AS2717" s="133"/>
      <c r="AT2717" s="133"/>
      <c r="AU2717" s="133"/>
      <c r="AV2717" s="133"/>
      <c r="AW2717" s="133"/>
      <c r="AX2717" s="133"/>
      <c r="AY2717" s="133"/>
      <c r="AZ2717" s="133"/>
      <c r="BA2717" s="133"/>
      <c r="BB2717" s="133"/>
      <c r="BC2717" s="133"/>
      <c r="BD2717" s="133"/>
      <c r="BE2717" s="133"/>
      <c r="BF2717" s="133"/>
      <c r="BG2717" s="133"/>
      <c r="BH2717" s="133"/>
    </row>
    <row r="2718" spans="1:60" outlineLevel="1" x14ac:dyDescent="0.2">
      <c r="A2718" s="142"/>
      <c r="B2718" s="143"/>
      <c r="C2718" s="189" t="s">
        <v>2627</v>
      </c>
      <c r="D2718" s="175"/>
      <c r="E2718" s="176">
        <v>973.5150000000001</v>
      </c>
      <c r="F2718" s="144"/>
      <c r="G2718" s="144"/>
      <c r="H2718" s="144"/>
      <c r="I2718" s="144"/>
      <c r="J2718" s="144"/>
      <c r="K2718" s="144"/>
      <c r="L2718" s="144"/>
      <c r="M2718" s="144"/>
      <c r="N2718" s="144"/>
      <c r="O2718" s="144"/>
      <c r="P2718" s="144"/>
      <c r="Q2718" s="144"/>
      <c r="R2718" s="144"/>
      <c r="S2718" s="144"/>
      <c r="T2718" s="144"/>
      <c r="U2718" s="144"/>
      <c r="V2718" s="144"/>
      <c r="W2718" s="144"/>
      <c r="X2718" s="133"/>
      <c r="Y2718" s="133"/>
      <c r="Z2718" s="133"/>
      <c r="AA2718" s="133"/>
      <c r="AB2718" s="133"/>
      <c r="AC2718" s="133"/>
      <c r="AD2718" s="133"/>
      <c r="AE2718" s="133"/>
      <c r="AF2718" s="133"/>
      <c r="AG2718" s="133" t="s">
        <v>282</v>
      </c>
      <c r="AH2718" s="133">
        <v>5</v>
      </c>
      <c r="AI2718" s="133"/>
      <c r="AJ2718" s="133"/>
      <c r="AK2718" s="133"/>
      <c r="AL2718" s="133"/>
      <c r="AM2718" s="133"/>
      <c r="AN2718" s="133"/>
      <c r="AO2718" s="133"/>
      <c r="AP2718" s="133"/>
      <c r="AQ2718" s="133"/>
      <c r="AR2718" s="133"/>
      <c r="AS2718" s="133"/>
      <c r="AT2718" s="133"/>
      <c r="AU2718" s="133"/>
      <c r="AV2718" s="133"/>
      <c r="AW2718" s="133"/>
      <c r="AX2718" s="133"/>
      <c r="AY2718" s="133"/>
      <c r="AZ2718" s="133"/>
      <c r="BA2718" s="133"/>
      <c r="BB2718" s="133"/>
      <c r="BC2718" s="133"/>
      <c r="BD2718" s="133"/>
      <c r="BE2718" s="133"/>
      <c r="BF2718" s="133"/>
      <c r="BG2718" s="133"/>
      <c r="BH2718" s="133"/>
    </row>
    <row r="2719" spans="1:60" outlineLevel="1" x14ac:dyDescent="0.2">
      <c r="A2719" s="142"/>
      <c r="B2719" s="143"/>
      <c r="C2719" s="189" t="s">
        <v>2628</v>
      </c>
      <c r="D2719" s="175"/>
      <c r="E2719" s="176">
        <v>501.55600000000004</v>
      </c>
      <c r="F2719" s="144"/>
      <c r="G2719" s="144"/>
      <c r="H2719" s="144"/>
      <c r="I2719" s="144"/>
      <c r="J2719" s="144"/>
      <c r="K2719" s="144"/>
      <c r="L2719" s="144"/>
      <c r="M2719" s="144"/>
      <c r="N2719" s="144"/>
      <c r="O2719" s="144"/>
      <c r="P2719" s="144"/>
      <c r="Q2719" s="144"/>
      <c r="R2719" s="144"/>
      <c r="S2719" s="144"/>
      <c r="T2719" s="144"/>
      <c r="U2719" s="144"/>
      <c r="V2719" s="144"/>
      <c r="W2719" s="144"/>
      <c r="X2719" s="133"/>
      <c r="Y2719" s="133"/>
      <c r="Z2719" s="133"/>
      <c r="AA2719" s="133"/>
      <c r="AB2719" s="133"/>
      <c r="AC2719" s="133"/>
      <c r="AD2719" s="133"/>
      <c r="AE2719" s="133"/>
      <c r="AF2719" s="133"/>
      <c r="AG2719" s="133" t="s">
        <v>282</v>
      </c>
      <c r="AH2719" s="133">
        <v>5</v>
      </c>
      <c r="AI2719" s="133"/>
      <c r="AJ2719" s="133"/>
      <c r="AK2719" s="133"/>
      <c r="AL2719" s="133"/>
      <c r="AM2719" s="133"/>
      <c r="AN2719" s="133"/>
      <c r="AO2719" s="133"/>
      <c r="AP2719" s="133"/>
      <c r="AQ2719" s="133"/>
      <c r="AR2719" s="133"/>
      <c r="AS2719" s="133"/>
      <c r="AT2719" s="133"/>
      <c r="AU2719" s="133"/>
      <c r="AV2719" s="133"/>
      <c r="AW2719" s="133"/>
      <c r="AX2719" s="133"/>
      <c r="AY2719" s="133"/>
      <c r="AZ2719" s="133"/>
      <c r="BA2719" s="133"/>
      <c r="BB2719" s="133"/>
      <c r="BC2719" s="133"/>
      <c r="BD2719" s="133"/>
      <c r="BE2719" s="133"/>
      <c r="BF2719" s="133"/>
      <c r="BG2719" s="133"/>
      <c r="BH2719" s="133"/>
    </row>
    <row r="2720" spans="1:60" outlineLevel="1" x14ac:dyDescent="0.2">
      <c r="A2720" s="154">
        <v>489</v>
      </c>
      <c r="B2720" s="155" t="s">
        <v>2629</v>
      </c>
      <c r="C2720" s="171" t="s">
        <v>2630</v>
      </c>
      <c r="D2720" s="156" t="s">
        <v>291</v>
      </c>
      <c r="E2720" s="157">
        <v>1028.9055000000001</v>
      </c>
      <c r="F2720" s="158">
        <v>47.800000000000004</v>
      </c>
      <c r="G2720" s="159">
        <f>ROUND(E2720*F2720,2)</f>
        <v>49181.68</v>
      </c>
      <c r="H2720" s="158">
        <v>47.800000000000004</v>
      </c>
      <c r="I2720" s="159">
        <f>ROUND(E2720*H2720,2)</f>
        <v>49181.68</v>
      </c>
      <c r="J2720" s="158">
        <v>0</v>
      </c>
      <c r="K2720" s="159">
        <f>ROUND(E2720*J2720,2)</f>
        <v>0</v>
      </c>
      <c r="L2720" s="159">
        <v>21</v>
      </c>
      <c r="M2720" s="159">
        <f>G2720*(1+L2720/100)</f>
        <v>59509.832799999996</v>
      </c>
      <c r="N2720" s="159">
        <v>1.4000000000000001E-4</v>
      </c>
      <c r="O2720" s="159">
        <f>ROUND(E2720*N2720,2)</f>
        <v>0.14000000000000001</v>
      </c>
      <c r="P2720" s="159">
        <v>0</v>
      </c>
      <c r="Q2720" s="159">
        <f>ROUND(E2720*P2720,2)</f>
        <v>0</v>
      </c>
      <c r="R2720" s="159" t="s">
        <v>860</v>
      </c>
      <c r="S2720" s="159" t="s">
        <v>233</v>
      </c>
      <c r="T2720" s="160" t="s">
        <v>1586</v>
      </c>
      <c r="U2720" s="144">
        <v>0</v>
      </c>
      <c r="V2720" s="144">
        <f>ROUND(E2720*U2720,2)</f>
        <v>0</v>
      </c>
      <c r="W2720" s="144"/>
      <c r="X2720" s="133"/>
      <c r="Y2720" s="133"/>
      <c r="Z2720" s="133"/>
      <c r="AA2720" s="133"/>
      <c r="AB2720" s="133"/>
      <c r="AC2720" s="133"/>
      <c r="AD2720" s="133"/>
      <c r="AE2720" s="133"/>
      <c r="AF2720" s="133"/>
      <c r="AG2720" s="133" t="s">
        <v>861</v>
      </c>
      <c r="AH2720" s="133"/>
      <c r="AI2720" s="133"/>
      <c r="AJ2720" s="133"/>
      <c r="AK2720" s="133"/>
      <c r="AL2720" s="133"/>
      <c r="AM2720" s="133"/>
      <c r="AN2720" s="133"/>
      <c r="AO2720" s="133"/>
      <c r="AP2720" s="133"/>
      <c r="AQ2720" s="133"/>
      <c r="AR2720" s="133"/>
      <c r="AS2720" s="133"/>
      <c r="AT2720" s="133"/>
      <c r="AU2720" s="133"/>
      <c r="AV2720" s="133"/>
      <c r="AW2720" s="133"/>
      <c r="AX2720" s="133"/>
      <c r="AY2720" s="133"/>
      <c r="AZ2720" s="133"/>
      <c r="BA2720" s="133"/>
      <c r="BB2720" s="133"/>
      <c r="BC2720" s="133"/>
      <c r="BD2720" s="133"/>
      <c r="BE2720" s="133"/>
      <c r="BF2720" s="133"/>
      <c r="BG2720" s="133"/>
      <c r="BH2720" s="133"/>
    </row>
    <row r="2721" spans="1:60" outlineLevel="1" x14ac:dyDescent="0.2">
      <c r="A2721" s="142"/>
      <c r="B2721" s="143"/>
      <c r="C2721" s="189" t="s">
        <v>2631</v>
      </c>
      <c r="D2721" s="175"/>
      <c r="E2721" s="176">
        <v>1028.9055000000001</v>
      </c>
      <c r="F2721" s="144"/>
      <c r="G2721" s="144"/>
      <c r="H2721" s="144"/>
      <c r="I2721" s="144"/>
      <c r="J2721" s="144"/>
      <c r="K2721" s="144"/>
      <c r="L2721" s="144"/>
      <c r="M2721" s="144"/>
      <c r="N2721" s="144"/>
      <c r="O2721" s="144"/>
      <c r="P2721" s="144"/>
      <c r="Q2721" s="144"/>
      <c r="R2721" s="144"/>
      <c r="S2721" s="144"/>
      <c r="T2721" s="144"/>
      <c r="U2721" s="144"/>
      <c r="V2721" s="144"/>
      <c r="W2721" s="144"/>
      <c r="X2721" s="133"/>
      <c r="Y2721" s="133"/>
      <c r="Z2721" s="133"/>
      <c r="AA2721" s="133"/>
      <c r="AB2721" s="133"/>
      <c r="AC2721" s="133"/>
      <c r="AD2721" s="133"/>
      <c r="AE2721" s="133"/>
      <c r="AF2721" s="133"/>
      <c r="AG2721" s="133" t="s">
        <v>282</v>
      </c>
      <c r="AH2721" s="133">
        <v>5</v>
      </c>
      <c r="AI2721" s="133"/>
      <c r="AJ2721" s="133"/>
      <c r="AK2721" s="133"/>
      <c r="AL2721" s="133"/>
      <c r="AM2721" s="133"/>
      <c r="AN2721" s="133"/>
      <c r="AO2721" s="133"/>
      <c r="AP2721" s="133"/>
      <c r="AQ2721" s="133"/>
      <c r="AR2721" s="133"/>
      <c r="AS2721" s="133"/>
      <c r="AT2721" s="133"/>
      <c r="AU2721" s="133"/>
      <c r="AV2721" s="133"/>
      <c r="AW2721" s="133"/>
      <c r="AX2721" s="133"/>
      <c r="AY2721" s="133"/>
      <c r="AZ2721" s="133"/>
      <c r="BA2721" s="133"/>
      <c r="BB2721" s="133"/>
      <c r="BC2721" s="133"/>
      <c r="BD2721" s="133"/>
      <c r="BE2721" s="133"/>
      <c r="BF2721" s="133"/>
      <c r="BG2721" s="133"/>
      <c r="BH2721" s="133"/>
    </row>
    <row r="2722" spans="1:60" outlineLevel="1" x14ac:dyDescent="0.2">
      <c r="A2722" s="154">
        <v>490</v>
      </c>
      <c r="B2722" s="155" t="s">
        <v>2632</v>
      </c>
      <c r="C2722" s="171" t="s">
        <v>2633</v>
      </c>
      <c r="D2722" s="156" t="s">
        <v>279</v>
      </c>
      <c r="E2722" s="157">
        <v>1022.1907500000001</v>
      </c>
      <c r="F2722" s="158">
        <v>750</v>
      </c>
      <c r="G2722" s="159">
        <f>ROUND(E2722*F2722,2)</f>
        <v>766643.06</v>
      </c>
      <c r="H2722" s="158">
        <v>750</v>
      </c>
      <c r="I2722" s="159">
        <f>ROUND(E2722*H2722,2)</f>
        <v>766643.06</v>
      </c>
      <c r="J2722" s="158">
        <v>0</v>
      </c>
      <c r="K2722" s="159">
        <f>ROUND(E2722*J2722,2)</f>
        <v>0</v>
      </c>
      <c r="L2722" s="159">
        <v>21</v>
      </c>
      <c r="M2722" s="159">
        <f>G2722*(1+L2722/100)</f>
        <v>927638.10259999998</v>
      </c>
      <c r="N2722" s="159">
        <v>4.2000000000000006E-3</v>
      </c>
      <c r="O2722" s="159">
        <f>ROUND(E2722*N2722,2)</f>
        <v>4.29</v>
      </c>
      <c r="P2722" s="159">
        <v>0</v>
      </c>
      <c r="Q2722" s="159">
        <f>ROUND(E2722*P2722,2)</f>
        <v>0</v>
      </c>
      <c r="R2722" s="159"/>
      <c r="S2722" s="159" t="s">
        <v>250</v>
      </c>
      <c r="T2722" s="160" t="s">
        <v>234</v>
      </c>
      <c r="U2722" s="144">
        <v>0</v>
      </c>
      <c r="V2722" s="144">
        <f>ROUND(E2722*U2722,2)</f>
        <v>0</v>
      </c>
      <c r="W2722" s="144"/>
      <c r="X2722" s="133"/>
      <c r="Y2722" s="133"/>
      <c r="Z2722" s="133"/>
      <c r="AA2722" s="133"/>
      <c r="AB2722" s="133"/>
      <c r="AC2722" s="133"/>
      <c r="AD2722" s="133"/>
      <c r="AE2722" s="133"/>
      <c r="AF2722" s="133"/>
      <c r="AG2722" s="133" t="s">
        <v>861</v>
      </c>
      <c r="AH2722" s="133"/>
      <c r="AI2722" s="133"/>
      <c r="AJ2722" s="133"/>
      <c r="AK2722" s="133"/>
      <c r="AL2722" s="133"/>
      <c r="AM2722" s="133"/>
      <c r="AN2722" s="133"/>
      <c r="AO2722" s="133"/>
      <c r="AP2722" s="133"/>
      <c r="AQ2722" s="133"/>
      <c r="AR2722" s="133"/>
      <c r="AS2722" s="133"/>
      <c r="AT2722" s="133"/>
      <c r="AU2722" s="133"/>
      <c r="AV2722" s="133"/>
      <c r="AW2722" s="133"/>
      <c r="AX2722" s="133"/>
      <c r="AY2722" s="133"/>
      <c r="AZ2722" s="133"/>
      <c r="BA2722" s="133"/>
      <c r="BB2722" s="133"/>
      <c r="BC2722" s="133"/>
      <c r="BD2722" s="133"/>
      <c r="BE2722" s="133"/>
      <c r="BF2722" s="133"/>
      <c r="BG2722" s="133"/>
      <c r="BH2722" s="133"/>
    </row>
    <row r="2723" spans="1:60" outlineLevel="1" x14ac:dyDescent="0.2">
      <c r="A2723" s="142"/>
      <c r="B2723" s="143"/>
      <c r="C2723" s="189" t="s">
        <v>2634</v>
      </c>
      <c r="D2723" s="175"/>
      <c r="E2723" s="176">
        <v>1022.1907500000001</v>
      </c>
      <c r="F2723" s="144"/>
      <c r="G2723" s="144"/>
      <c r="H2723" s="144"/>
      <c r="I2723" s="144"/>
      <c r="J2723" s="144"/>
      <c r="K2723" s="144"/>
      <c r="L2723" s="144"/>
      <c r="M2723" s="144"/>
      <c r="N2723" s="144"/>
      <c r="O2723" s="144"/>
      <c r="P2723" s="144"/>
      <c r="Q2723" s="144"/>
      <c r="R2723" s="144"/>
      <c r="S2723" s="144"/>
      <c r="T2723" s="144"/>
      <c r="U2723" s="144"/>
      <c r="V2723" s="144"/>
      <c r="W2723" s="144"/>
      <c r="X2723" s="133"/>
      <c r="Y2723" s="133"/>
      <c r="Z2723" s="133"/>
      <c r="AA2723" s="133"/>
      <c r="AB2723" s="133"/>
      <c r="AC2723" s="133"/>
      <c r="AD2723" s="133"/>
      <c r="AE2723" s="133"/>
      <c r="AF2723" s="133"/>
      <c r="AG2723" s="133" t="s">
        <v>282</v>
      </c>
      <c r="AH2723" s="133">
        <v>5</v>
      </c>
      <c r="AI2723" s="133"/>
      <c r="AJ2723" s="133"/>
      <c r="AK2723" s="133"/>
      <c r="AL2723" s="133"/>
      <c r="AM2723" s="133"/>
      <c r="AN2723" s="133"/>
      <c r="AO2723" s="133"/>
      <c r="AP2723" s="133"/>
      <c r="AQ2723" s="133"/>
      <c r="AR2723" s="133"/>
      <c r="AS2723" s="133"/>
      <c r="AT2723" s="133"/>
      <c r="AU2723" s="133"/>
      <c r="AV2723" s="133"/>
      <c r="AW2723" s="133"/>
      <c r="AX2723" s="133"/>
      <c r="AY2723" s="133"/>
      <c r="AZ2723" s="133"/>
      <c r="BA2723" s="133"/>
      <c r="BB2723" s="133"/>
      <c r="BC2723" s="133"/>
      <c r="BD2723" s="133"/>
      <c r="BE2723" s="133"/>
      <c r="BF2723" s="133"/>
      <c r="BG2723" s="133"/>
      <c r="BH2723" s="133"/>
    </row>
    <row r="2724" spans="1:60" outlineLevel="1" x14ac:dyDescent="0.2">
      <c r="A2724" s="154">
        <v>491</v>
      </c>
      <c r="B2724" s="155" t="s">
        <v>2635</v>
      </c>
      <c r="C2724" s="171" t="s">
        <v>2636</v>
      </c>
      <c r="D2724" s="156" t="s">
        <v>279</v>
      </c>
      <c r="E2724" s="157">
        <v>526.63380000000006</v>
      </c>
      <c r="F2724" s="158">
        <v>900</v>
      </c>
      <c r="G2724" s="159">
        <f>ROUND(E2724*F2724,2)</f>
        <v>473970.42</v>
      </c>
      <c r="H2724" s="158">
        <v>900</v>
      </c>
      <c r="I2724" s="159">
        <f>ROUND(E2724*H2724,2)</f>
        <v>473970.42</v>
      </c>
      <c r="J2724" s="158">
        <v>0</v>
      </c>
      <c r="K2724" s="159">
        <f>ROUND(E2724*J2724,2)</f>
        <v>0</v>
      </c>
      <c r="L2724" s="159">
        <v>21</v>
      </c>
      <c r="M2724" s="159">
        <f>G2724*(1+L2724/100)</f>
        <v>573504.20819999999</v>
      </c>
      <c r="N2724" s="159">
        <v>4.2000000000000006E-3</v>
      </c>
      <c r="O2724" s="159">
        <f>ROUND(E2724*N2724,2)</f>
        <v>2.21</v>
      </c>
      <c r="P2724" s="159">
        <v>0</v>
      </c>
      <c r="Q2724" s="159">
        <f>ROUND(E2724*P2724,2)</f>
        <v>0</v>
      </c>
      <c r="R2724" s="159"/>
      <c r="S2724" s="159" t="s">
        <v>250</v>
      </c>
      <c r="T2724" s="160" t="s">
        <v>234</v>
      </c>
      <c r="U2724" s="144">
        <v>0</v>
      </c>
      <c r="V2724" s="144">
        <f>ROUND(E2724*U2724,2)</f>
        <v>0</v>
      </c>
      <c r="W2724" s="144"/>
      <c r="X2724" s="133"/>
      <c r="Y2724" s="133"/>
      <c r="Z2724" s="133"/>
      <c r="AA2724" s="133"/>
      <c r="AB2724" s="133"/>
      <c r="AC2724" s="133"/>
      <c r="AD2724" s="133"/>
      <c r="AE2724" s="133"/>
      <c r="AF2724" s="133"/>
      <c r="AG2724" s="133" t="s">
        <v>861</v>
      </c>
      <c r="AH2724" s="133"/>
      <c r="AI2724" s="133"/>
      <c r="AJ2724" s="133"/>
      <c r="AK2724" s="133"/>
      <c r="AL2724" s="133"/>
      <c r="AM2724" s="133"/>
      <c r="AN2724" s="133"/>
      <c r="AO2724" s="133"/>
      <c r="AP2724" s="133"/>
      <c r="AQ2724" s="133"/>
      <c r="AR2724" s="133"/>
      <c r="AS2724" s="133"/>
      <c r="AT2724" s="133"/>
      <c r="AU2724" s="133"/>
      <c r="AV2724" s="133"/>
      <c r="AW2724" s="133"/>
      <c r="AX2724" s="133"/>
      <c r="AY2724" s="133"/>
      <c r="AZ2724" s="133"/>
      <c r="BA2724" s="133"/>
      <c r="BB2724" s="133"/>
      <c r="BC2724" s="133"/>
      <c r="BD2724" s="133"/>
      <c r="BE2724" s="133"/>
      <c r="BF2724" s="133"/>
      <c r="BG2724" s="133"/>
      <c r="BH2724" s="133"/>
    </row>
    <row r="2725" spans="1:60" outlineLevel="1" x14ac:dyDescent="0.2">
      <c r="A2725" s="142"/>
      <c r="B2725" s="143"/>
      <c r="C2725" s="189" t="s">
        <v>2637</v>
      </c>
      <c r="D2725" s="175"/>
      <c r="E2725" s="176">
        <v>526.63380000000006</v>
      </c>
      <c r="F2725" s="144"/>
      <c r="G2725" s="144"/>
      <c r="H2725" s="144"/>
      <c r="I2725" s="144"/>
      <c r="J2725" s="144"/>
      <c r="K2725" s="144"/>
      <c r="L2725" s="144"/>
      <c r="M2725" s="144"/>
      <c r="N2725" s="144"/>
      <c r="O2725" s="144"/>
      <c r="P2725" s="144"/>
      <c r="Q2725" s="144"/>
      <c r="R2725" s="144"/>
      <c r="S2725" s="144"/>
      <c r="T2725" s="144"/>
      <c r="U2725" s="144"/>
      <c r="V2725" s="144"/>
      <c r="W2725" s="144"/>
      <c r="X2725" s="133"/>
      <c r="Y2725" s="133"/>
      <c r="Z2725" s="133"/>
      <c r="AA2725" s="133"/>
      <c r="AB2725" s="133"/>
      <c r="AC2725" s="133"/>
      <c r="AD2725" s="133"/>
      <c r="AE2725" s="133"/>
      <c r="AF2725" s="133"/>
      <c r="AG2725" s="133" t="s">
        <v>282</v>
      </c>
      <c r="AH2725" s="133">
        <v>5</v>
      </c>
      <c r="AI2725" s="133"/>
      <c r="AJ2725" s="133"/>
      <c r="AK2725" s="133"/>
      <c r="AL2725" s="133"/>
      <c r="AM2725" s="133"/>
      <c r="AN2725" s="133"/>
      <c r="AO2725" s="133"/>
      <c r="AP2725" s="133"/>
      <c r="AQ2725" s="133"/>
      <c r="AR2725" s="133"/>
      <c r="AS2725" s="133"/>
      <c r="AT2725" s="133"/>
      <c r="AU2725" s="133"/>
      <c r="AV2725" s="133"/>
      <c r="AW2725" s="133"/>
      <c r="AX2725" s="133"/>
      <c r="AY2725" s="133"/>
      <c r="AZ2725" s="133"/>
      <c r="BA2725" s="133"/>
      <c r="BB2725" s="133"/>
      <c r="BC2725" s="133"/>
      <c r="BD2725" s="133"/>
      <c r="BE2725" s="133"/>
      <c r="BF2725" s="133"/>
      <c r="BG2725" s="133"/>
      <c r="BH2725" s="133"/>
    </row>
    <row r="2726" spans="1:60" outlineLevel="1" x14ac:dyDescent="0.2">
      <c r="A2726" s="154">
        <v>492</v>
      </c>
      <c r="B2726" s="155" t="s">
        <v>2638</v>
      </c>
      <c r="C2726" s="171" t="s">
        <v>2639</v>
      </c>
      <c r="D2726" s="156" t="s">
        <v>393</v>
      </c>
      <c r="E2726" s="157">
        <v>7.2692200000000007</v>
      </c>
      <c r="F2726" s="158">
        <v>480.5</v>
      </c>
      <c r="G2726" s="159">
        <f>ROUND(E2726*F2726,2)</f>
        <v>3492.86</v>
      </c>
      <c r="H2726" s="158">
        <v>0</v>
      </c>
      <c r="I2726" s="159">
        <f>ROUND(E2726*H2726,2)</f>
        <v>0</v>
      </c>
      <c r="J2726" s="158">
        <v>480.5</v>
      </c>
      <c r="K2726" s="159">
        <f>ROUND(E2726*J2726,2)</f>
        <v>3492.86</v>
      </c>
      <c r="L2726" s="159">
        <v>21</v>
      </c>
      <c r="M2726" s="159">
        <f>G2726*(1+L2726/100)</f>
        <v>4226.3606</v>
      </c>
      <c r="N2726" s="159">
        <v>0</v>
      </c>
      <c r="O2726" s="159">
        <f>ROUND(E2726*N2726,2)</f>
        <v>0</v>
      </c>
      <c r="P2726" s="159">
        <v>0</v>
      </c>
      <c r="Q2726" s="159">
        <f>ROUND(E2726*P2726,2)</f>
        <v>0</v>
      </c>
      <c r="R2726" s="159" t="s">
        <v>2562</v>
      </c>
      <c r="S2726" s="159" t="s">
        <v>233</v>
      </c>
      <c r="T2726" s="160" t="s">
        <v>233</v>
      </c>
      <c r="U2726" s="144">
        <v>1.1140000000000001</v>
      </c>
      <c r="V2726" s="144">
        <f>ROUND(E2726*U2726,2)</f>
        <v>8.1</v>
      </c>
      <c r="W2726" s="144"/>
      <c r="X2726" s="133"/>
      <c r="Y2726" s="133"/>
      <c r="Z2726" s="133"/>
      <c r="AA2726" s="133"/>
      <c r="AB2726" s="133"/>
      <c r="AC2726" s="133"/>
      <c r="AD2726" s="133"/>
      <c r="AE2726" s="133"/>
      <c r="AF2726" s="133"/>
      <c r="AG2726" s="133" t="s">
        <v>1777</v>
      </c>
      <c r="AH2726" s="133"/>
      <c r="AI2726" s="133"/>
      <c r="AJ2726" s="133"/>
      <c r="AK2726" s="133"/>
      <c r="AL2726" s="133"/>
      <c r="AM2726" s="133"/>
      <c r="AN2726" s="133"/>
      <c r="AO2726" s="133"/>
      <c r="AP2726" s="133"/>
      <c r="AQ2726" s="133"/>
      <c r="AR2726" s="133"/>
      <c r="AS2726" s="133"/>
      <c r="AT2726" s="133"/>
      <c r="AU2726" s="133"/>
      <c r="AV2726" s="133"/>
      <c r="AW2726" s="133"/>
      <c r="AX2726" s="133"/>
      <c r="AY2726" s="133"/>
      <c r="AZ2726" s="133"/>
      <c r="BA2726" s="133"/>
      <c r="BB2726" s="133"/>
      <c r="BC2726" s="133"/>
      <c r="BD2726" s="133"/>
      <c r="BE2726" s="133"/>
      <c r="BF2726" s="133"/>
      <c r="BG2726" s="133"/>
      <c r="BH2726" s="133"/>
    </row>
    <row r="2727" spans="1:60" outlineLevel="1" x14ac:dyDescent="0.2">
      <c r="A2727" s="142"/>
      <c r="B2727" s="143"/>
      <c r="C2727" s="292" t="s">
        <v>2640</v>
      </c>
      <c r="D2727" s="293"/>
      <c r="E2727" s="293"/>
      <c r="F2727" s="293"/>
      <c r="G2727" s="293"/>
      <c r="H2727" s="144"/>
      <c r="I2727" s="144"/>
      <c r="J2727" s="144"/>
      <c r="K2727" s="144"/>
      <c r="L2727" s="144"/>
      <c r="M2727" s="144"/>
      <c r="N2727" s="144"/>
      <c r="O2727" s="144"/>
      <c r="P2727" s="144"/>
      <c r="Q2727" s="144"/>
      <c r="R2727" s="144"/>
      <c r="S2727" s="144"/>
      <c r="T2727" s="144"/>
      <c r="U2727" s="144"/>
      <c r="V2727" s="144"/>
      <c r="W2727" s="144"/>
      <c r="X2727" s="133"/>
      <c r="Y2727" s="133"/>
      <c r="Z2727" s="133"/>
      <c r="AA2727" s="133"/>
      <c r="AB2727" s="133"/>
      <c r="AC2727" s="133"/>
      <c r="AD2727" s="133"/>
      <c r="AE2727" s="133"/>
      <c r="AF2727" s="133"/>
      <c r="AG2727" s="133" t="s">
        <v>293</v>
      </c>
      <c r="AH2727" s="133"/>
      <c r="AI2727" s="133"/>
      <c r="AJ2727" s="133"/>
      <c r="AK2727" s="133"/>
      <c r="AL2727" s="133"/>
      <c r="AM2727" s="133"/>
      <c r="AN2727" s="133"/>
      <c r="AO2727" s="133"/>
      <c r="AP2727" s="133"/>
      <c r="AQ2727" s="133"/>
      <c r="AR2727" s="133"/>
      <c r="AS2727" s="133"/>
      <c r="AT2727" s="133"/>
      <c r="AU2727" s="133"/>
      <c r="AV2727" s="133"/>
      <c r="AW2727" s="133"/>
      <c r="AX2727" s="133"/>
      <c r="AY2727" s="133"/>
      <c r="AZ2727" s="133"/>
      <c r="BA2727" s="133"/>
      <c r="BB2727" s="133"/>
      <c r="BC2727" s="133"/>
      <c r="BD2727" s="133"/>
      <c r="BE2727" s="133"/>
      <c r="BF2727" s="133"/>
      <c r="BG2727" s="133"/>
      <c r="BH2727" s="133"/>
    </row>
    <row r="2728" spans="1:60" outlineLevel="1" x14ac:dyDescent="0.2">
      <c r="A2728" s="142"/>
      <c r="B2728" s="143"/>
      <c r="C2728" s="189" t="s">
        <v>1779</v>
      </c>
      <c r="D2728" s="175"/>
      <c r="E2728" s="176"/>
      <c r="F2728" s="144"/>
      <c r="G2728" s="144"/>
      <c r="H2728" s="144"/>
      <c r="I2728" s="144"/>
      <c r="J2728" s="144"/>
      <c r="K2728" s="144"/>
      <c r="L2728" s="144"/>
      <c r="M2728" s="144"/>
      <c r="N2728" s="144"/>
      <c r="O2728" s="144"/>
      <c r="P2728" s="144"/>
      <c r="Q2728" s="144"/>
      <c r="R2728" s="144"/>
      <c r="S2728" s="144"/>
      <c r="T2728" s="144"/>
      <c r="U2728" s="144"/>
      <c r="V2728" s="144"/>
      <c r="W2728" s="144"/>
      <c r="X2728" s="133"/>
      <c r="Y2728" s="133"/>
      <c r="Z2728" s="133"/>
      <c r="AA2728" s="133"/>
      <c r="AB2728" s="133"/>
      <c r="AC2728" s="133"/>
      <c r="AD2728" s="133"/>
      <c r="AE2728" s="133"/>
      <c r="AF2728" s="133"/>
      <c r="AG2728" s="133" t="s">
        <v>282</v>
      </c>
      <c r="AH2728" s="133">
        <v>0</v>
      </c>
      <c r="AI2728" s="133"/>
      <c r="AJ2728" s="133"/>
      <c r="AK2728" s="133"/>
      <c r="AL2728" s="133"/>
      <c r="AM2728" s="133"/>
      <c r="AN2728" s="133"/>
      <c r="AO2728" s="133"/>
      <c r="AP2728" s="133"/>
      <c r="AQ2728" s="133"/>
      <c r="AR2728" s="133"/>
      <c r="AS2728" s="133"/>
      <c r="AT2728" s="133"/>
      <c r="AU2728" s="133"/>
      <c r="AV2728" s="133"/>
      <c r="AW2728" s="133"/>
      <c r="AX2728" s="133"/>
      <c r="AY2728" s="133"/>
      <c r="AZ2728" s="133"/>
      <c r="BA2728" s="133"/>
      <c r="BB2728" s="133"/>
      <c r="BC2728" s="133"/>
      <c r="BD2728" s="133"/>
      <c r="BE2728" s="133"/>
      <c r="BF2728" s="133"/>
      <c r="BG2728" s="133"/>
      <c r="BH2728" s="133"/>
    </row>
    <row r="2729" spans="1:60" outlineLevel="1" x14ac:dyDescent="0.2">
      <c r="A2729" s="142"/>
      <c r="B2729" s="143"/>
      <c r="C2729" s="189" t="s">
        <v>2641</v>
      </c>
      <c r="D2729" s="175"/>
      <c r="E2729" s="176"/>
      <c r="F2729" s="144"/>
      <c r="G2729" s="144"/>
      <c r="H2729" s="144"/>
      <c r="I2729" s="144"/>
      <c r="J2729" s="144"/>
      <c r="K2729" s="144"/>
      <c r="L2729" s="144"/>
      <c r="M2729" s="144"/>
      <c r="N2729" s="144"/>
      <c r="O2729" s="144"/>
      <c r="P2729" s="144"/>
      <c r="Q2729" s="144"/>
      <c r="R2729" s="144"/>
      <c r="S2729" s="144"/>
      <c r="T2729" s="144"/>
      <c r="U2729" s="144"/>
      <c r="V2729" s="144"/>
      <c r="W2729" s="144"/>
      <c r="X2729" s="133"/>
      <c r="Y2729" s="133"/>
      <c r="Z2729" s="133"/>
      <c r="AA2729" s="133"/>
      <c r="AB2729" s="133"/>
      <c r="AC2729" s="133"/>
      <c r="AD2729" s="133"/>
      <c r="AE2729" s="133"/>
      <c r="AF2729" s="133"/>
      <c r="AG2729" s="133" t="s">
        <v>282</v>
      </c>
      <c r="AH2729" s="133">
        <v>0</v>
      </c>
      <c r="AI2729" s="133"/>
      <c r="AJ2729" s="133"/>
      <c r="AK2729" s="133"/>
      <c r="AL2729" s="133"/>
      <c r="AM2729" s="133"/>
      <c r="AN2729" s="133"/>
      <c r="AO2729" s="133"/>
      <c r="AP2729" s="133"/>
      <c r="AQ2729" s="133"/>
      <c r="AR2729" s="133"/>
      <c r="AS2729" s="133"/>
      <c r="AT2729" s="133"/>
      <c r="AU2729" s="133"/>
      <c r="AV2729" s="133"/>
      <c r="AW2729" s="133"/>
      <c r="AX2729" s="133"/>
      <c r="AY2729" s="133"/>
      <c r="AZ2729" s="133"/>
      <c r="BA2729" s="133"/>
      <c r="BB2729" s="133"/>
      <c r="BC2729" s="133"/>
      <c r="BD2729" s="133"/>
      <c r="BE2729" s="133"/>
      <c r="BF2729" s="133"/>
      <c r="BG2729" s="133"/>
      <c r="BH2729" s="133"/>
    </row>
    <row r="2730" spans="1:60" outlineLevel="1" x14ac:dyDescent="0.2">
      <c r="A2730" s="142"/>
      <c r="B2730" s="143"/>
      <c r="C2730" s="189" t="s">
        <v>2642</v>
      </c>
      <c r="D2730" s="175"/>
      <c r="E2730" s="176">
        <v>7.2692200000000007</v>
      </c>
      <c r="F2730" s="144"/>
      <c r="G2730" s="144"/>
      <c r="H2730" s="144"/>
      <c r="I2730" s="144"/>
      <c r="J2730" s="144"/>
      <c r="K2730" s="144"/>
      <c r="L2730" s="144"/>
      <c r="M2730" s="144"/>
      <c r="N2730" s="144"/>
      <c r="O2730" s="144"/>
      <c r="P2730" s="144"/>
      <c r="Q2730" s="144"/>
      <c r="R2730" s="144"/>
      <c r="S2730" s="144"/>
      <c r="T2730" s="144"/>
      <c r="U2730" s="144"/>
      <c r="V2730" s="144"/>
      <c r="W2730" s="144"/>
      <c r="X2730" s="133"/>
      <c r="Y2730" s="133"/>
      <c r="Z2730" s="133"/>
      <c r="AA2730" s="133"/>
      <c r="AB2730" s="133"/>
      <c r="AC2730" s="133"/>
      <c r="AD2730" s="133"/>
      <c r="AE2730" s="133"/>
      <c r="AF2730" s="133"/>
      <c r="AG2730" s="133" t="s">
        <v>282</v>
      </c>
      <c r="AH2730" s="133">
        <v>0</v>
      </c>
      <c r="AI2730" s="133"/>
      <c r="AJ2730" s="133"/>
      <c r="AK2730" s="133"/>
      <c r="AL2730" s="133"/>
      <c r="AM2730" s="133"/>
      <c r="AN2730" s="133"/>
      <c r="AO2730" s="133"/>
      <c r="AP2730" s="133"/>
      <c r="AQ2730" s="133"/>
      <c r="AR2730" s="133"/>
      <c r="AS2730" s="133"/>
      <c r="AT2730" s="133"/>
      <c r="AU2730" s="133"/>
      <c r="AV2730" s="133"/>
      <c r="AW2730" s="133"/>
      <c r="AX2730" s="133"/>
      <c r="AY2730" s="133"/>
      <c r="AZ2730" s="133"/>
      <c r="BA2730" s="133"/>
      <c r="BB2730" s="133"/>
      <c r="BC2730" s="133"/>
      <c r="BD2730" s="133"/>
      <c r="BE2730" s="133"/>
      <c r="BF2730" s="133"/>
      <c r="BG2730" s="133"/>
      <c r="BH2730" s="133"/>
    </row>
    <row r="2731" spans="1:60" x14ac:dyDescent="0.2">
      <c r="A2731" s="148" t="s">
        <v>228</v>
      </c>
      <c r="B2731" s="149" t="s">
        <v>171</v>
      </c>
      <c r="C2731" s="169" t="s">
        <v>172</v>
      </c>
      <c r="D2731" s="150"/>
      <c r="E2731" s="151"/>
      <c r="F2731" s="152"/>
      <c r="G2731" s="152">
        <f>SUMIF(AG2732:AG2834,"&lt;&gt;NOR",G2732:G2834)</f>
        <v>689347.6399999999</v>
      </c>
      <c r="H2731" s="152"/>
      <c r="I2731" s="152">
        <f>SUM(I2732:I2834)</f>
        <v>362440.85</v>
      </c>
      <c r="J2731" s="152"/>
      <c r="K2731" s="152">
        <f>SUM(K2732:K2834)</f>
        <v>326906.78999999998</v>
      </c>
      <c r="L2731" s="152"/>
      <c r="M2731" s="152">
        <f>SUM(M2732:M2834)</f>
        <v>834110.64439999999</v>
      </c>
      <c r="N2731" s="152"/>
      <c r="O2731" s="152">
        <f>SUM(O2732:O2834)</f>
        <v>9.0300000000000011</v>
      </c>
      <c r="P2731" s="152"/>
      <c r="Q2731" s="152">
        <f>SUM(Q2732:Q2834)</f>
        <v>0</v>
      </c>
      <c r="R2731" s="152"/>
      <c r="S2731" s="152"/>
      <c r="T2731" s="153"/>
      <c r="U2731" s="147"/>
      <c r="V2731" s="147">
        <f>SUM(V2732:V2834)</f>
        <v>774.49</v>
      </c>
      <c r="W2731" s="147"/>
      <c r="AG2731" t="s">
        <v>229</v>
      </c>
    </row>
    <row r="2732" spans="1:60" outlineLevel="1" x14ac:dyDescent="0.2">
      <c r="A2732" s="154">
        <v>493</v>
      </c>
      <c r="B2732" s="155" t="s">
        <v>2643</v>
      </c>
      <c r="C2732" s="171" t="s">
        <v>2644</v>
      </c>
      <c r="D2732" s="156" t="s">
        <v>279</v>
      </c>
      <c r="E2732" s="157">
        <v>562.19400000000007</v>
      </c>
      <c r="F2732" s="158">
        <v>41.6</v>
      </c>
      <c r="G2732" s="159">
        <f>ROUND(E2732*F2732,2)</f>
        <v>23387.27</v>
      </c>
      <c r="H2732" s="158">
        <v>20.650000000000002</v>
      </c>
      <c r="I2732" s="159">
        <f>ROUND(E2732*H2732,2)</f>
        <v>11609.31</v>
      </c>
      <c r="J2732" s="158">
        <v>20.950000000000003</v>
      </c>
      <c r="K2732" s="159">
        <f>ROUND(E2732*J2732,2)</f>
        <v>11777.96</v>
      </c>
      <c r="L2732" s="159">
        <v>21</v>
      </c>
      <c r="M2732" s="159">
        <f>G2732*(1+L2732/100)</f>
        <v>28298.596699999998</v>
      </c>
      <c r="N2732" s="159">
        <v>2.1000000000000001E-4</v>
      </c>
      <c r="O2732" s="159">
        <f>ROUND(E2732*N2732,2)</f>
        <v>0.12</v>
      </c>
      <c r="P2732" s="159">
        <v>0</v>
      </c>
      <c r="Q2732" s="159">
        <f>ROUND(E2732*P2732,2)</f>
        <v>0</v>
      </c>
      <c r="R2732" s="159" t="s">
        <v>2455</v>
      </c>
      <c r="S2732" s="159" t="s">
        <v>233</v>
      </c>
      <c r="T2732" s="160" t="s">
        <v>233</v>
      </c>
      <c r="U2732" s="144">
        <v>0.05</v>
      </c>
      <c r="V2732" s="144">
        <f>ROUND(E2732*U2732,2)</f>
        <v>28.11</v>
      </c>
      <c r="W2732" s="144"/>
      <c r="X2732" s="133"/>
      <c r="Y2732" s="133"/>
      <c r="Z2732" s="133"/>
      <c r="AA2732" s="133"/>
      <c r="AB2732" s="133"/>
      <c r="AC2732" s="133"/>
      <c r="AD2732" s="133"/>
      <c r="AE2732" s="133"/>
      <c r="AF2732" s="133"/>
      <c r="AG2732" s="133" t="s">
        <v>251</v>
      </c>
      <c r="AH2732" s="133"/>
      <c r="AI2732" s="133"/>
      <c r="AJ2732" s="133"/>
      <c r="AK2732" s="133"/>
      <c r="AL2732" s="133"/>
      <c r="AM2732" s="133"/>
      <c r="AN2732" s="133"/>
      <c r="AO2732" s="133"/>
      <c r="AP2732" s="133"/>
      <c r="AQ2732" s="133"/>
      <c r="AR2732" s="133"/>
      <c r="AS2732" s="133"/>
      <c r="AT2732" s="133"/>
      <c r="AU2732" s="133"/>
      <c r="AV2732" s="133"/>
      <c r="AW2732" s="133"/>
      <c r="AX2732" s="133"/>
      <c r="AY2732" s="133"/>
      <c r="AZ2732" s="133"/>
      <c r="BA2732" s="133"/>
      <c r="BB2732" s="133"/>
      <c r="BC2732" s="133"/>
      <c r="BD2732" s="133"/>
      <c r="BE2732" s="133"/>
      <c r="BF2732" s="133"/>
      <c r="BG2732" s="133"/>
      <c r="BH2732" s="133"/>
    </row>
    <row r="2733" spans="1:60" outlineLevel="1" x14ac:dyDescent="0.2">
      <c r="A2733" s="142"/>
      <c r="B2733" s="143"/>
      <c r="C2733" s="290" t="s">
        <v>2645</v>
      </c>
      <c r="D2733" s="291"/>
      <c r="E2733" s="291"/>
      <c r="F2733" s="291"/>
      <c r="G2733" s="291"/>
      <c r="H2733" s="144"/>
      <c r="I2733" s="144"/>
      <c r="J2733" s="144"/>
      <c r="K2733" s="144"/>
      <c r="L2733" s="144"/>
      <c r="M2733" s="144"/>
      <c r="N2733" s="144"/>
      <c r="O2733" s="144"/>
      <c r="P2733" s="144"/>
      <c r="Q2733" s="144"/>
      <c r="R2733" s="144"/>
      <c r="S2733" s="144"/>
      <c r="T2733" s="144"/>
      <c r="U2733" s="144"/>
      <c r="V2733" s="144"/>
      <c r="W2733" s="144"/>
      <c r="X2733" s="133"/>
      <c r="Y2733" s="133"/>
      <c r="Z2733" s="133"/>
      <c r="AA2733" s="133"/>
      <c r="AB2733" s="133"/>
      <c r="AC2733" s="133"/>
      <c r="AD2733" s="133"/>
      <c r="AE2733" s="133"/>
      <c r="AF2733" s="133"/>
      <c r="AG2733" s="133" t="s">
        <v>342</v>
      </c>
      <c r="AH2733" s="133"/>
      <c r="AI2733" s="133"/>
      <c r="AJ2733" s="133"/>
      <c r="AK2733" s="133"/>
      <c r="AL2733" s="133"/>
      <c r="AM2733" s="133"/>
      <c r="AN2733" s="133"/>
      <c r="AO2733" s="133"/>
      <c r="AP2733" s="133"/>
      <c r="AQ2733" s="133"/>
      <c r="AR2733" s="133"/>
      <c r="AS2733" s="133"/>
      <c r="AT2733" s="133"/>
      <c r="AU2733" s="133"/>
      <c r="AV2733" s="133"/>
      <c r="AW2733" s="133"/>
      <c r="AX2733" s="133"/>
      <c r="AY2733" s="133"/>
      <c r="AZ2733" s="133"/>
      <c r="BA2733" s="133"/>
      <c r="BB2733" s="133"/>
      <c r="BC2733" s="133"/>
      <c r="BD2733" s="133"/>
      <c r="BE2733" s="133"/>
      <c r="BF2733" s="133"/>
      <c r="BG2733" s="133"/>
      <c r="BH2733" s="133"/>
    </row>
    <row r="2734" spans="1:60" outlineLevel="1" x14ac:dyDescent="0.2">
      <c r="A2734" s="142"/>
      <c r="B2734" s="143"/>
      <c r="C2734" s="189" t="s">
        <v>2646</v>
      </c>
      <c r="D2734" s="175"/>
      <c r="E2734" s="176">
        <v>562.19400000000007</v>
      </c>
      <c r="F2734" s="144"/>
      <c r="G2734" s="144"/>
      <c r="H2734" s="144"/>
      <c r="I2734" s="144"/>
      <c r="J2734" s="144"/>
      <c r="K2734" s="144"/>
      <c r="L2734" s="144"/>
      <c r="M2734" s="144"/>
      <c r="N2734" s="144"/>
      <c r="O2734" s="144"/>
      <c r="P2734" s="144"/>
      <c r="Q2734" s="144"/>
      <c r="R2734" s="144"/>
      <c r="S2734" s="144"/>
      <c r="T2734" s="144"/>
      <c r="U2734" s="144"/>
      <c r="V2734" s="144"/>
      <c r="W2734" s="144"/>
      <c r="X2734" s="133"/>
      <c r="Y2734" s="133"/>
      <c r="Z2734" s="133"/>
      <c r="AA2734" s="133"/>
      <c r="AB2734" s="133"/>
      <c r="AC2734" s="133"/>
      <c r="AD2734" s="133"/>
      <c r="AE2734" s="133"/>
      <c r="AF2734" s="133"/>
      <c r="AG2734" s="133" t="s">
        <v>282</v>
      </c>
      <c r="AH2734" s="133">
        <v>5</v>
      </c>
      <c r="AI2734" s="133"/>
      <c r="AJ2734" s="133"/>
      <c r="AK2734" s="133"/>
      <c r="AL2734" s="133"/>
      <c r="AM2734" s="133"/>
      <c r="AN2734" s="133"/>
      <c r="AO2734" s="133"/>
      <c r="AP2734" s="133"/>
      <c r="AQ2734" s="133"/>
      <c r="AR2734" s="133"/>
      <c r="AS2734" s="133"/>
      <c r="AT2734" s="133"/>
      <c r="AU2734" s="133"/>
      <c r="AV2734" s="133"/>
      <c r="AW2734" s="133"/>
      <c r="AX2734" s="133"/>
      <c r="AY2734" s="133"/>
      <c r="AZ2734" s="133"/>
      <c r="BA2734" s="133"/>
      <c r="BB2734" s="133"/>
      <c r="BC2734" s="133"/>
      <c r="BD2734" s="133"/>
      <c r="BE2734" s="133"/>
      <c r="BF2734" s="133"/>
      <c r="BG2734" s="133"/>
      <c r="BH2734" s="133"/>
    </row>
    <row r="2735" spans="1:60" ht="22.5" outlineLevel="1" x14ac:dyDescent="0.2">
      <c r="A2735" s="154">
        <v>494</v>
      </c>
      <c r="B2735" s="155" t="s">
        <v>2647</v>
      </c>
      <c r="C2735" s="171" t="s">
        <v>2648</v>
      </c>
      <c r="D2735" s="156" t="s">
        <v>279</v>
      </c>
      <c r="E2735" s="157">
        <v>562.19400000000007</v>
      </c>
      <c r="F2735" s="158">
        <v>643</v>
      </c>
      <c r="G2735" s="159">
        <f>ROUND(E2735*F2735,2)</f>
        <v>361490.74</v>
      </c>
      <c r="H2735" s="158">
        <v>99.04</v>
      </c>
      <c r="I2735" s="159">
        <f>ROUND(E2735*H2735,2)</f>
        <v>55679.69</v>
      </c>
      <c r="J2735" s="158">
        <v>543.96</v>
      </c>
      <c r="K2735" s="159">
        <f>ROUND(E2735*J2735,2)</f>
        <v>305811.05</v>
      </c>
      <c r="L2735" s="159">
        <v>21</v>
      </c>
      <c r="M2735" s="159">
        <f>G2735*(1+L2735/100)</f>
        <v>437403.7954</v>
      </c>
      <c r="N2735" s="159">
        <v>5.3500000000000006E-3</v>
      </c>
      <c r="O2735" s="159">
        <f>ROUND(E2735*N2735,2)</f>
        <v>3.01</v>
      </c>
      <c r="P2735" s="159">
        <v>0</v>
      </c>
      <c r="Q2735" s="159">
        <f>ROUND(E2735*P2735,2)</f>
        <v>0</v>
      </c>
      <c r="R2735" s="159" t="s">
        <v>2455</v>
      </c>
      <c r="S2735" s="159" t="s">
        <v>233</v>
      </c>
      <c r="T2735" s="160" t="s">
        <v>233</v>
      </c>
      <c r="U2735" s="144">
        <v>1.288</v>
      </c>
      <c r="V2735" s="144">
        <f>ROUND(E2735*U2735,2)</f>
        <v>724.11</v>
      </c>
      <c r="W2735" s="144"/>
      <c r="X2735" s="133"/>
      <c r="Y2735" s="133"/>
      <c r="Z2735" s="133"/>
      <c r="AA2735" s="133"/>
      <c r="AB2735" s="133"/>
      <c r="AC2735" s="133"/>
      <c r="AD2735" s="133"/>
      <c r="AE2735" s="133"/>
      <c r="AF2735" s="133"/>
      <c r="AG2735" s="133" t="s">
        <v>1792</v>
      </c>
      <c r="AH2735" s="133"/>
      <c r="AI2735" s="133"/>
      <c r="AJ2735" s="133"/>
      <c r="AK2735" s="133"/>
      <c r="AL2735" s="133"/>
      <c r="AM2735" s="133"/>
      <c r="AN2735" s="133"/>
      <c r="AO2735" s="133"/>
      <c r="AP2735" s="133"/>
      <c r="AQ2735" s="133"/>
      <c r="AR2735" s="133"/>
      <c r="AS2735" s="133"/>
      <c r="AT2735" s="133"/>
      <c r="AU2735" s="133"/>
      <c r="AV2735" s="133"/>
      <c r="AW2735" s="133"/>
      <c r="AX2735" s="133"/>
      <c r="AY2735" s="133"/>
      <c r="AZ2735" s="133"/>
      <c r="BA2735" s="133"/>
      <c r="BB2735" s="133"/>
      <c r="BC2735" s="133"/>
      <c r="BD2735" s="133"/>
      <c r="BE2735" s="133"/>
      <c r="BF2735" s="133"/>
      <c r="BG2735" s="133"/>
      <c r="BH2735" s="133"/>
    </row>
    <row r="2736" spans="1:60" outlineLevel="1" x14ac:dyDescent="0.2">
      <c r="A2736" s="142"/>
      <c r="B2736" s="143"/>
      <c r="C2736" s="189" t="s">
        <v>1227</v>
      </c>
      <c r="D2736" s="175"/>
      <c r="E2736" s="176"/>
      <c r="F2736" s="144"/>
      <c r="G2736" s="144"/>
      <c r="H2736" s="144"/>
      <c r="I2736" s="144"/>
      <c r="J2736" s="144"/>
      <c r="K2736" s="144"/>
      <c r="L2736" s="144"/>
      <c r="M2736" s="144"/>
      <c r="N2736" s="144"/>
      <c r="O2736" s="144"/>
      <c r="P2736" s="144"/>
      <c r="Q2736" s="144"/>
      <c r="R2736" s="144"/>
      <c r="S2736" s="144"/>
      <c r="T2736" s="144"/>
      <c r="U2736" s="144"/>
      <c r="V2736" s="144"/>
      <c r="W2736" s="144"/>
      <c r="X2736" s="133"/>
      <c r="Y2736" s="133"/>
      <c r="Z2736" s="133"/>
      <c r="AA2736" s="133"/>
      <c r="AB2736" s="133"/>
      <c r="AC2736" s="133"/>
      <c r="AD2736" s="133"/>
      <c r="AE2736" s="133"/>
      <c r="AF2736" s="133"/>
      <c r="AG2736" s="133" t="s">
        <v>282</v>
      </c>
      <c r="AH2736" s="133">
        <v>0</v>
      </c>
      <c r="AI2736" s="133"/>
      <c r="AJ2736" s="133"/>
      <c r="AK2736" s="133"/>
      <c r="AL2736" s="133"/>
      <c r="AM2736" s="133"/>
      <c r="AN2736" s="133"/>
      <c r="AO2736" s="133"/>
      <c r="AP2736" s="133"/>
      <c r="AQ2736" s="133"/>
      <c r="AR2736" s="133"/>
      <c r="AS2736" s="133"/>
      <c r="AT2736" s="133"/>
      <c r="AU2736" s="133"/>
      <c r="AV2736" s="133"/>
      <c r="AW2736" s="133"/>
      <c r="AX2736" s="133"/>
      <c r="AY2736" s="133"/>
      <c r="AZ2736" s="133"/>
      <c r="BA2736" s="133"/>
      <c r="BB2736" s="133"/>
      <c r="BC2736" s="133"/>
      <c r="BD2736" s="133"/>
      <c r="BE2736" s="133"/>
      <c r="BF2736" s="133"/>
      <c r="BG2736" s="133"/>
      <c r="BH2736" s="133"/>
    </row>
    <row r="2737" spans="1:60" outlineLevel="1" x14ac:dyDescent="0.2">
      <c r="A2737" s="142"/>
      <c r="B2737" s="143"/>
      <c r="C2737" s="189" t="s">
        <v>2649</v>
      </c>
      <c r="D2737" s="175"/>
      <c r="E2737" s="176">
        <v>1.5</v>
      </c>
      <c r="F2737" s="144"/>
      <c r="G2737" s="144"/>
      <c r="H2737" s="144"/>
      <c r="I2737" s="144"/>
      <c r="J2737" s="144"/>
      <c r="K2737" s="144"/>
      <c r="L2737" s="144"/>
      <c r="M2737" s="144"/>
      <c r="N2737" s="144"/>
      <c r="O2737" s="144"/>
      <c r="P2737" s="144"/>
      <c r="Q2737" s="144"/>
      <c r="R2737" s="144"/>
      <c r="S2737" s="144"/>
      <c r="T2737" s="144"/>
      <c r="U2737" s="144"/>
      <c r="V2737" s="144"/>
      <c r="W2737" s="144"/>
      <c r="X2737" s="133"/>
      <c r="Y2737" s="133"/>
      <c r="Z2737" s="133"/>
      <c r="AA2737" s="133"/>
      <c r="AB2737" s="133"/>
      <c r="AC2737" s="133"/>
      <c r="AD2737" s="133"/>
      <c r="AE2737" s="133"/>
      <c r="AF2737" s="133"/>
      <c r="AG2737" s="133" t="s">
        <v>282</v>
      </c>
      <c r="AH2737" s="133">
        <v>0</v>
      </c>
      <c r="AI2737" s="133"/>
      <c r="AJ2737" s="133"/>
      <c r="AK2737" s="133"/>
      <c r="AL2737" s="133"/>
      <c r="AM2737" s="133"/>
      <c r="AN2737" s="133"/>
      <c r="AO2737" s="133"/>
      <c r="AP2737" s="133"/>
      <c r="AQ2737" s="133"/>
      <c r="AR2737" s="133"/>
      <c r="AS2737" s="133"/>
      <c r="AT2737" s="133"/>
      <c r="AU2737" s="133"/>
      <c r="AV2737" s="133"/>
      <c r="AW2737" s="133"/>
      <c r="AX2737" s="133"/>
      <c r="AY2737" s="133"/>
      <c r="AZ2737" s="133"/>
      <c r="BA2737" s="133"/>
      <c r="BB2737" s="133"/>
      <c r="BC2737" s="133"/>
      <c r="BD2737" s="133"/>
      <c r="BE2737" s="133"/>
      <c r="BF2737" s="133"/>
      <c r="BG2737" s="133"/>
      <c r="BH2737" s="133"/>
    </row>
    <row r="2738" spans="1:60" outlineLevel="1" x14ac:dyDescent="0.2">
      <c r="A2738" s="142"/>
      <c r="B2738" s="143"/>
      <c r="C2738" s="190" t="s">
        <v>673</v>
      </c>
      <c r="D2738" s="177"/>
      <c r="E2738" s="178">
        <v>1.5</v>
      </c>
      <c r="F2738" s="144"/>
      <c r="G2738" s="144"/>
      <c r="H2738" s="144"/>
      <c r="I2738" s="144"/>
      <c r="J2738" s="144"/>
      <c r="K2738" s="144"/>
      <c r="L2738" s="144"/>
      <c r="M2738" s="144"/>
      <c r="N2738" s="144"/>
      <c r="O2738" s="144"/>
      <c r="P2738" s="144"/>
      <c r="Q2738" s="144"/>
      <c r="R2738" s="144"/>
      <c r="S2738" s="144"/>
      <c r="T2738" s="144"/>
      <c r="U2738" s="144"/>
      <c r="V2738" s="144"/>
      <c r="W2738" s="144"/>
      <c r="X2738" s="133"/>
      <c r="Y2738" s="133"/>
      <c r="Z2738" s="133"/>
      <c r="AA2738" s="133"/>
      <c r="AB2738" s="133"/>
      <c r="AC2738" s="133"/>
      <c r="AD2738" s="133"/>
      <c r="AE2738" s="133"/>
      <c r="AF2738" s="133"/>
      <c r="AG2738" s="133" t="s">
        <v>282</v>
      </c>
      <c r="AH2738" s="133">
        <v>1</v>
      </c>
      <c r="AI2738" s="133"/>
      <c r="AJ2738" s="133"/>
      <c r="AK2738" s="133"/>
      <c r="AL2738" s="133"/>
      <c r="AM2738" s="133"/>
      <c r="AN2738" s="133"/>
      <c r="AO2738" s="133"/>
      <c r="AP2738" s="133"/>
      <c r="AQ2738" s="133"/>
      <c r="AR2738" s="133"/>
      <c r="AS2738" s="133"/>
      <c r="AT2738" s="133"/>
      <c r="AU2738" s="133"/>
      <c r="AV2738" s="133"/>
      <c r="AW2738" s="133"/>
      <c r="AX2738" s="133"/>
      <c r="AY2738" s="133"/>
      <c r="AZ2738" s="133"/>
      <c r="BA2738" s="133"/>
      <c r="BB2738" s="133"/>
      <c r="BC2738" s="133"/>
      <c r="BD2738" s="133"/>
      <c r="BE2738" s="133"/>
      <c r="BF2738" s="133"/>
      <c r="BG2738" s="133"/>
      <c r="BH2738" s="133"/>
    </row>
    <row r="2739" spans="1:60" outlineLevel="1" x14ac:dyDescent="0.2">
      <c r="A2739" s="142"/>
      <c r="B2739" s="143"/>
      <c r="C2739" s="189" t="s">
        <v>668</v>
      </c>
      <c r="D2739" s="175"/>
      <c r="E2739" s="176"/>
      <c r="F2739" s="144"/>
      <c r="G2739" s="144"/>
      <c r="H2739" s="144"/>
      <c r="I2739" s="144"/>
      <c r="J2739" s="144"/>
      <c r="K2739" s="144"/>
      <c r="L2739" s="144"/>
      <c r="M2739" s="144"/>
      <c r="N2739" s="144"/>
      <c r="O2739" s="144"/>
      <c r="P2739" s="144"/>
      <c r="Q2739" s="144"/>
      <c r="R2739" s="144"/>
      <c r="S2739" s="144"/>
      <c r="T2739" s="144"/>
      <c r="U2739" s="144"/>
      <c r="V2739" s="144"/>
      <c r="W2739" s="144"/>
      <c r="X2739" s="133"/>
      <c r="Y2739" s="133"/>
      <c r="Z2739" s="133"/>
      <c r="AA2739" s="133"/>
      <c r="AB2739" s="133"/>
      <c r="AC2739" s="133"/>
      <c r="AD2739" s="133"/>
      <c r="AE2739" s="133"/>
      <c r="AF2739" s="133"/>
      <c r="AG2739" s="133" t="s">
        <v>282</v>
      </c>
      <c r="AH2739" s="133">
        <v>0</v>
      </c>
      <c r="AI2739" s="133"/>
      <c r="AJ2739" s="133"/>
      <c r="AK2739" s="133"/>
      <c r="AL2739" s="133"/>
      <c r="AM2739" s="133"/>
      <c r="AN2739" s="133"/>
      <c r="AO2739" s="133"/>
      <c r="AP2739" s="133"/>
      <c r="AQ2739" s="133"/>
      <c r="AR2739" s="133"/>
      <c r="AS2739" s="133"/>
      <c r="AT2739" s="133"/>
      <c r="AU2739" s="133"/>
      <c r="AV2739" s="133"/>
      <c r="AW2739" s="133"/>
      <c r="AX2739" s="133"/>
      <c r="AY2739" s="133"/>
      <c r="AZ2739" s="133"/>
      <c r="BA2739" s="133"/>
      <c r="BB2739" s="133"/>
      <c r="BC2739" s="133"/>
      <c r="BD2739" s="133"/>
      <c r="BE2739" s="133"/>
      <c r="BF2739" s="133"/>
      <c r="BG2739" s="133"/>
      <c r="BH2739" s="133"/>
    </row>
    <row r="2740" spans="1:60" outlineLevel="1" x14ac:dyDescent="0.2">
      <c r="A2740" s="142"/>
      <c r="B2740" s="143"/>
      <c r="C2740" s="189" t="s">
        <v>2650</v>
      </c>
      <c r="D2740" s="175"/>
      <c r="E2740" s="176">
        <v>0.72000000000000008</v>
      </c>
      <c r="F2740" s="144"/>
      <c r="G2740" s="144"/>
      <c r="H2740" s="144"/>
      <c r="I2740" s="144"/>
      <c r="J2740" s="144"/>
      <c r="K2740" s="144"/>
      <c r="L2740" s="144"/>
      <c r="M2740" s="144"/>
      <c r="N2740" s="144"/>
      <c r="O2740" s="144"/>
      <c r="P2740" s="144"/>
      <c r="Q2740" s="144"/>
      <c r="R2740" s="144"/>
      <c r="S2740" s="144"/>
      <c r="T2740" s="144"/>
      <c r="U2740" s="144"/>
      <c r="V2740" s="144"/>
      <c r="W2740" s="144"/>
      <c r="X2740" s="133"/>
      <c r="Y2740" s="133"/>
      <c r="Z2740" s="133"/>
      <c r="AA2740" s="133"/>
      <c r="AB2740" s="133"/>
      <c r="AC2740" s="133"/>
      <c r="AD2740" s="133"/>
      <c r="AE2740" s="133"/>
      <c r="AF2740" s="133"/>
      <c r="AG2740" s="133" t="s">
        <v>282</v>
      </c>
      <c r="AH2740" s="133">
        <v>0</v>
      </c>
      <c r="AI2740" s="133"/>
      <c r="AJ2740" s="133"/>
      <c r="AK2740" s="133"/>
      <c r="AL2740" s="133"/>
      <c r="AM2740" s="133"/>
      <c r="AN2740" s="133"/>
      <c r="AO2740" s="133"/>
      <c r="AP2740" s="133"/>
      <c r="AQ2740" s="133"/>
      <c r="AR2740" s="133"/>
      <c r="AS2740" s="133"/>
      <c r="AT2740" s="133"/>
      <c r="AU2740" s="133"/>
      <c r="AV2740" s="133"/>
      <c r="AW2740" s="133"/>
      <c r="AX2740" s="133"/>
      <c r="AY2740" s="133"/>
      <c r="AZ2740" s="133"/>
      <c r="BA2740" s="133"/>
      <c r="BB2740" s="133"/>
      <c r="BC2740" s="133"/>
      <c r="BD2740" s="133"/>
      <c r="BE2740" s="133"/>
      <c r="BF2740" s="133"/>
      <c r="BG2740" s="133"/>
      <c r="BH2740" s="133"/>
    </row>
    <row r="2741" spans="1:60" outlineLevel="1" x14ac:dyDescent="0.2">
      <c r="A2741" s="142"/>
      <c r="B2741" s="143"/>
      <c r="C2741" s="189" t="s">
        <v>2651</v>
      </c>
      <c r="D2741" s="175"/>
      <c r="E2741" s="176">
        <v>10.965000000000002</v>
      </c>
      <c r="F2741" s="144"/>
      <c r="G2741" s="144"/>
      <c r="H2741" s="144"/>
      <c r="I2741" s="144"/>
      <c r="J2741" s="144"/>
      <c r="K2741" s="144"/>
      <c r="L2741" s="144"/>
      <c r="M2741" s="144"/>
      <c r="N2741" s="144"/>
      <c r="O2741" s="144"/>
      <c r="P2741" s="144"/>
      <c r="Q2741" s="144"/>
      <c r="R2741" s="144"/>
      <c r="S2741" s="144"/>
      <c r="T2741" s="144"/>
      <c r="U2741" s="144"/>
      <c r="V2741" s="144"/>
      <c r="W2741" s="144"/>
      <c r="X2741" s="133"/>
      <c r="Y2741" s="133"/>
      <c r="Z2741" s="133"/>
      <c r="AA2741" s="133"/>
      <c r="AB2741" s="133"/>
      <c r="AC2741" s="133"/>
      <c r="AD2741" s="133"/>
      <c r="AE2741" s="133"/>
      <c r="AF2741" s="133"/>
      <c r="AG2741" s="133" t="s">
        <v>282</v>
      </c>
      <c r="AH2741" s="133">
        <v>0</v>
      </c>
      <c r="AI2741" s="133"/>
      <c r="AJ2741" s="133"/>
      <c r="AK2741" s="133"/>
      <c r="AL2741" s="133"/>
      <c r="AM2741" s="133"/>
      <c r="AN2741" s="133"/>
      <c r="AO2741" s="133"/>
      <c r="AP2741" s="133"/>
      <c r="AQ2741" s="133"/>
      <c r="AR2741" s="133"/>
      <c r="AS2741" s="133"/>
      <c r="AT2741" s="133"/>
      <c r="AU2741" s="133"/>
      <c r="AV2741" s="133"/>
      <c r="AW2741" s="133"/>
      <c r="AX2741" s="133"/>
      <c r="AY2741" s="133"/>
      <c r="AZ2741" s="133"/>
      <c r="BA2741" s="133"/>
      <c r="BB2741" s="133"/>
      <c r="BC2741" s="133"/>
      <c r="BD2741" s="133"/>
      <c r="BE2741" s="133"/>
      <c r="BF2741" s="133"/>
      <c r="BG2741" s="133"/>
      <c r="BH2741" s="133"/>
    </row>
    <row r="2742" spans="1:60" outlineLevel="1" x14ac:dyDescent="0.2">
      <c r="A2742" s="142"/>
      <c r="B2742" s="143"/>
      <c r="C2742" s="189" t="s">
        <v>2652</v>
      </c>
      <c r="D2742" s="175"/>
      <c r="E2742" s="176">
        <v>15.996</v>
      </c>
      <c r="F2742" s="144"/>
      <c r="G2742" s="144"/>
      <c r="H2742" s="144"/>
      <c r="I2742" s="144"/>
      <c r="J2742" s="144"/>
      <c r="K2742" s="144"/>
      <c r="L2742" s="144"/>
      <c r="M2742" s="144"/>
      <c r="N2742" s="144"/>
      <c r="O2742" s="144"/>
      <c r="P2742" s="144"/>
      <c r="Q2742" s="144"/>
      <c r="R2742" s="144"/>
      <c r="S2742" s="144"/>
      <c r="T2742" s="144"/>
      <c r="U2742" s="144"/>
      <c r="V2742" s="144"/>
      <c r="W2742" s="144"/>
      <c r="X2742" s="133"/>
      <c r="Y2742" s="133"/>
      <c r="Z2742" s="133"/>
      <c r="AA2742" s="133"/>
      <c r="AB2742" s="133"/>
      <c r="AC2742" s="133"/>
      <c r="AD2742" s="133"/>
      <c r="AE2742" s="133"/>
      <c r="AF2742" s="133"/>
      <c r="AG2742" s="133" t="s">
        <v>282</v>
      </c>
      <c r="AH2742" s="133">
        <v>0</v>
      </c>
      <c r="AI2742" s="133"/>
      <c r="AJ2742" s="133"/>
      <c r="AK2742" s="133"/>
      <c r="AL2742" s="133"/>
      <c r="AM2742" s="133"/>
      <c r="AN2742" s="133"/>
      <c r="AO2742" s="133"/>
      <c r="AP2742" s="133"/>
      <c r="AQ2742" s="133"/>
      <c r="AR2742" s="133"/>
      <c r="AS2742" s="133"/>
      <c r="AT2742" s="133"/>
      <c r="AU2742" s="133"/>
      <c r="AV2742" s="133"/>
      <c r="AW2742" s="133"/>
      <c r="AX2742" s="133"/>
      <c r="AY2742" s="133"/>
      <c r="AZ2742" s="133"/>
      <c r="BA2742" s="133"/>
      <c r="BB2742" s="133"/>
      <c r="BC2742" s="133"/>
      <c r="BD2742" s="133"/>
      <c r="BE2742" s="133"/>
      <c r="BF2742" s="133"/>
      <c r="BG2742" s="133"/>
      <c r="BH2742" s="133"/>
    </row>
    <row r="2743" spans="1:60" outlineLevel="1" x14ac:dyDescent="0.2">
      <c r="A2743" s="142"/>
      <c r="B2743" s="143"/>
      <c r="C2743" s="189" t="s">
        <v>2653</v>
      </c>
      <c r="D2743" s="175"/>
      <c r="E2743" s="176">
        <v>12.814</v>
      </c>
      <c r="F2743" s="144"/>
      <c r="G2743" s="144"/>
      <c r="H2743" s="144"/>
      <c r="I2743" s="144"/>
      <c r="J2743" s="144"/>
      <c r="K2743" s="144"/>
      <c r="L2743" s="144"/>
      <c r="M2743" s="144"/>
      <c r="N2743" s="144"/>
      <c r="O2743" s="144"/>
      <c r="P2743" s="144"/>
      <c r="Q2743" s="144"/>
      <c r="R2743" s="144"/>
      <c r="S2743" s="144"/>
      <c r="T2743" s="144"/>
      <c r="U2743" s="144"/>
      <c r="V2743" s="144"/>
      <c r="W2743" s="144"/>
      <c r="X2743" s="133"/>
      <c r="Y2743" s="133"/>
      <c r="Z2743" s="133"/>
      <c r="AA2743" s="133"/>
      <c r="AB2743" s="133"/>
      <c r="AC2743" s="133"/>
      <c r="AD2743" s="133"/>
      <c r="AE2743" s="133"/>
      <c r="AF2743" s="133"/>
      <c r="AG2743" s="133" t="s">
        <v>282</v>
      </c>
      <c r="AH2743" s="133">
        <v>0</v>
      </c>
      <c r="AI2743" s="133"/>
      <c r="AJ2743" s="133"/>
      <c r="AK2743" s="133"/>
      <c r="AL2743" s="133"/>
      <c r="AM2743" s="133"/>
      <c r="AN2743" s="133"/>
      <c r="AO2743" s="133"/>
      <c r="AP2743" s="133"/>
      <c r="AQ2743" s="133"/>
      <c r="AR2743" s="133"/>
      <c r="AS2743" s="133"/>
      <c r="AT2743" s="133"/>
      <c r="AU2743" s="133"/>
      <c r="AV2743" s="133"/>
      <c r="AW2743" s="133"/>
      <c r="AX2743" s="133"/>
      <c r="AY2743" s="133"/>
      <c r="AZ2743" s="133"/>
      <c r="BA2743" s="133"/>
      <c r="BB2743" s="133"/>
      <c r="BC2743" s="133"/>
      <c r="BD2743" s="133"/>
      <c r="BE2743" s="133"/>
      <c r="BF2743" s="133"/>
      <c r="BG2743" s="133"/>
      <c r="BH2743" s="133"/>
    </row>
    <row r="2744" spans="1:60" outlineLevel="1" x14ac:dyDescent="0.2">
      <c r="A2744" s="142"/>
      <c r="B2744" s="143"/>
      <c r="C2744" s="189" t="s">
        <v>2654</v>
      </c>
      <c r="D2744" s="175"/>
      <c r="E2744" s="176">
        <v>8.5140000000000011</v>
      </c>
      <c r="F2744" s="144"/>
      <c r="G2744" s="144"/>
      <c r="H2744" s="144"/>
      <c r="I2744" s="144"/>
      <c r="J2744" s="144"/>
      <c r="K2744" s="144"/>
      <c r="L2744" s="144"/>
      <c r="M2744" s="144"/>
      <c r="N2744" s="144"/>
      <c r="O2744" s="144"/>
      <c r="P2744" s="144"/>
      <c r="Q2744" s="144"/>
      <c r="R2744" s="144"/>
      <c r="S2744" s="144"/>
      <c r="T2744" s="144"/>
      <c r="U2744" s="144"/>
      <c r="V2744" s="144"/>
      <c r="W2744" s="144"/>
      <c r="X2744" s="133"/>
      <c r="Y2744" s="133"/>
      <c r="Z2744" s="133"/>
      <c r="AA2744" s="133"/>
      <c r="AB2744" s="133"/>
      <c r="AC2744" s="133"/>
      <c r="AD2744" s="133"/>
      <c r="AE2744" s="133"/>
      <c r="AF2744" s="133"/>
      <c r="AG2744" s="133" t="s">
        <v>282</v>
      </c>
      <c r="AH2744" s="133">
        <v>0</v>
      </c>
      <c r="AI2744" s="133"/>
      <c r="AJ2744" s="133"/>
      <c r="AK2744" s="133"/>
      <c r="AL2744" s="133"/>
      <c r="AM2744" s="133"/>
      <c r="AN2744" s="133"/>
      <c r="AO2744" s="133"/>
      <c r="AP2744" s="133"/>
      <c r="AQ2744" s="133"/>
      <c r="AR2744" s="133"/>
      <c r="AS2744" s="133"/>
      <c r="AT2744" s="133"/>
      <c r="AU2744" s="133"/>
      <c r="AV2744" s="133"/>
      <c r="AW2744" s="133"/>
      <c r="AX2744" s="133"/>
      <c r="AY2744" s="133"/>
      <c r="AZ2744" s="133"/>
      <c r="BA2744" s="133"/>
      <c r="BB2744" s="133"/>
      <c r="BC2744" s="133"/>
      <c r="BD2744" s="133"/>
      <c r="BE2744" s="133"/>
      <c r="BF2744" s="133"/>
      <c r="BG2744" s="133"/>
      <c r="BH2744" s="133"/>
    </row>
    <row r="2745" spans="1:60" outlineLevel="1" x14ac:dyDescent="0.2">
      <c r="A2745" s="142"/>
      <c r="B2745" s="143"/>
      <c r="C2745" s="189" t="s">
        <v>2655</v>
      </c>
      <c r="D2745" s="175"/>
      <c r="E2745" s="176">
        <v>11.094000000000001</v>
      </c>
      <c r="F2745" s="144"/>
      <c r="G2745" s="144"/>
      <c r="H2745" s="144"/>
      <c r="I2745" s="144"/>
      <c r="J2745" s="144"/>
      <c r="K2745" s="144"/>
      <c r="L2745" s="144"/>
      <c r="M2745" s="144"/>
      <c r="N2745" s="144"/>
      <c r="O2745" s="144"/>
      <c r="P2745" s="144"/>
      <c r="Q2745" s="144"/>
      <c r="R2745" s="144"/>
      <c r="S2745" s="144"/>
      <c r="T2745" s="144"/>
      <c r="U2745" s="144"/>
      <c r="V2745" s="144"/>
      <c r="W2745" s="144"/>
      <c r="X2745" s="133"/>
      <c r="Y2745" s="133"/>
      <c r="Z2745" s="133"/>
      <c r="AA2745" s="133"/>
      <c r="AB2745" s="133"/>
      <c r="AC2745" s="133"/>
      <c r="AD2745" s="133"/>
      <c r="AE2745" s="133"/>
      <c r="AF2745" s="133"/>
      <c r="AG2745" s="133" t="s">
        <v>282</v>
      </c>
      <c r="AH2745" s="133">
        <v>0</v>
      </c>
      <c r="AI2745" s="133"/>
      <c r="AJ2745" s="133"/>
      <c r="AK2745" s="133"/>
      <c r="AL2745" s="133"/>
      <c r="AM2745" s="133"/>
      <c r="AN2745" s="133"/>
      <c r="AO2745" s="133"/>
      <c r="AP2745" s="133"/>
      <c r="AQ2745" s="133"/>
      <c r="AR2745" s="133"/>
      <c r="AS2745" s="133"/>
      <c r="AT2745" s="133"/>
      <c r="AU2745" s="133"/>
      <c r="AV2745" s="133"/>
      <c r="AW2745" s="133"/>
      <c r="AX2745" s="133"/>
      <c r="AY2745" s="133"/>
      <c r="AZ2745" s="133"/>
      <c r="BA2745" s="133"/>
      <c r="BB2745" s="133"/>
      <c r="BC2745" s="133"/>
      <c r="BD2745" s="133"/>
      <c r="BE2745" s="133"/>
      <c r="BF2745" s="133"/>
      <c r="BG2745" s="133"/>
      <c r="BH2745" s="133"/>
    </row>
    <row r="2746" spans="1:60" outlineLevel="1" x14ac:dyDescent="0.2">
      <c r="A2746" s="142"/>
      <c r="B2746" s="143"/>
      <c r="C2746" s="189" t="s">
        <v>2656</v>
      </c>
      <c r="D2746" s="175"/>
      <c r="E2746" s="176">
        <v>23.607000000000003</v>
      </c>
      <c r="F2746" s="144"/>
      <c r="G2746" s="144"/>
      <c r="H2746" s="144"/>
      <c r="I2746" s="144"/>
      <c r="J2746" s="144"/>
      <c r="K2746" s="144"/>
      <c r="L2746" s="144"/>
      <c r="M2746" s="144"/>
      <c r="N2746" s="144"/>
      <c r="O2746" s="144"/>
      <c r="P2746" s="144"/>
      <c r="Q2746" s="144"/>
      <c r="R2746" s="144"/>
      <c r="S2746" s="144"/>
      <c r="T2746" s="144"/>
      <c r="U2746" s="144"/>
      <c r="V2746" s="144"/>
      <c r="W2746" s="144"/>
      <c r="X2746" s="133"/>
      <c r="Y2746" s="133"/>
      <c r="Z2746" s="133"/>
      <c r="AA2746" s="133"/>
      <c r="AB2746" s="133"/>
      <c r="AC2746" s="133"/>
      <c r="AD2746" s="133"/>
      <c r="AE2746" s="133"/>
      <c r="AF2746" s="133"/>
      <c r="AG2746" s="133" t="s">
        <v>282</v>
      </c>
      <c r="AH2746" s="133">
        <v>0</v>
      </c>
      <c r="AI2746" s="133"/>
      <c r="AJ2746" s="133"/>
      <c r="AK2746" s="133"/>
      <c r="AL2746" s="133"/>
      <c r="AM2746" s="133"/>
      <c r="AN2746" s="133"/>
      <c r="AO2746" s="133"/>
      <c r="AP2746" s="133"/>
      <c r="AQ2746" s="133"/>
      <c r="AR2746" s="133"/>
      <c r="AS2746" s="133"/>
      <c r="AT2746" s="133"/>
      <c r="AU2746" s="133"/>
      <c r="AV2746" s="133"/>
      <c r="AW2746" s="133"/>
      <c r="AX2746" s="133"/>
      <c r="AY2746" s="133"/>
      <c r="AZ2746" s="133"/>
      <c r="BA2746" s="133"/>
      <c r="BB2746" s="133"/>
      <c r="BC2746" s="133"/>
      <c r="BD2746" s="133"/>
      <c r="BE2746" s="133"/>
      <c r="BF2746" s="133"/>
      <c r="BG2746" s="133"/>
      <c r="BH2746" s="133"/>
    </row>
    <row r="2747" spans="1:60" outlineLevel="1" x14ac:dyDescent="0.2">
      <c r="A2747" s="142"/>
      <c r="B2747" s="143"/>
      <c r="C2747" s="189" t="s">
        <v>2657</v>
      </c>
      <c r="D2747" s="175"/>
      <c r="E2747" s="176">
        <v>9.89</v>
      </c>
      <c r="F2747" s="144"/>
      <c r="G2747" s="144"/>
      <c r="H2747" s="144"/>
      <c r="I2747" s="144"/>
      <c r="J2747" s="144"/>
      <c r="K2747" s="144"/>
      <c r="L2747" s="144"/>
      <c r="M2747" s="144"/>
      <c r="N2747" s="144"/>
      <c r="O2747" s="144"/>
      <c r="P2747" s="144"/>
      <c r="Q2747" s="144"/>
      <c r="R2747" s="144"/>
      <c r="S2747" s="144"/>
      <c r="T2747" s="144"/>
      <c r="U2747" s="144"/>
      <c r="V2747" s="144"/>
      <c r="W2747" s="144"/>
      <c r="X2747" s="133"/>
      <c r="Y2747" s="133"/>
      <c r="Z2747" s="133"/>
      <c r="AA2747" s="133"/>
      <c r="AB2747" s="133"/>
      <c r="AC2747" s="133"/>
      <c r="AD2747" s="133"/>
      <c r="AE2747" s="133"/>
      <c r="AF2747" s="133"/>
      <c r="AG2747" s="133" t="s">
        <v>282</v>
      </c>
      <c r="AH2747" s="133">
        <v>0</v>
      </c>
      <c r="AI2747" s="133"/>
      <c r="AJ2747" s="133"/>
      <c r="AK2747" s="133"/>
      <c r="AL2747" s="133"/>
      <c r="AM2747" s="133"/>
      <c r="AN2747" s="133"/>
      <c r="AO2747" s="133"/>
      <c r="AP2747" s="133"/>
      <c r="AQ2747" s="133"/>
      <c r="AR2747" s="133"/>
      <c r="AS2747" s="133"/>
      <c r="AT2747" s="133"/>
      <c r="AU2747" s="133"/>
      <c r="AV2747" s="133"/>
      <c r="AW2747" s="133"/>
      <c r="AX2747" s="133"/>
      <c r="AY2747" s="133"/>
      <c r="AZ2747" s="133"/>
      <c r="BA2747" s="133"/>
      <c r="BB2747" s="133"/>
      <c r="BC2747" s="133"/>
      <c r="BD2747" s="133"/>
      <c r="BE2747" s="133"/>
      <c r="BF2747" s="133"/>
      <c r="BG2747" s="133"/>
      <c r="BH2747" s="133"/>
    </row>
    <row r="2748" spans="1:60" outlineLevel="1" x14ac:dyDescent="0.2">
      <c r="A2748" s="142"/>
      <c r="B2748" s="143"/>
      <c r="C2748" s="189" t="s">
        <v>2658</v>
      </c>
      <c r="D2748" s="175"/>
      <c r="E2748" s="176">
        <v>12.9</v>
      </c>
      <c r="F2748" s="144"/>
      <c r="G2748" s="144"/>
      <c r="H2748" s="144"/>
      <c r="I2748" s="144"/>
      <c r="J2748" s="144"/>
      <c r="K2748" s="144"/>
      <c r="L2748" s="144"/>
      <c r="M2748" s="144"/>
      <c r="N2748" s="144"/>
      <c r="O2748" s="144"/>
      <c r="P2748" s="144"/>
      <c r="Q2748" s="144"/>
      <c r="R2748" s="144"/>
      <c r="S2748" s="144"/>
      <c r="T2748" s="144"/>
      <c r="U2748" s="144"/>
      <c r="V2748" s="144"/>
      <c r="W2748" s="144"/>
      <c r="X2748" s="133"/>
      <c r="Y2748" s="133"/>
      <c r="Z2748" s="133"/>
      <c r="AA2748" s="133"/>
      <c r="AB2748" s="133"/>
      <c r="AC2748" s="133"/>
      <c r="AD2748" s="133"/>
      <c r="AE2748" s="133"/>
      <c r="AF2748" s="133"/>
      <c r="AG2748" s="133" t="s">
        <v>282</v>
      </c>
      <c r="AH2748" s="133">
        <v>0</v>
      </c>
      <c r="AI2748" s="133"/>
      <c r="AJ2748" s="133"/>
      <c r="AK2748" s="133"/>
      <c r="AL2748" s="133"/>
      <c r="AM2748" s="133"/>
      <c r="AN2748" s="133"/>
      <c r="AO2748" s="133"/>
      <c r="AP2748" s="133"/>
      <c r="AQ2748" s="133"/>
      <c r="AR2748" s="133"/>
      <c r="AS2748" s="133"/>
      <c r="AT2748" s="133"/>
      <c r="AU2748" s="133"/>
      <c r="AV2748" s="133"/>
      <c r="AW2748" s="133"/>
      <c r="AX2748" s="133"/>
      <c r="AY2748" s="133"/>
      <c r="AZ2748" s="133"/>
      <c r="BA2748" s="133"/>
      <c r="BB2748" s="133"/>
      <c r="BC2748" s="133"/>
      <c r="BD2748" s="133"/>
      <c r="BE2748" s="133"/>
      <c r="BF2748" s="133"/>
      <c r="BG2748" s="133"/>
      <c r="BH2748" s="133"/>
    </row>
    <row r="2749" spans="1:60" outlineLevel="1" x14ac:dyDescent="0.2">
      <c r="A2749" s="142"/>
      <c r="B2749" s="143"/>
      <c r="C2749" s="189" t="s">
        <v>2659</v>
      </c>
      <c r="D2749" s="175"/>
      <c r="E2749" s="176">
        <v>12.47</v>
      </c>
      <c r="F2749" s="144"/>
      <c r="G2749" s="144"/>
      <c r="H2749" s="144"/>
      <c r="I2749" s="144"/>
      <c r="J2749" s="144"/>
      <c r="K2749" s="144"/>
      <c r="L2749" s="144"/>
      <c r="M2749" s="144"/>
      <c r="N2749" s="144"/>
      <c r="O2749" s="144"/>
      <c r="P2749" s="144"/>
      <c r="Q2749" s="144"/>
      <c r="R2749" s="144"/>
      <c r="S2749" s="144"/>
      <c r="T2749" s="144"/>
      <c r="U2749" s="144"/>
      <c r="V2749" s="144"/>
      <c r="W2749" s="144"/>
      <c r="X2749" s="133"/>
      <c r="Y2749" s="133"/>
      <c r="Z2749" s="133"/>
      <c r="AA2749" s="133"/>
      <c r="AB2749" s="133"/>
      <c r="AC2749" s="133"/>
      <c r="AD2749" s="133"/>
      <c r="AE2749" s="133"/>
      <c r="AF2749" s="133"/>
      <c r="AG2749" s="133" t="s">
        <v>282</v>
      </c>
      <c r="AH2749" s="133">
        <v>0</v>
      </c>
      <c r="AI2749" s="133"/>
      <c r="AJ2749" s="133"/>
      <c r="AK2749" s="133"/>
      <c r="AL2749" s="133"/>
      <c r="AM2749" s="133"/>
      <c r="AN2749" s="133"/>
      <c r="AO2749" s="133"/>
      <c r="AP2749" s="133"/>
      <c r="AQ2749" s="133"/>
      <c r="AR2749" s="133"/>
      <c r="AS2749" s="133"/>
      <c r="AT2749" s="133"/>
      <c r="AU2749" s="133"/>
      <c r="AV2749" s="133"/>
      <c r="AW2749" s="133"/>
      <c r="AX2749" s="133"/>
      <c r="AY2749" s="133"/>
      <c r="AZ2749" s="133"/>
      <c r="BA2749" s="133"/>
      <c r="BB2749" s="133"/>
      <c r="BC2749" s="133"/>
      <c r="BD2749" s="133"/>
      <c r="BE2749" s="133"/>
      <c r="BF2749" s="133"/>
      <c r="BG2749" s="133"/>
      <c r="BH2749" s="133"/>
    </row>
    <row r="2750" spans="1:60" outlineLevel="1" x14ac:dyDescent="0.2">
      <c r="A2750" s="142"/>
      <c r="B2750" s="143"/>
      <c r="C2750" s="189" t="s">
        <v>2660</v>
      </c>
      <c r="D2750" s="175"/>
      <c r="E2750" s="176">
        <v>8.3850000000000016</v>
      </c>
      <c r="F2750" s="144"/>
      <c r="G2750" s="144"/>
      <c r="H2750" s="144"/>
      <c r="I2750" s="144"/>
      <c r="J2750" s="144"/>
      <c r="K2750" s="144"/>
      <c r="L2750" s="144"/>
      <c r="M2750" s="144"/>
      <c r="N2750" s="144"/>
      <c r="O2750" s="144"/>
      <c r="P2750" s="144"/>
      <c r="Q2750" s="144"/>
      <c r="R2750" s="144"/>
      <c r="S2750" s="144"/>
      <c r="T2750" s="144"/>
      <c r="U2750" s="144"/>
      <c r="V2750" s="144"/>
      <c r="W2750" s="144"/>
      <c r="X2750" s="133"/>
      <c r="Y2750" s="133"/>
      <c r="Z2750" s="133"/>
      <c r="AA2750" s="133"/>
      <c r="AB2750" s="133"/>
      <c r="AC2750" s="133"/>
      <c r="AD2750" s="133"/>
      <c r="AE2750" s="133"/>
      <c r="AF2750" s="133"/>
      <c r="AG2750" s="133" t="s">
        <v>282</v>
      </c>
      <c r="AH2750" s="133">
        <v>0</v>
      </c>
      <c r="AI2750" s="133"/>
      <c r="AJ2750" s="133"/>
      <c r="AK2750" s="133"/>
      <c r="AL2750" s="133"/>
      <c r="AM2750" s="133"/>
      <c r="AN2750" s="133"/>
      <c r="AO2750" s="133"/>
      <c r="AP2750" s="133"/>
      <c r="AQ2750" s="133"/>
      <c r="AR2750" s="133"/>
      <c r="AS2750" s="133"/>
      <c r="AT2750" s="133"/>
      <c r="AU2750" s="133"/>
      <c r="AV2750" s="133"/>
      <c r="AW2750" s="133"/>
      <c r="AX2750" s="133"/>
      <c r="AY2750" s="133"/>
      <c r="AZ2750" s="133"/>
      <c r="BA2750" s="133"/>
      <c r="BB2750" s="133"/>
      <c r="BC2750" s="133"/>
      <c r="BD2750" s="133"/>
      <c r="BE2750" s="133"/>
      <c r="BF2750" s="133"/>
      <c r="BG2750" s="133"/>
      <c r="BH2750" s="133"/>
    </row>
    <row r="2751" spans="1:60" outlineLevel="1" x14ac:dyDescent="0.2">
      <c r="A2751" s="142"/>
      <c r="B2751" s="143"/>
      <c r="C2751" s="189" t="s">
        <v>2661</v>
      </c>
      <c r="D2751" s="175"/>
      <c r="E2751" s="176">
        <v>12.685</v>
      </c>
      <c r="F2751" s="144"/>
      <c r="G2751" s="144"/>
      <c r="H2751" s="144"/>
      <c r="I2751" s="144"/>
      <c r="J2751" s="144"/>
      <c r="K2751" s="144"/>
      <c r="L2751" s="144"/>
      <c r="M2751" s="144"/>
      <c r="N2751" s="144"/>
      <c r="O2751" s="144"/>
      <c r="P2751" s="144"/>
      <c r="Q2751" s="144"/>
      <c r="R2751" s="144"/>
      <c r="S2751" s="144"/>
      <c r="T2751" s="144"/>
      <c r="U2751" s="144"/>
      <c r="V2751" s="144"/>
      <c r="W2751" s="144"/>
      <c r="X2751" s="133"/>
      <c r="Y2751" s="133"/>
      <c r="Z2751" s="133"/>
      <c r="AA2751" s="133"/>
      <c r="AB2751" s="133"/>
      <c r="AC2751" s="133"/>
      <c r="AD2751" s="133"/>
      <c r="AE2751" s="133"/>
      <c r="AF2751" s="133"/>
      <c r="AG2751" s="133" t="s">
        <v>282</v>
      </c>
      <c r="AH2751" s="133">
        <v>0</v>
      </c>
      <c r="AI2751" s="133"/>
      <c r="AJ2751" s="133"/>
      <c r="AK2751" s="133"/>
      <c r="AL2751" s="133"/>
      <c r="AM2751" s="133"/>
      <c r="AN2751" s="133"/>
      <c r="AO2751" s="133"/>
      <c r="AP2751" s="133"/>
      <c r="AQ2751" s="133"/>
      <c r="AR2751" s="133"/>
      <c r="AS2751" s="133"/>
      <c r="AT2751" s="133"/>
      <c r="AU2751" s="133"/>
      <c r="AV2751" s="133"/>
      <c r="AW2751" s="133"/>
      <c r="AX2751" s="133"/>
      <c r="AY2751" s="133"/>
      <c r="AZ2751" s="133"/>
      <c r="BA2751" s="133"/>
      <c r="BB2751" s="133"/>
      <c r="BC2751" s="133"/>
      <c r="BD2751" s="133"/>
      <c r="BE2751" s="133"/>
      <c r="BF2751" s="133"/>
      <c r="BG2751" s="133"/>
      <c r="BH2751" s="133"/>
    </row>
    <row r="2752" spans="1:60" outlineLevel="1" x14ac:dyDescent="0.2">
      <c r="A2752" s="142"/>
      <c r="B2752" s="143"/>
      <c r="C2752" s="189" t="s">
        <v>2662</v>
      </c>
      <c r="D2752" s="175"/>
      <c r="E2752" s="176">
        <v>19.350000000000001</v>
      </c>
      <c r="F2752" s="144"/>
      <c r="G2752" s="144"/>
      <c r="H2752" s="144"/>
      <c r="I2752" s="144"/>
      <c r="J2752" s="144"/>
      <c r="K2752" s="144"/>
      <c r="L2752" s="144"/>
      <c r="M2752" s="144"/>
      <c r="N2752" s="144"/>
      <c r="O2752" s="144"/>
      <c r="P2752" s="144"/>
      <c r="Q2752" s="144"/>
      <c r="R2752" s="144"/>
      <c r="S2752" s="144"/>
      <c r="T2752" s="144"/>
      <c r="U2752" s="144"/>
      <c r="V2752" s="144"/>
      <c r="W2752" s="144"/>
      <c r="X2752" s="133"/>
      <c r="Y2752" s="133"/>
      <c r="Z2752" s="133"/>
      <c r="AA2752" s="133"/>
      <c r="AB2752" s="133"/>
      <c r="AC2752" s="133"/>
      <c r="AD2752" s="133"/>
      <c r="AE2752" s="133"/>
      <c r="AF2752" s="133"/>
      <c r="AG2752" s="133" t="s">
        <v>282</v>
      </c>
      <c r="AH2752" s="133">
        <v>0</v>
      </c>
      <c r="AI2752" s="133"/>
      <c r="AJ2752" s="133"/>
      <c r="AK2752" s="133"/>
      <c r="AL2752" s="133"/>
      <c r="AM2752" s="133"/>
      <c r="AN2752" s="133"/>
      <c r="AO2752" s="133"/>
      <c r="AP2752" s="133"/>
      <c r="AQ2752" s="133"/>
      <c r="AR2752" s="133"/>
      <c r="AS2752" s="133"/>
      <c r="AT2752" s="133"/>
      <c r="AU2752" s="133"/>
      <c r="AV2752" s="133"/>
      <c r="AW2752" s="133"/>
      <c r="AX2752" s="133"/>
      <c r="AY2752" s="133"/>
      <c r="AZ2752" s="133"/>
      <c r="BA2752" s="133"/>
      <c r="BB2752" s="133"/>
      <c r="BC2752" s="133"/>
      <c r="BD2752" s="133"/>
      <c r="BE2752" s="133"/>
      <c r="BF2752" s="133"/>
      <c r="BG2752" s="133"/>
      <c r="BH2752" s="133"/>
    </row>
    <row r="2753" spans="1:60" outlineLevel="1" x14ac:dyDescent="0.2">
      <c r="A2753" s="142"/>
      <c r="B2753" s="143"/>
      <c r="C2753" s="189" t="s">
        <v>2663</v>
      </c>
      <c r="D2753" s="175"/>
      <c r="E2753" s="176">
        <v>2.3400000000000003</v>
      </c>
      <c r="F2753" s="144"/>
      <c r="G2753" s="144"/>
      <c r="H2753" s="144"/>
      <c r="I2753" s="144"/>
      <c r="J2753" s="144"/>
      <c r="K2753" s="144"/>
      <c r="L2753" s="144"/>
      <c r="M2753" s="144"/>
      <c r="N2753" s="144"/>
      <c r="O2753" s="144"/>
      <c r="P2753" s="144"/>
      <c r="Q2753" s="144"/>
      <c r="R2753" s="144"/>
      <c r="S2753" s="144"/>
      <c r="T2753" s="144"/>
      <c r="U2753" s="144"/>
      <c r="V2753" s="144"/>
      <c r="W2753" s="144"/>
      <c r="X2753" s="133"/>
      <c r="Y2753" s="133"/>
      <c r="Z2753" s="133"/>
      <c r="AA2753" s="133"/>
      <c r="AB2753" s="133"/>
      <c r="AC2753" s="133"/>
      <c r="AD2753" s="133"/>
      <c r="AE2753" s="133"/>
      <c r="AF2753" s="133"/>
      <c r="AG2753" s="133" t="s">
        <v>282</v>
      </c>
      <c r="AH2753" s="133">
        <v>0</v>
      </c>
      <c r="AI2753" s="133"/>
      <c r="AJ2753" s="133"/>
      <c r="AK2753" s="133"/>
      <c r="AL2753" s="133"/>
      <c r="AM2753" s="133"/>
      <c r="AN2753" s="133"/>
      <c r="AO2753" s="133"/>
      <c r="AP2753" s="133"/>
      <c r="AQ2753" s="133"/>
      <c r="AR2753" s="133"/>
      <c r="AS2753" s="133"/>
      <c r="AT2753" s="133"/>
      <c r="AU2753" s="133"/>
      <c r="AV2753" s="133"/>
      <c r="AW2753" s="133"/>
      <c r="AX2753" s="133"/>
      <c r="AY2753" s="133"/>
      <c r="AZ2753" s="133"/>
      <c r="BA2753" s="133"/>
      <c r="BB2753" s="133"/>
      <c r="BC2753" s="133"/>
      <c r="BD2753" s="133"/>
      <c r="BE2753" s="133"/>
      <c r="BF2753" s="133"/>
      <c r="BG2753" s="133"/>
      <c r="BH2753" s="133"/>
    </row>
    <row r="2754" spans="1:60" outlineLevel="1" x14ac:dyDescent="0.2">
      <c r="A2754" s="142"/>
      <c r="B2754" s="143"/>
      <c r="C2754" s="189" t="s">
        <v>2664</v>
      </c>
      <c r="D2754" s="175"/>
      <c r="E2754" s="176">
        <v>1.26</v>
      </c>
      <c r="F2754" s="144"/>
      <c r="G2754" s="144"/>
      <c r="H2754" s="144"/>
      <c r="I2754" s="144"/>
      <c r="J2754" s="144"/>
      <c r="K2754" s="144"/>
      <c r="L2754" s="144"/>
      <c r="M2754" s="144"/>
      <c r="N2754" s="144"/>
      <c r="O2754" s="144"/>
      <c r="P2754" s="144"/>
      <c r="Q2754" s="144"/>
      <c r="R2754" s="144"/>
      <c r="S2754" s="144"/>
      <c r="T2754" s="144"/>
      <c r="U2754" s="144"/>
      <c r="V2754" s="144"/>
      <c r="W2754" s="144"/>
      <c r="X2754" s="133"/>
      <c r="Y2754" s="133"/>
      <c r="Z2754" s="133"/>
      <c r="AA2754" s="133"/>
      <c r="AB2754" s="133"/>
      <c r="AC2754" s="133"/>
      <c r="AD2754" s="133"/>
      <c r="AE2754" s="133"/>
      <c r="AF2754" s="133"/>
      <c r="AG2754" s="133" t="s">
        <v>282</v>
      </c>
      <c r="AH2754" s="133">
        <v>0</v>
      </c>
      <c r="AI2754" s="133"/>
      <c r="AJ2754" s="133"/>
      <c r="AK2754" s="133"/>
      <c r="AL2754" s="133"/>
      <c r="AM2754" s="133"/>
      <c r="AN2754" s="133"/>
      <c r="AO2754" s="133"/>
      <c r="AP2754" s="133"/>
      <c r="AQ2754" s="133"/>
      <c r="AR2754" s="133"/>
      <c r="AS2754" s="133"/>
      <c r="AT2754" s="133"/>
      <c r="AU2754" s="133"/>
      <c r="AV2754" s="133"/>
      <c r="AW2754" s="133"/>
      <c r="AX2754" s="133"/>
      <c r="AY2754" s="133"/>
      <c r="AZ2754" s="133"/>
      <c r="BA2754" s="133"/>
      <c r="BB2754" s="133"/>
      <c r="BC2754" s="133"/>
      <c r="BD2754" s="133"/>
      <c r="BE2754" s="133"/>
      <c r="BF2754" s="133"/>
      <c r="BG2754" s="133"/>
      <c r="BH2754" s="133"/>
    </row>
    <row r="2755" spans="1:60" outlineLevel="1" x14ac:dyDescent="0.2">
      <c r="A2755" s="142"/>
      <c r="B2755" s="143"/>
      <c r="C2755" s="190" t="s">
        <v>673</v>
      </c>
      <c r="D2755" s="177"/>
      <c r="E2755" s="178">
        <v>162.99</v>
      </c>
      <c r="F2755" s="144"/>
      <c r="G2755" s="144"/>
      <c r="H2755" s="144"/>
      <c r="I2755" s="144"/>
      <c r="J2755" s="144"/>
      <c r="K2755" s="144"/>
      <c r="L2755" s="144"/>
      <c r="M2755" s="144"/>
      <c r="N2755" s="144"/>
      <c r="O2755" s="144"/>
      <c r="P2755" s="144"/>
      <c r="Q2755" s="144"/>
      <c r="R2755" s="144"/>
      <c r="S2755" s="144"/>
      <c r="T2755" s="144"/>
      <c r="U2755" s="144"/>
      <c r="V2755" s="144"/>
      <c r="W2755" s="144"/>
      <c r="X2755" s="133"/>
      <c r="Y2755" s="133"/>
      <c r="Z2755" s="133"/>
      <c r="AA2755" s="133"/>
      <c r="AB2755" s="133"/>
      <c r="AC2755" s="133"/>
      <c r="AD2755" s="133"/>
      <c r="AE2755" s="133"/>
      <c r="AF2755" s="133"/>
      <c r="AG2755" s="133" t="s">
        <v>282</v>
      </c>
      <c r="AH2755" s="133">
        <v>1</v>
      </c>
      <c r="AI2755" s="133"/>
      <c r="AJ2755" s="133"/>
      <c r="AK2755" s="133"/>
      <c r="AL2755" s="133"/>
      <c r="AM2755" s="133"/>
      <c r="AN2755" s="133"/>
      <c r="AO2755" s="133"/>
      <c r="AP2755" s="133"/>
      <c r="AQ2755" s="133"/>
      <c r="AR2755" s="133"/>
      <c r="AS2755" s="133"/>
      <c r="AT2755" s="133"/>
      <c r="AU2755" s="133"/>
      <c r="AV2755" s="133"/>
      <c r="AW2755" s="133"/>
      <c r="AX2755" s="133"/>
      <c r="AY2755" s="133"/>
      <c r="AZ2755" s="133"/>
      <c r="BA2755" s="133"/>
      <c r="BB2755" s="133"/>
      <c r="BC2755" s="133"/>
      <c r="BD2755" s="133"/>
      <c r="BE2755" s="133"/>
      <c r="BF2755" s="133"/>
      <c r="BG2755" s="133"/>
      <c r="BH2755" s="133"/>
    </row>
    <row r="2756" spans="1:60" outlineLevel="1" x14ac:dyDescent="0.2">
      <c r="A2756" s="142"/>
      <c r="B2756" s="143"/>
      <c r="C2756" s="189" t="s">
        <v>674</v>
      </c>
      <c r="D2756" s="175"/>
      <c r="E2756" s="176"/>
      <c r="F2756" s="144"/>
      <c r="G2756" s="144"/>
      <c r="H2756" s="144"/>
      <c r="I2756" s="144"/>
      <c r="J2756" s="144"/>
      <c r="K2756" s="144"/>
      <c r="L2756" s="144"/>
      <c r="M2756" s="144"/>
      <c r="N2756" s="144"/>
      <c r="O2756" s="144"/>
      <c r="P2756" s="144"/>
      <c r="Q2756" s="144"/>
      <c r="R2756" s="144"/>
      <c r="S2756" s="144"/>
      <c r="T2756" s="144"/>
      <c r="U2756" s="144"/>
      <c r="V2756" s="144"/>
      <c r="W2756" s="144"/>
      <c r="X2756" s="133"/>
      <c r="Y2756" s="133"/>
      <c r="Z2756" s="133"/>
      <c r="AA2756" s="133"/>
      <c r="AB2756" s="133"/>
      <c r="AC2756" s="133"/>
      <c r="AD2756" s="133"/>
      <c r="AE2756" s="133"/>
      <c r="AF2756" s="133"/>
      <c r="AG2756" s="133" t="s">
        <v>282</v>
      </c>
      <c r="AH2756" s="133">
        <v>0</v>
      </c>
      <c r="AI2756" s="133"/>
      <c r="AJ2756" s="133"/>
      <c r="AK2756" s="133"/>
      <c r="AL2756" s="133"/>
      <c r="AM2756" s="133"/>
      <c r="AN2756" s="133"/>
      <c r="AO2756" s="133"/>
      <c r="AP2756" s="133"/>
      <c r="AQ2756" s="133"/>
      <c r="AR2756" s="133"/>
      <c r="AS2756" s="133"/>
      <c r="AT2756" s="133"/>
      <c r="AU2756" s="133"/>
      <c r="AV2756" s="133"/>
      <c r="AW2756" s="133"/>
      <c r="AX2756" s="133"/>
      <c r="AY2756" s="133"/>
      <c r="AZ2756" s="133"/>
      <c r="BA2756" s="133"/>
      <c r="BB2756" s="133"/>
      <c r="BC2756" s="133"/>
      <c r="BD2756" s="133"/>
      <c r="BE2756" s="133"/>
      <c r="BF2756" s="133"/>
      <c r="BG2756" s="133"/>
      <c r="BH2756" s="133"/>
    </row>
    <row r="2757" spans="1:60" outlineLevel="1" x14ac:dyDescent="0.2">
      <c r="A2757" s="142"/>
      <c r="B2757" s="143"/>
      <c r="C2757" s="189" t="s">
        <v>2665</v>
      </c>
      <c r="D2757" s="175"/>
      <c r="E2757" s="176">
        <v>10.234000000000002</v>
      </c>
      <c r="F2757" s="144"/>
      <c r="G2757" s="144"/>
      <c r="H2757" s="144"/>
      <c r="I2757" s="144"/>
      <c r="J2757" s="144"/>
      <c r="K2757" s="144"/>
      <c r="L2757" s="144"/>
      <c r="M2757" s="144"/>
      <c r="N2757" s="144"/>
      <c r="O2757" s="144"/>
      <c r="P2757" s="144"/>
      <c r="Q2757" s="144"/>
      <c r="R2757" s="144"/>
      <c r="S2757" s="144"/>
      <c r="T2757" s="144"/>
      <c r="U2757" s="144"/>
      <c r="V2757" s="144"/>
      <c r="W2757" s="144"/>
      <c r="X2757" s="133"/>
      <c r="Y2757" s="133"/>
      <c r="Z2757" s="133"/>
      <c r="AA2757" s="133"/>
      <c r="AB2757" s="133"/>
      <c r="AC2757" s="133"/>
      <c r="AD2757" s="133"/>
      <c r="AE2757" s="133"/>
      <c r="AF2757" s="133"/>
      <c r="AG2757" s="133" t="s">
        <v>282</v>
      </c>
      <c r="AH2757" s="133">
        <v>0</v>
      </c>
      <c r="AI2757" s="133"/>
      <c r="AJ2757" s="133"/>
      <c r="AK2757" s="133"/>
      <c r="AL2757" s="133"/>
      <c r="AM2757" s="133"/>
      <c r="AN2757" s="133"/>
      <c r="AO2757" s="133"/>
      <c r="AP2757" s="133"/>
      <c r="AQ2757" s="133"/>
      <c r="AR2757" s="133"/>
      <c r="AS2757" s="133"/>
      <c r="AT2757" s="133"/>
      <c r="AU2757" s="133"/>
      <c r="AV2757" s="133"/>
      <c r="AW2757" s="133"/>
      <c r="AX2757" s="133"/>
      <c r="AY2757" s="133"/>
      <c r="AZ2757" s="133"/>
      <c r="BA2757" s="133"/>
      <c r="BB2757" s="133"/>
      <c r="BC2757" s="133"/>
      <c r="BD2757" s="133"/>
      <c r="BE2757" s="133"/>
      <c r="BF2757" s="133"/>
      <c r="BG2757" s="133"/>
      <c r="BH2757" s="133"/>
    </row>
    <row r="2758" spans="1:60" outlineLevel="1" x14ac:dyDescent="0.2">
      <c r="A2758" s="142"/>
      <c r="B2758" s="143"/>
      <c r="C2758" s="189" t="s">
        <v>2666</v>
      </c>
      <c r="D2758" s="175"/>
      <c r="E2758" s="176">
        <v>8.5140000000000011</v>
      </c>
      <c r="F2758" s="144"/>
      <c r="G2758" s="144"/>
      <c r="H2758" s="144"/>
      <c r="I2758" s="144"/>
      <c r="J2758" s="144"/>
      <c r="K2758" s="144"/>
      <c r="L2758" s="144"/>
      <c r="M2758" s="144"/>
      <c r="N2758" s="144"/>
      <c r="O2758" s="144"/>
      <c r="P2758" s="144"/>
      <c r="Q2758" s="144"/>
      <c r="R2758" s="144"/>
      <c r="S2758" s="144"/>
      <c r="T2758" s="144"/>
      <c r="U2758" s="144"/>
      <c r="V2758" s="144"/>
      <c r="W2758" s="144"/>
      <c r="X2758" s="133"/>
      <c r="Y2758" s="133"/>
      <c r="Z2758" s="133"/>
      <c r="AA2758" s="133"/>
      <c r="AB2758" s="133"/>
      <c r="AC2758" s="133"/>
      <c r="AD2758" s="133"/>
      <c r="AE2758" s="133"/>
      <c r="AF2758" s="133"/>
      <c r="AG2758" s="133" t="s">
        <v>282</v>
      </c>
      <c r="AH2758" s="133">
        <v>0</v>
      </c>
      <c r="AI2758" s="133"/>
      <c r="AJ2758" s="133"/>
      <c r="AK2758" s="133"/>
      <c r="AL2758" s="133"/>
      <c r="AM2758" s="133"/>
      <c r="AN2758" s="133"/>
      <c r="AO2758" s="133"/>
      <c r="AP2758" s="133"/>
      <c r="AQ2758" s="133"/>
      <c r="AR2758" s="133"/>
      <c r="AS2758" s="133"/>
      <c r="AT2758" s="133"/>
      <c r="AU2758" s="133"/>
      <c r="AV2758" s="133"/>
      <c r="AW2758" s="133"/>
      <c r="AX2758" s="133"/>
      <c r="AY2758" s="133"/>
      <c r="AZ2758" s="133"/>
      <c r="BA2758" s="133"/>
      <c r="BB2758" s="133"/>
      <c r="BC2758" s="133"/>
      <c r="BD2758" s="133"/>
      <c r="BE2758" s="133"/>
      <c r="BF2758" s="133"/>
      <c r="BG2758" s="133"/>
      <c r="BH2758" s="133"/>
    </row>
    <row r="2759" spans="1:60" outlineLevel="1" x14ac:dyDescent="0.2">
      <c r="A2759" s="142"/>
      <c r="B2759" s="143"/>
      <c r="C2759" s="189" t="s">
        <v>2667</v>
      </c>
      <c r="D2759" s="175"/>
      <c r="E2759" s="176">
        <v>12.599</v>
      </c>
      <c r="F2759" s="144"/>
      <c r="G2759" s="144"/>
      <c r="H2759" s="144"/>
      <c r="I2759" s="144"/>
      <c r="J2759" s="144"/>
      <c r="K2759" s="144"/>
      <c r="L2759" s="144"/>
      <c r="M2759" s="144"/>
      <c r="N2759" s="144"/>
      <c r="O2759" s="144"/>
      <c r="P2759" s="144"/>
      <c r="Q2759" s="144"/>
      <c r="R2759" s="144"/>
      <c r="S2759" s="144"/>
      <c r="T2759" s="144"/>
      <c r="U2759" s="144"/>
      <c r="V2759" s="144"/>
      <c r="W2759" s="144"/>
      <c r="X2759" s="133"/>
      <c r="Y2759" s="133"/>
      <c r="Z2759" s="133"/>
      <c r="AA2759" s="133"/>
      <c r="AB2759" s="133"/>
      <c r="AC2759" s="133"/>
      <c r="AD2759" s="133"/>
      <c r="AE2759" s="133"/>
      <c r="AF2759" s="133"/>
      <c r="AG2759" s="133" t="s">
        <v>282</v>
      </c>
      <c r="AH2759" s="133">
        <v>0</v>
      </c>
      <c r="AI2759" s="133"/>
      <c r="AJ2759" s="133"/>
      <c r="AK2759" s="133"/>
      <c r="AL2759" s="133"/>
      <c r="AM2759" s="133"/>
      <c r="AN2759" s="133"/>
      <c r="AO2759" s="133"/>
      <c r="AP2759" s="133"/>
      <c r="AQ2759" s="133"/>
      <c r="AR2759" s="133"/>
      <c r="AS2759" s="133"/>
      <c r="AT2759" s="133"/>
      <c r="AU2759" s="133"/>
      <c r="AV2759" s="133"/>
      <c r="AW2759" s="133"/>
      <c r="AX2759" s="133"/>
      <c r="AY2759" s="133"/>
      <c r="AZ2759" s="133"/>
      <c r="BA2759" s="133"/>
      <c r="BB2759" s="133"/>
      <c r="BC2759" s="133"/>
      <c r="BD2759" s="133"/>
      <c r="BE2759" s="133"/>
      <c r="BF2759" s="133"/>
      <c r="BG2759" s="133"/>
      <c r="BH2759" s="133"/>
    </row>
    <row r="2760" spans="1:60" outlineLevel="1" x14ac:dyDescent="0.2">
      <c r="A2760" s="142"/>
      <c r="B2760" s="143"/>
      <c r="C2760" s="189" t="s">
        <v>2668</v>
      </c>
      <c r="D2760" s="175"/>
      <c r="E2760" s="176">
        <v>23.564</v>
      </c>
      <c r="F2760" s="144"/>
      <c r="G2760" s="144"/>
      <c r="H2760" s="144"/>
      <c r="I2760" s="144"/>
      <c r="J2760" s="144"/>
      <c r="K2760" s="144"/>
      <c r="L2760" s="144"/>
      <c r="M2760" s="144"/>
      <c r="N2760" s="144"/>
      <c r="O2760" s="144"/>
      <c r="P2760" s="144"/>
      <c r="Q2760" s="144"/>
      <c r="R2760" s="144"/>
      <c r="S2760" s="144"/>
      <c r="T2760" s="144"/>
      <c r="U2760" s="144"/>
      <c r="V2760" s="144"/>
      <c r="W2760" s="144"/>
      <c r="X2760" s="133"/>
      <c r="Y2760" s="133"/>
      <c r="Z2760" s="133"/>
      <c r="AA2760" s="133"/>
      <c r="AB2760" s="133"/>
      <c r="AC2760" s="133"/>
      <c r="AD2760" s="133"/>
      <c r="AE2760" s="133"/>
      <c r="AF2760" s="133"/>
      <c r="AG2760" s="133" t="s">
        <v>282</v>
      </c>
      <c r="AH2760" s="133">
        <v>0</v>
      </c>
      <c r="AI2760" s="133"/>
      <c r="AJ2760" s="133"/>
      <c r="AK2760" s="133"/>
      <c r="AL2760" s="133"/>
      <c r="AM2760" s="133"/>
      <c r="AN2760" s="133"/>
      <c r="AO2760" s="133"/>
      <c r="AP2760" s="133"/>
      <c r="AQ2760" s="133"/>
      <c r="AR2760" s="133"/>
      <c r="AS2760" s="133"/>
      <c r="AT2760" s="133"/>
      <c r="AU2760" s="133"/>
      <c r="AV2760" s="133"/>
      <c r="AW2760" s="133"/>
      <c r="AX2760" s="133"/>
      <c r="AY2760" s="133"/>
      <c r="AZ2760" s="133"/>
      <c r="BA2760" s="133"/>
      <c r="BB2760" s="133"/>
      <c r="BC2760" s="133"/>
      <c r="BD2760" s="133"/>
      <c r="BE2760" s="133"/>
      <c r="BF2760" s="133"/>
      <c r="BG2760" s="133"/>
      <c r="BH2760" s="133"/>
    </row>
    <row r="2761" spans="1:60" outlineLevel="1" x14ac:dyDescent="0.2">
      <c r="A2761" s="142"/>
      <c r="B2761" s="143"/>
      <c r="C2761" s="189" t="s">
        <v>2669</v>
      </c>
      <c r="D2761" s="175"/>
      <c r="E2761" s="176">
        <v>10.105</v>
      </c>
      <c r="F2761" s="144"/>
      <c r="G2761" s="144"/>
      <c r="H2761" s="144"/>
      <c r="I2761" s="144"/>
      <c r="J2761" s="144"/>
      <c r="K2761" s="144"/>
      <c r="L2761" s="144"/>
      <c r="M2761" s="144"/>
      <c r="N2761" s="144"/>
      <c r="O2761" s="144"/>
      <c r="P2761" s="144"/>
      <c r="Q2761" s="144"/>
      <c r="R2761" s="144"/>
      <c r="S2761" s="144"/>
      <c r="T2761" s="144"/>
      <c r="U2761" s="144"/>
      <c r="V2761" s="144"/>
      <c r="W2761" s="144"/>
      <c r="X2761" s="133"/>
      <c r="Y2761" s="133"/>
      <c r="Z2761" s="133"/>
      <c r="AA2761" s="133"/>
      <c r="AB2761" s="133"/>
      <c r="AC2761" s="133"/>
      <c r="AD2761" s="133"/>
      <c r="AE2761" s="133"/>
      <c r="AF2761" s="133"/>
      <c r="AG2761" s="133" t="s">
        <v>282</v>
      </c>
      <c r="AH2761" s="133">
        <v>0</v>
      </c>
      <c r="AI2761" s="133"/>
      <c r="AJ2761" s="133"/>
      <c r="AK2761" s="133"/>
      <c r="AL2761" s="133"/>
      <c r="AM2761" s="133"/>
      <c r="AN2761" s="133"/>
      <c r="AO2761" s="133"/>
      <c r="AP2761" s="133"/>
      <c r="AQ2761" s="133"/>
      <c r="AR2761" s="133"/>
      <c r="AS2761" s="133"/>
      <c r="AT2761" s="133"/>
      <c r="AU2761" s="133"/>
      <c r="AV2761" s="133"/>
      <c r="AW2761" s="133"/>
      <c r="AX2761" s="133"/>
      <c r="AY2761" s="133"/>
      <c r="AZ2761" s="133"/>
      <c r="BA2761" s="133"/>
      <c r="BB2761" s="133"/>
      <c r="BC2761" s="133"/>
      <c r="BD2761" s="133"/>
      <c r="BE2761" s="133"/>
      <c r="BF2761" s="133"/>
      <c r="BG2761" s="133"/>
      <c r="BH2761" s="133"/>
    </row>
    <row r="2762" spans="1:60" outlineLevel="1" x14ac:dyDescent="0.2">
      <c r="A2762" s="142"/>
      <c r="B2762" s="143"/>
      <c r="C2762" s="189" t="s">
        <v>2670</v>
      </c>
      <c r="D2762" s="175"/>
      <c r="E2762" s="176">
        <v>12.9</v>
      </c>
      <c r="F2762" s="144"/>
      <c r="G2762" s="144"/>
      <c r="H2762" s="144"/>
      <c r="I2762" s="144"/>
      <c r="J2762" s="144"/>
      <c r="K2762" s="144"/>
      <c r="L2762" s="144"/>
      <c r="M2762" s="144"/>
      <c r="N2762" s="144"/>
      <c r="O2762" s="144"/>
      <c r="P2762" s="144"/>
      <c r="Q2762" s="144"/>
      <c r="R2762" s="144"/>
      <c r="S2762" s="144"/>
      <c r="T2762" s="144"/>
      <c r="U2762" s="144"/>
      <c r="V2762" s="144"/>
      <c r="W2762" s="144"/>
      <c r="X2762" s="133"/>
      <c r="Y2762" s="133"/>
      <c r="Z2762" s="133"/>
      <c r="AA2762" s="133"/>
      <c r="AB2762" s="133"/>
      <c r="AC2762" s="133"/>
      <c r="AD2762" s="133"/>
      <c r="AE2762" s="133"/>
      <c r="AF2762" s="133"/>
      <c r="AG2762" s="133" t="s">
        <v>282</v>
      </c>
      <c r="AH2762" s="133">
        <v>0</v>
      </c>
      <c r="AI2762" s="133"/>
      <c r="AJ2762" s="133"/>
      <c r="AK2762" s="133"/>
      <c r="AL2762" s="133"/>
      <c r="AM2762" s="133"/>
      <c r="AN2762" s="133"/>
      <c r="AO2762" s="133"/>
      <c r="AP2762" s="133"/>
      <c r="AQ2762" s="133"/>
      <c r="AR2762" s="133"/>
      <c r="AS2762" s="133"/>
      <c r="AT2762" s="133"/>
      <c r="AU2762" s="133"/>
      <c r="AV2762" s="133"/>
      <c r="AW2762" s="133"/>
      <c r="AX2762" s="133"/>
      <c r="AY2762" s="133"/>
      <c r="AZ2762" s="133"/>
      <c r="BA2762" s="133"/>
      <c r="BB2762" s="133"/>
      <c r="BC2762" s="133"/>
      <c r="BD2762" s="133"/>
      <c r="BE2762" s="133"/>
      <c r="BF2762" s="133"/>
      <c r="BG2762" s="133"/>
      <c r="BH2762" s="133"/>
    </row>
    <row r="2763" spans="1:60" outlineLevel="1" x14ac:dyDescent="0.2">
      <c r="A2763" s="142"/>
      <c r="B2763" s="143"/>
      <c r="C2763" s="189" t="s">
        <v>2671</v>
      </c>
      <c r="D2763" s="175"/>
      <c r="E2763" s="176">
        <v>10.965000000000002</v>
      </c>
      <c r="F2763" s="144"/>
      <c r="G2763" s="144"/>
      <c r="H2763" s="144"/>
      <c r="I2763" s="144"/>
      <c r="J2763" s="144"/>
      <c r="K2763" s="144"/>
      <c r="L2763" s="144"/>
      <c r="M2763" s="144"/>
      <c r="N2763" s="144"/>
      <c r="O2763" s="144"/>
      <c r="P2763" s="144"/>
      <c r="Q2763" s="144"/>
      <c r="R2763" s="144"/>
      <c r="S2763" s="144"/>
      <c r="T2763" s="144"/>
      <c r="U2763" s="144"/>
      <c r="V2763" s="144"/>
      <c r="W2763" s="144"/>
      <c r="X2763" s="133"/>
      <c r="Y2763" s="133"/>
      <c r="Z2763" s="133"/>
      <c r="AA2763" s="133"/>
      <c r="AB2763" s="133"/>
      <c r="AC2763" s="133"/>
      <c r="AD2763" s="133"/>
      <c r="AE2763" s="133"/>
      <c r="AF2763" s="133"/>
      <c r="AG2763" s="133" t="s">
        <v>282</v>
      </c>
      <c r="AH2763" s="133">
        <v>0</v>
      </c>
      <c r="AI2763" s="133"/>
      <c r="AJ2763" s="133"/>
      <c r="AK2763" s="133"/>
      <c r="AL2763" s="133"/>
      <c r="AM2763" s="133"/>
      <c r="AN2763" s="133"/>
      <c r="AO2763" s="133"/>
      <c r="AP2763" s="133"/>
      <c r="AQ2763" s="133"/>
      <c r="AR2763" s="133"/>
      <c r="AS2763" s="133"/>
      <c r="AT2763" s="133"/>
      <c r="AU2763" s="133"/>
      <c r="AV2763" s="133"/>
      <c r="AW2763" s="133"/>
      <c r="AX2763" s="133"/>
      <c r="AY2763" s="133"/>
      <c r="AZ2763" s="133"/>
      <c r="BA2763" s="133"/>
      <c r="BB2763" s="133"/>
      <c r="BC2763" s="133"/>
      <c r="BD2763" s="133"/>
      <c r="BE2763" s="133"/>
      <c r="BF2763" s="133"/>
      <c r="BG2763" s="133"/>
      <c r="BH2763" s="133"/>
    </row>
    <row r="2764" spans="1:60" outlineLevel="1" x14ac:dyDescent="0.2">
      <c r="A2764" s="142"/>
      <c r="B2764" s="143"/>
      <c r="C2764" s="189" t="s">
        <v>2672</v>
      </c>
      <c r="D2764" s="175"/>
      <c r="E2764" s="176">
        <v>8.3850000000000016</v>
      </c>
      <c r="F2764" s="144"/>
      <c r="G2764" s="144"/>
      <c r="H2764" s="144"/>
      <c r="I2764" s="144"/>
      <c r="J2764" s="144"/>
      <c r="K2764" s="144"/>
      <c r="L2764" s="144"/>
      <c r="M2764" s="144"/>
      <c r="N2764" s="144"/>
      <c r="O2764" s="144"/>
      <c r="P2764" s="144"/>
      <c r="Q2764" s="144"/>
      <c r="R2764" s="144"/>
      <c r="S2764" s="144"/>
      <c r="T2764" s="144"/>
      <c r="U2764" s="144"/>
      <c r="V2764" s="144"/>
      <c r="W2764" s="144"/>
      <c r="X2764" s="133"/>
      <c r="Y2764" s="133"/>
      <c r="Z2764" s="133"/>
      <c r="AA2764" s="133"/>
      <c r="AB2764" s="133"/>
      <c r="AC2764" s="133"/>
      <c r="AD2764" s="133"/>
      <c r="AE2764" s="133"/>
      <c r="AF2764" s="133"/>
      <c r="AG2764" s="133" t="s">
        <v>282</v>
      </c>
      <c r="AH2764" s="133">
        <v>0</v>
      </c>
      <c r="AI2764" s="133"/>
      <c r="AJ2764" s="133"/>
      <c r="AK2764" s="133"/>
      <c r="AL2764" s="133"/>
      <c r="AM2764" s="133"/>
      <c r="AN2764" s="133"/>
      <c r="AO2764" s="133"/>
      <c r="AP2764" s="133"/>
      <c r="AQ2764" s="133"/>
      <c r="AR2764" s="133"/>
      <c r="AS2764" s="133"/>
      <c r="AT2764" s="133"/>
      <c r="AU2764" s="133"/>
      <c r="AV2764" s="133"/>
      <c r="AW2764" s="133"/>
      <c r="AX2764" s="133"/>
      <c r="AY2764" s="133"/>
      <c r="AZ2764" s="133"/>
      <c r="BA2764" s="133"/>
      <c r="BB2764" s="133"/>
      <c r="BC2764" s="133"/>
      <c r="BD2764" s="133"/>
      <c r="BE2764" s="133"/>
      <c r="BF2764" s="133"/>
      <c r="BG2764" s="133"/>
      <c r="BH2764" s="133"/>
    </row>
    <row r="2765" spans="1:60" outlineLevel="1" x14ac:dyDescent="0.2">
      <c r="A2765" s="142"/>
      <c r="B2765" s="143"/>
      <c r="C2765" s="189" t="s">
        <v>2673</v>
      </c>
      <c r="D2765" s="175"/>
      <c r="E2765" s="176">
        <v>10.105</v>
      </c>
      <c r="F2765" s="144"/>
      <c r="G2765" s="144"/>
      <c r="H2765" s="144"/>
      <c r="I2765" s="144"/>
      <c r="J2765" s="144"/>
      <c r="K2765" s="144"/>
      <c r="L2765" s="144"/>
      <c r="M2765" s="144"/>
      <c r="N2765" s="144"/>
      <c r="O2765" s="144"/>
      <c r="P2765" s="144"/>
      <c r="Q2765" s="144"/>
      <c r="R2765" s="144"/>
      <c r="S2765" s="144"/>
      <c r="T2765" s="144"/>
      <c r="U2765" s="144"/>
      <c r="V2765" s="144"/>
      <c r="W2765" s="144"/>
      <c r="X2765" s="133"/>
      <c r="Y2765" s="133"/>
      <c r="Z2765" s="133"/>
      <c r="AA2765" s="133"/>
      <c r="AB2765" s="133"/>
      <c r="AC2765" s="133"/>
      <c r="AD2765" s="133"/>
      <c r="AE2765" s="133"/>
      <c r="AF2765" s="133"/>
      <c r="AG2765" s="133" t="s">
        <v>282</v>
      </c>
      <c r="AH2765" s="133">
        <v>0</v>
      </c>
      <c r="AI2765" s="133"/>
      <c r="AJ2765" s="133"/>
      <c r="AK2765" s="133"/>
      <c r="AL2765" s="133"/>
      <c r="AM2765" s="133"/>
      <c r="AN2765" s="133"/>
      <c r="AO2765" s="133"/>
      <c r="AP2765" s="133"/>
      <c r="AQ2765" s="133"/>
      <c r="AR2765" s="133"/>
      <c r="AS2765" s="133"/>
      <c r="AT2765" s="133"/>
      <c r="AU2765" s="133"/>
      <c r="AV2765" s="133"/>
      <c r="AW2765" s="133"/>
      <c r="AX2765" s="133"/>
      <c r="AY2765" s="133"/>
      <c r="AZ2765" s="133"/>
      <c r="BA2765" s="133"/>
      <c r="BB2765" s="133"/>
      <c r="BC2765" s="133"/>
      <c r="BD2765" s="133"/>
      <c r="BE2765" s="133"/>
      <c r="BF2765" s="133"/>
      <c r="BG2765" s="133"/>
      <c r="BH2765" s="133"/>
    </row>
    <row r="2766" spans="1:60" outlineLevel="1" x14ac:dyDescent="0.2">
      <c r="A2766" s="142"/>
      <c r="B2766" s="143"/>
      <c r="C2766" s="189" t="s">
        <v>2674</v>
      </c>
      <c r="D2766" s="175"/>
      <c r="E2766" s="176">
        <v>15.05</v>
      </c>
      <c r="F2766" s="144"/>
      <c r="G2766" s="144"/>
      <c r="H2766" s="144"/>
      <c r="I2766" s="144"/>
      <c r="J2766" s="144"/>
      <c r="K2766" s="144"/>
      <c r="L2766" s="144"/>
      <c r="M2766" s="144"/>
      <c r="N2766" s="144"/>
      <c r="O2766" s="144"/>
      <c r="P2766" s="144"/>
      <c r="Q2766" s="144"/>
      <c r="R2766" s="144"/>
      <c r="S2766" s="144"/>
      <c r="T2766" s="144"/>
      <c r="U2766" s="144"/>
      <c r="V2766" s="144"/>
      <c r="W2766" s="144"/>
      <c r="X2766" s="133"/>
      <c r="Y2766" s="133"/>
      <c r="Z2766" s="133"/>
      <c r="AA2766" s="133"/>
      <c r="AB2766" s="133"/>
      <c r="AC2766" s="133"/>
      <c r="AD2766" s="133"/>
      <c r="AE2766" s="133"/>
      <c r="AF2766" s="133"/>
      <c r="AG2766" s="133" t="s">
        <v>282</v>
      </c>
      <c r="AH2766" s="133">
        <v>0</v>
      </c>
      <c r="AI2766" s="133"/>
      <c r="AJ2766" s="133"/>
      <c r="AK2766" s="133"/>
      <c r="AL2766" s="133"/>
      <c r="AM2766" s="133"/>
      <c r="AN2766" s="133"/>
      <c r="AO2766" s="133"/>
      <c r="AP2766" s="133"/>
      <c r="AQ2766" s="133"/>
      <c r="AR2766" s="133"/>
      <c r="AS2766" s="133"/>
      <c r="AT2766" s="133"/>
      <c r="AU2766" s="133"/>
      <c r="AV2766" s="133"/>
      <c r="AW2766" s="133"/>
      <c r="AX2766" s="133"/>
      <c r="AY2766" s="133"/>
      <c r="AZ2766" s="133"/>
      <c r="BA2766" s="133"/>
      <c r="BB2766" s="133"/>
      <c r="BC2766" s="133"/>
      <c r="BD2766" s="133"/>
      <c r="BE2766" s="133"/>
      <c r="BF2766" s="133"/>
      <c r="BG2766" s="133"/>
      <c r="BH2766" s="133"/>
    </row>
    <row r="2767" spans="1:60" outlineLevel="1" x14ac:dyDescent="0.2">
      <c r="A2767" s="142"/>
      <c r="B2767" s="143"/>
      <c r="C2767" s="189" t="s">
        <v>2675</v>
      </c>
      <c r="D2767" s="175"/>
      <c r="E2767" s="176">
        <v>1.8</v>
      </c>
      <c r="F2767" s="144"/>
      <c r="G2767" s="144"/>
      <c r="H2767" s="144"/>
      <c r="I2767" s="144"/>
      <c r="J2767" s="144"/>
      <c r="K2767" s="144"/>
      <c r="L2767" s="144"/>
      <c r="M2767" s="144"/>
      <c r="N2767" s="144"/>
      <c r="O2767" s="144"/>
      <c r="P2767" s="144"/>
      <c r="Q2767" s="144"/>
      <c r="R2767" s="144"/>
      <c r="S2767" s="144"/>
      <c r="T2767" s="144"/>
      <c r="U2767" s="144"/>
      <c r="V2767" s="144"/>
      <c r="W2767" s="144"/>
      <c r="X2767" s="133"/>
      <c r="Y2767" s="133"/>
      <c r="Z2767" s="133"/>
      <c r="AA2767" s="133"/>
      <c r="AB2767" s="133"/>
      <c r="AC2767" s="133"/>
      <c r="AD2767" s="133"/>
      <c r="AE2767" s="133"/>
      <c r="AF2767" s="133"/>
      <c r="AG2767" s="133" t="s">
        <v>282</v>
      </c>
      <c r="AH2767" s="133">
        <v>0</v>
      </c>
      <c r="AI2767" s="133"/>
      <c r="AJ2767" s="133"/>
      <c r="AK2767" s="133"/>
      <c r="AL2767" s="133"/>
      <c r="AM2767" s="133"/>
      <c r="AN2767" s="133"/>
      <c r="AO2767" s="133"/>
      <c r="AP2767" s="133"/>
      <c r="AQ2767" s="133"/>
      <c r="AR2767" s="133"/>
      <c r="AS2767" s="133"/>
      <c r="AT2767" s="133"/>
      <c r="AU2767" s="133"/>
      <c r="AV2767" s="133"/>
      <c r="AW2767" s="133"/>
      <c r="AX2767" s="133"/>
      <c r="AY2767" s="133"/>
      <c r="AZ2767" s="133"/>
      <c r="BA2767" s="133"/>
      <c r="BB2767" s="133"/>
      <c r="BC2767" s="133"/>
      <c r="BD2767" s="133"/>
      <c r="BE2767" s="133"/>
      <c r="BF2767" s="133"/>
      <c r="BG2767" s="133"/>
      <c r="BH2767" s="133"/>
    </row>
    <row r="2768" spans="1:60" outlineLevel="1" x14ac:dyDescent="0.2">
      <c r="A2768" s="142"/>
      <c r="B2768" s="143"/>
      <c r="C2768" s="189" t="s">
        <v>2676</v>
      </c>
      <c r="D2768" s="175"/>
      <c r="E2768" s="176">
        <v>17.845000000000002</v>
      </c>
      <c r="F2768" s="144"/>
      <c r="G2768" s="144"/>
      <c r="H2768" s="144"/>
      <c r="I2768" s="144"/>
      <c r="J2768" s="144"/>
      <c r="K2768" s="144"/>
      <c r="L2768" s="144"/>
      <c r="M2768" s="144"/>
      <c r="N2768" s="144"/>
      <c r="O2768" s="144"/>
      <c r="P2768" s="144"/>
      <c r="Q2768" s="144"/>
      <c r="R2768" s="144"/>
      <c r="S2768" s="144"/>
      <c r="T2768" s="144"/>
      <c r="U2768" s="144"/>
      <c r="V2768" s="144"/>
      <c r="W2768" s="144"/>
      <c r="X2768" s="133"/>
      <c r="Y2768" s="133"/>
      <c r="Z2768" s="133"/>
      <c r="AA2768" s="133"/>
      <c r="AB2768" s="133"/>
      <c r="AC2768" s="133"/>
      <c r="AD2768" s="133"/>
      <c r="AE2768" s="133"/>
      <c r="AF2768" s="133"/>
      <c r="AG2768" s="133" t="s">
        <v>282</v>
      </c>
      <c r="AH2768" s="133">
        <v>0</v>
      </c>
      <c r="AI2768" s="133"/>
      <c r="AJ2768" s="133"/>
      <c r="AK2768" s="133"/>
      <c r="AL2768" s="133"/>
      <c r="AM2768" s="133"/>
      <c r="AN2768" s="133"/>
      <c r="AO2768" s="133"/>
      <c r="AP2768" s="133"/>
      <c r="AQ2768" s="133"/>
      <c r="AR2768" s="133"/>
      <c r="AS2768" s="133"/>
      <c r="AT2768" s="133"/>
      <c r="AU2768" s="133"/>
      <c r="AV2768" s="133"/>
      <c r="AW2768" s="133"/>
      <c r="AX2768" s="133"/>
      <c r="AY2768" s="133"/>
      <c r="AZ2768" s="133"/>
      <c r="BA2768" s="133"/>
      <c r="BB2768" s="133"/>
      <c r="BC2768" s="133"/>
      <c r="BD2768" s="133"/>
      <c r="BE2768" s="133"/>
      <c r="BF2768" s="133"/>
      <c r="BG2768" s="133"/>
      <c r="BH2768" s="133"/>
    </row>
    <row r="2769" spans="1:60" outlineLevel="1" x14ac:dyDescent="0.2">
      <c r="A2769" s="142"/>
      <c r="B2769" s="143"/>
      <c r="C2769" s="189" t="s">
        <v>2677</v>
      </c>
      <c r="D2769" s="175"/>
      <c r="E2769" s="176">
        <v>15.05</v>
      </c>
      <c r="F2769" s="144"/>
      <c r="G2769" s="144"/>
      <c r="H2769" s="144"/>
      <c r="I2769" s="144"/>
      <c r="J2769" s="144"/>
      <c r="K2769" s="144"/>
      <c r="L2769" s="144"/>
      <c r="M2769" s="144"/>
      <c r="N2769" s="144"/>
      <c r="O2769" s="144"/>
      <c r="P2769" s="144"/>
      <c r="Q2769" s="144"/>
      <c r="R2769" s="144"/>
      <c r="S2769" s="144"/>
      <c r="T2769" s="144"/>
      <c r="U2769" s="144"/>
      <c r="V2769" s="144"/>
      <c r="W2769" s="144"/>
      <c r="X2769" s="133"/>
      <c r="Y2769" s="133"/>
      <c r="Z2769" s="133"/>
      <c r="AA2769" s="133"/>
      <c r="AB2769" s="133"/>
      <c r="AC2769" s="133"/>
      <c r="AD2769" s="133"/>
      <c r="AE2769" s="133"/>
      <c r="AF2769" s="133"/>
      <c r="AG2769" s="133" t="s">
        <v>282</v>
      </c>
      <c r="AH2769" s="133">
        <v>0</v>
      </c>
      <c r="AI2769" s="133"/>
      <c r="AJ2769" s="133"/>
      <c r="AK2769" s="133"/>
      <c r="AL2769" s="133"/>
      <c r="AM2769" s="133"/>
      <c r="AN2769" s="133"/>
      <c r="AO2769" s="133"/>
      <c r="AP2769" s="133"/>
      <c r="AQ2769" s="133"/>
      <c r="AR2769" s="133"/>
      <c r="AS2769" s="133"/>
      <c r="AT2769" s="133"/>
      <c r="AU2769" s="133"/>
      <c r="AV2769" s="133"/>
      <c r="AW2769" s="133"/>
      <c r="AX2769" s="133"/>
      <c r="AY2769" s="133"/>
      <c r="AZ2769" s="133"/>
      <c r="BA2769" s="133"/>
      <c r="BB2769" s="133"/>
      <c r="BC2769" s="133"/>
      <c r="BD2769" s="133"/>
      <c r="BE2769" s="133"/>
      <c r="BF2769" s="133"/>
      <c r="BG2769" s="133"/>
      <c r="BH2769" s="133"/>
    </row>
    <row r="2770" spans="1:60" outlineLevel="1" x14ac:dyDescent="0.2">
      <c r="A2770" s="142"/>
      <c r="B2770" s="143"/>
      <c r="C2770" s="189" t="s">
        <v>2678</v>
      </c>
      <c r="D2770" s="175"/>
      <c r="E2770" s="176">
        <v>17.630000000000003</v>
      </c>
      <c r="F2770" s="144"/>
      <c r="G2770" s="144"/>
      <c r="H2770" s="144"/>
      <c r="I2770" s="144"/>
      <c r="J2770" s="144"/>
      <c r="K2770" s="144"/>
      <c r="L2770" s="144"/>
      <c r="M2770" s="144"/>
      <c r="N2770" s="144"/>
      <c r="O2770" s="144"/>
      <c r="P2770" s="144"/>
      <c r="Q2770" s="144"/>
      <c r="R2770" s="144"/>
      <c r="S2770" s="144"/>
      <c r="T2770" s="144"/>
      <c r="U2770" s="144"/>
      <c r="V2770" s="144"/>
      <c r="W2770" s="144"/>
      <c r="X2770" s="133"/>
      <c r="Y2770" s="133"/>
      <c r="Z2770" s="133"/>
      <c r="AA2770" s="133"/>
      <c r="AB2770" s="133"/>
      <c r="AC2770" s="133"/>
      <c r="AD2770" s="133"/>
      <c r="AE2770" s="133"/>
      <c r="AF2770" s="133"/>
      <c r="AG2770" s="133" t="s">
        <v>282</v>
      </c>
      <c r="AH2770" s="133">
        <v>0</v>
      </c>
      <c r="AI2770" s="133"/>
      <c r="AJ2770" s="133"/>
      <c r="AK2770" s="133"/>
      <c r="AL2770" s="133"/>
      <c r="AM2770" s="133"/>
      <c r="AN2770" s="133"/>
      <c r="AO2770" s="133"/>
      <c r="AP2770" s="133"/>
      <c r="AQ2770" s="133"/>
      <c r="AR2770" s="133"/>
      <c r="AS2770" s="133"/>
      <c r="AT2770" s="133"/>
      <c r="AU2770" s="133"/>
      <c r="AV2770" s="133"/>
      <c r="AW2770" s="133"/>
      <c r="AX2770" s="133"/>
      <c r="AY2770" s="133"/>
      <c r="AZ2770" s="133"/>
      <c r="BA2770" s="133"/>
      <c r="BB2770" s="133"/>
      <c r="BC2770" s="133"/>
      <c r="BD2770" s="133"/>
      <c r="BE2770" s="133"/>
      <c r="BF2770" s="133"/>
      <c r="BG2770" s="133"/>
      <c r="BH2770" s="133"/>
    </row>
    <row r="2771" spans="1:60" outlineLevel="1" x14ac:dyDescent="0.2">
      <c r="A2771" s="142"/>
      <c r="B2771" s="143"/>
      <c r="C2771" s="189" t="s">
        <v>2679</v>
      </c>
      <c r="D2771" s="175"/>
      <c r="E2771" s="176">
        <v>11.610000000000001</v>
      </c>
      <c r="F2771" s="144"/>
      <c r="G2771" s="144"/>
      <c r="H2771" s="144"/>
      <c r="I2771" s="144"/>
      <c r="J2771" s="144"/>
      <c r="K2771" s="144"/>
      <c r="L2771" s="144"/>
      <c r="M2771" s="144"/>
      <c r="N2771" s="144"/>
      <c r="O2771" s="144"/>
      <c r="P2771" s="144"/>
      <c r="Q2771" s="144"/>
      <c r="R2771" s="144"/>
      <c r="S2771" s="144"/>
      <c r="T2771" s="144"/>
      <c r="U2771" s="144"/>
      <c r="V2771" s="144"/>
      <c r="W2771" s="144"/>
      <c r="X2771" s="133"/>
      <c r="Y2771" s="133"/>
      <c r="Z2771" s="133"/>
      <c r="AA2771" s="133"/>
      <c r="AB2771" s="133"/>
      <c r="AC2771" s="133"/>
      <c r="AD2771" s="133"/>
      <c r="AE2771" s="133"/>
      <c r="AF2771" s="133"/>
      <c r="AG2771" s="133" t="s">
        <v>282</v>
      </c>
      <c r="AH2771" s="133">
        <v>0</v>
      </c>
      <c r="AI2771" s="133"/>
      <c r="AJ2771" s="133"/>
      <c r="AK2771" s="133"/>
      <c r="AL2771" s="133"/>
      <c r="AM2771" s="133"/>
      <c r="AN2771" s="133"/>
      <c r="AO2771" s="133"/>
      <c r="AP2771" s="133"/>
      <c r="AQ2771" s="133"/>
      <c r="AR2771" s="133"/>
      <c r="AS2771" s="133"/>
      <c r="AT2771" s="133"/>
      <c r="AU2771" s="133"/>
      <c r="AV2771" s="133"/>
      <c r="AW2771" s="133"/>
      <c r="AX2771" s="133"/>
      <c r="AY2771" s="133"/>
      <c r="AZ2771" s="133"/>
      <c r="BA2771" s="133"/>
      <c r="BB2771" s="133"/>
      <c r="BC2771" s="133"/>
      <c r="BD2771" s="133"/>
      <c r="BE2771" s="133"/>
      <c r="BF2771" s="133"/>
      <c r="BG2771" s="133"/>
      <c r="BH2771" s="133"/>
    </row>
    <row r="2772" spans="1:60" outlineLevel="1" x14ac:dyDescent="0.2">
      <c r="A2772" s="142"/>
      <c r="B2772" s="143"/>
      <c r="C2772" s="189" t="s">
        <v>2680</v>
      </c>
      <c r="D2772" s="175"/>
      <c r="E2772" s="176">
        <v>17.458000000000002</v>
      </c>
      <c r="F2772" s="144"/>
      <c r="G2772" s="144"/>
      <c r="H2772" s="144"/>
      <c r="I2772" s="144"/>
      <c r="J2772" s="144"/>
      <c r="K2772" s="144"/>
      <c r="L2772" s="144"/>
      <c r="M2772" s="144"/>
      <c r="N2772" s="144"/>
      <c r="O2772" s="144"/>
      <c r="P2772" s="144"/>
      <c r="Q2772" s="144"/>
      <c r="R2772" s="144"/>
      <c r="S2772" s="144"/>
      <c r="T2772" s="144"/>
      <c r="U2772" s="144"/>
      <c r="V2772" s="144"/>
      <c r="W2772" s="144"/>
      <c r="X2772" s="133"/>
      <c r="Y2772" s="133"/>
      <c r="Z2772" s="133"/>
      <c r="AA2772" s="133"/>
      <c r="AB2772" s="133"/>
      <c r="AC2772" s="133"/>
      <c r="AD2772" s="133"/>
      <c r="AE2772" s="133"/>
      <c r="AF2772" s="133"/>
      <c r="AG2772" s="133" t="s">
        <v>282</v>
      </c>
      <c r="AH2772" s="133">
        <v>0</v>
      </c>
      <c r="AI2772" s="133"/>
      <c r="AJ2772" s="133"/>
      <c r="AK2772" s="133"/>
      <c r="AL2772" s="133"/>
      <c r="AM2772" s="133"/>
      <c r="AN2772" s="133"/>
      <c r="AO2772" s="133"/>
      <c r="AP2772" s="133"/>
      <c r="AQ2772" s="133"/>
      <c r="AR2772" s="133"/>
      <c r="AS2772" s="133"/>
      <c r="AT2772" s="133"/>
      <c r="AU2772" s="133"/>
      <c r="AV2772" s="133"/>
      <c r="AW2772" s="133"/>
      <c r="AX2772" s="133"/>
      <c r="AY2772" s="133"/>
      <c r="AZ2772" s="133"/>
      <c r="BA2772" s="133"/>
      <c r="BB2772" s="133"/>
      <c r="BC2772" s="133"/>
      <c r="BD2772" s="133"/>
      <c r="BE2772" s="133"/>
      <c r="BF2772" s="133"/>
      <c r="BG2772" s="133"/>
      <c r="BH2772" s="133"/>
    </row>
    <row r="2773" spans="1:60" outlineLevel="1" x14ac:dyDescent="0.2">
      <c r="A2773" s="142"/>
      <c r="B2773" s="143"/>
      <c r="C2773" s="189" t="s">
        <v>2681</v>
      </c>
      <c r="D2773" s="175"/>
      <c r="E2773" s="176">
        <v>13.545000000000002</v>
      </c>
      <c r="F2773" s="144"/>
      <c r="G2773" s="144"/>
      <c r="H2773" s="144"/>
      <c r="I2773" s="144"/>
      <c r="J2773" s="144"/>
      <c r="K2773" s="144"/>
      <c r="L2773" s="144"/>
      <c r="M2773" s="144"/>
      <c r="N2773" s="144"/>
      <c r="O2773" s="144"/>
      <c r="P2773" s="144"/>
      <c r="Q2773" s="144"/>
      <c r="R2773" s="144"/>
      <c r="S2773" s="144"/>
      <c r="T2773" s="144"/>
      <c r="U2773" s="144"/>
      <c r="V2773" s="144"/>
      <c r="W2773" s="144"/>
      <c r="X2773" s="133"/>
      <c r="Y2773" s="133"/>
      <c r="Z2773" s="133"/>
      <c r="AA2773" s="133"/>
      <c r="AB2773" s="133"/>
      <c r="AC2773" s="133"/>
      <c r="AD2773" s="133"/>
      <c r="AE2773" s="133"/>
      <c r="AF2773" s="133"/>
      <c r="AG2773" s="133" t="s">
        <v>282</v>
      </c>
      <c r="AH2773" s="133">
        <v>0</v>
      </c>
      <c r="AI2773" s="133"/>
      <c r="AJ2773" s="133"/>
      <c r="AK2773" s="133"/>
      <c r="AL2773" s="133"/>
      <c r="AM2773" s="133"/>
      <c r="AN2773" s="133"/>
      <c r="AO2773" s="133"/>
      <c r="AP2773" s="133"/>
      <c r="AQ2773" s="133"/>
      <c r="AR2773" s="133"/>
      <c r="AS2773" s="133"/>
      <c r="AT2773" s="133"/>
      <c r="AU2773" s="133"/>
      <c r="AV2773" s="133"/>
      <c r="AW2773" s="133"/>
      <c r="AX2773" s="133"/>
      <c r="AY2773" s="133"/>
      <c r="AZ2773" s="133"/>
      <c r="BA2773" s="133"/>
      <c r="BB2773" s="133"/>
      <c r="BC2773" s="133"/>
      <c r="BD2773" s="133"/>
      <c r="BE2773" s="133"/>
      <c r="BF2773" s="133"/>
      <c r="BG2773" s="133"/>
      <c r="BH2773" s="133"/>
    </row>
    <row r="2774" spans="1:60" outlineLevel="1" x14ac:dyDescent="0.2">
      <c r="A2774" s="142"/>
      <c r="B2774" s="143"/>
      <c r="C2774" s="189" t="s">
        <v>2682</v>
      </c>
      <c r="D2774" s="175"/>
      <c r="E2774" s="176">
        <v>12.040000000000001</v>
      </c>
      <c r="F2774" s="144"/>
      <c r="G2774" s="144"/>
      <c r="H2774" s="144"/>
      <c r="I2774" s="144"/>
      <c r="J2774" s="144"/>
      <c r="K2774" s="144"/>
      <c r="L2774" s="144"/>
      <c r="M2774" s="144"/>
      <c r="N2774" s="144"/>
      <c r="O2774" s="144"/>
      <c r="P2774" s="144"/>
      <c r="Q2774" s="144"/>
      <c r="R2774" s="144"/>
      <c r="S2774" s="144"/>
      <c r="T2774" s="144"/>
      <c r="U2774" s="144"/>
      <c r="V2774" s="144"/>
      <c r="W2774" s="144"/>
      <c r="X2774" s="133"/>
      <c r="Y2774" s="133"/>
      <c r="Z2774" s="133"/>
      <c r="AA2774" s="133"/>
      <c r="AB2774" s="133"/>
      <c r="AC2774" s="133"/>
      <c r="AD2774" s="133"/>
      <c r="AE2774" s="133"/>
      <c r="AF2774" s="133"/>
      <c r="AG2774" s="133" t="s">
        <v>282</v>
      </c>
      <c r="AH2774" s="133">
        <v>0</v>
      </c>
      <c r="AI2774" s="133"/>
      <c r="AJ2774" s="133"/>
      <c r="AK2774" s="133"/>
      <c r="AL2774" s="133"/>
      <c r="AM2774" s="133"/>
      <c r="AN2774" s="133"/>
      <c r="AO2774" s="133"/>
      <c r="AP2774" s="133"/>
      <c r="AQ2774" s="133"/>
      <c r="AR2774" s="133"/>
      <c r="AS2774" s="133"/>
      <c r="AT2774" s="133"/>
      <c r="AU2774" s="133"/>
      <c r="AV2774" s="133"/>
      <c r="AW2774" s="133"/>
      <c r="AX2774" s="133"/>
      <c r="AY2774" s="133"/>
      <c r="AZ2774" s="133"/>
      <c r="BA2774" s="133"/>
      <c r="BB2774" s="133"/>
      <c r="BC2774" s="133"/>
      <c r="BD2774" s="133"/>
      <c r="BE2774" s="133"/>
      <c r="BF2774" s="133"/>
      <c r="BG2774" s="133"/>
      <c r="BH2774" s="133"/>
    </row>
    <row r="2775" spans="1:60" outlineLevel="1" x14ac:dyDescent="0.2">
      <c r="A2775" s="142"/>
      <c r="B2775" s="143"/>
      <c r="C2775" s="189" t="s">
        <v>2683</v>
      </c>
      <c r="D2775" s="175"/>
      <c r="E2775" s="176">
        <v>3.4680000000000004</v>
      </c>
      <c r="F2775" s="144"/>
      <c r="G2775" s="144"/>
      <c r="H2775" s="144"/>
      <c r="I2775" s="144"/>
      <c r="J2775" s="144"/>
      <c r="K2775" s="144"/>
      <c r="L2775" s="144"/>
      <c r="M2775" s="144"/>
      <c r="N2775" s="144"/>
      <c r="O2775" s="144"/>
      <c r="P2775" s="144"/>
      <c r="Q2775" s="144"/>
      <c r="R2775" s="144"/>
      <c r="S2775" s="144"/>
      <c r="T2775" s="144"/>
      <c r="U2775" s="144"/>
      <c r="V2775" s="144"/>
      <c r="W2775" s="144"/>
      <c r="X2775" s="133"/>
      <c r="Y2775" s="133"/>
      <c r="Z2775" s="133"/>
      <c r="AA2775" s="133"/>
      <c r="AB2775" s="133"/>
      <c r="AC2775" s="133"/>
      <c r="AD2775" s="133"/>
      <c r="AE2775" s="133"/>
      <c r="AF2775" s="133"/>
      <c r="AG2775" s="133" t="s">
        <v>282</v>
      </c>
      <c r="AH2775" s="133">
        <v>0</v>
      </c>
      <c r="AI2775" s="133"/>
      <c r="AJ2775" s="133"/>
      <c r="AK2775" s="133"/>
      <c r="AL2775" s="133"/>
      <c r="AM2775" s="133"/>
      <c r="AN2775" s="133"/>
      <c r="AO2775" s="133"/>
      <c r="AP2775" s="133"/>
      <c r="AQ2775" s="133"/>
      <c r="AR2775" s="133"/>
      <c r="AS2775" s="133"/>
      <c r="AT2775" s="133"/>
      <c r="AU2775" s="133"/>
      <c r="AV2775" s="133"/>
      <c r="AW2775" s="133"/>
      <c r="AX2775" s="133"/>
      <c r="AY2775" s="133"/>
      <c r="AZ2775" s="133"/>
      <c r="BA2775" s="133"/>
      <c r="BB2775" s="133"/>
      <c r="BC2775" s="133"/>
      <c r="BD2775" s="133"/>
      <c r="BE2775" s="133"/>
      <c r="BF2775" s="133"/>
      <c r="BG2775" s="133"/>
      <c r="BH2775" s="133"/>
    </row>
    <row r="2776" spans="1:60" outlineLevel="1" x14ac:dyDescent="0.2">
      <c r="A2776" s="142"/>
      <c r="B2776" s="143"/>
      <c r="C2776" s="190" t="s">
        <v>673</v>
      </c>
      <c r="D2776" s="177"/>
      <c r="E2776" s="178">
        <v>232.86700000000002</v>
      </c>
      <c r="F2776" s="144"/>
      <c r="G2776" s="144"/>
      <c r="H2776" s="144"/>
      <c r="I2776" s="144"/>
      <c r="J2776" s="144"/>
      <c r="K2776" s="144"/>
      <c r="L2776" s="144"/>
      <c r="M2776" s="144"/>
      <c r="N2776" s="144"/>
      <c r="O2776" s="144"/>
      <c r="P2776" s="144"/>
      <c r="Q2776" s="144"/>
      <c r="R2776" s="144"/>
      <c r="S2776" s="144"/>
      <c r="T2776" s="144"/>
      <c r="U2776" s="144"/>
      <c r="V2776" s="144"/>
      <c r="W2776" s="144"/>
      <c r="X2776" s="133"/>
      <c r="Y2776" s="133"/>
      <c r="Z2776" s="133"/>
      <c r="AA2776" s="133"/>
      <c r="AB2776" s="133"/>
      <c r="AC2776" s="133"/>
      <c r="AD2776" s="133"/>
      <c r="AE2776" s="133"/>
      <c r="AF2776" s="133"/>
      <c r="AG2776" s="133" t="s">
        <v>282</v>
      </c>
      <c r="AH2776" s="133">
        <v>1</v>
      </c>
      <c r="AI2776" s="133"/>
      <c r="AJ2776" s="133"/>
      <c r="AK2776" s="133"/>
      <c r="AL2776" s="133"/>
      <c r="AM2776" s="133"/>
      <c r="AN2776" s="133"/>
      <c r="AO2776" s="133"/>
      <c r="AP2776" s="133"/>
      <c r="AQ2776" s="133"/>
      <c r="AR2776" s="133"/>
      <c r="AS2776" s="133"/>
      <c r="AT2776" s="133"/>
      <c r="AU2776" s="133"/>
      <c r="AV2776" s="133"/>
      <c r="AW2776" s="133"/>
      <c r="AX2776" s="133"/>
      <c r="AY2776" s="133"/>
      <c r="AZ2776" s="133"/>
      <c r="BA2776" s="133"/>
      <c r="BB2776" s="133"/>
      <c r="BC2776" s="133"/>
      <c r="BD2776" s="133"/>
      <c r="BE2776" s="133"/>
      <c r="BF2776" s="133"/>
      <c r="BG2776" s="133"/>
      <c r="BH2776" s="133"/>
    </row>
    <row r="2777" spans="1:60" outlineLevel="1" x14ac:dyDescent="0.2">
      <c r="A2777" s="142"/>
      <c r="B2777" s="143"/>
      <c r="C2777" s="189" t="s">
        <v>678</v>
      </c>
      <c r="D2777" s="175"/>
      <c r="E2777" s="176"/>
      <c r="F2777" s="144"/>
      <c r="G2777" s="144"/>
      <c r="H2777" s="144"/>
      <c r="I2777" s="144"/>
      <c r="J2777" s="144"/>
      <c r="K2777" s="144"/>
      <c r="L2777" s="144"/>
      <c r="M2777" s="144"/>
      <c r="N2777" s="144"/>
      <c r="O2777" s="144"/>
      <c r="P2777" s="144"/>
      <c r="Q2777" s="144"/>
      <c r="R2777" s="144"/>
      <c r="S2777" s="144"/>
      <c r="T2777" s="144"/>
      <c r="U2777" s="144"/>
      <c r="V2777" s="144"/>
      <c r="W2777" s="144"/>
      <c r="X2777" s="133"/>
      <c r="Y2777" s="133"/>
      <c r="Z2777" s="133"/>
      <c r="AA2777" s="133"/>
      <c r="AB2777" s="133"/>
      <c r="AC2777" s="133"/>
      <c r="AD2777" s="133"/>
      <c r="AE2777" s="133"/>
      <c r="AF2777" s="133"/>
      <c r="AG2777" s="133" t="s">
        <v>282</v>
      </c>
      <c r="AH2777" s="133">
        <v>0</v>
      </c>
      <c r="AI2777" s="133"/>
      <c r="AJ2777" s="133"/>
      <c r="AK2777" s="133"/>
      <c r="AL2777" s="133"/>
      <c r="AM2777" s="133"/>
      <c r="AN2777" s="133"/>
      <c r="AO2777" s="133"/>
      <c r="AP2777" s="133"/>
      <c r="AQ2777" s="133"/>
      <c r="AR2777" s="133"/>
      <c r="AS2777" s="133"/>
      <c r="AT2777" s="133"/>
      <c r="AU2777" s="133"/>
      <c r="AV2777" s="133"/>
      <c r="AW2777" s="133"/>
      <c r="AX2777" s="133"/>
      <c r="AY2777" s="133"/>
      <c r="AZ2777" s="133"/>
      <c r="BA2777" s="133"/>
      <c r="BB2777" s="133"/>
      <c r="BC2777" s="133"/>
      <c r="BD2777" s="133"/>
      <c r="BE2777" s="133"/>
      <c r="BF2777" s="133"/>
      <c r="BG2777" s="133"/>
      <c r="BH2777" s="133"/>
    </row>
    <row r="2778" spans="1:60" outlineLevel="1" x14ac:dyDescent="0.2">
      <c r="A2778" s="142"/>
      <c r="B2778" s="143"/>
      <c r="C2778" s="189" t="s">
        <v>2684</v>
      </c>
      <c r="D2778" s="175"/>
      <c r="E2778" s="176">
        <v>7.5250000000000004</v>
      </c>
      <c r="F2778" s="144"/>
      <c r="G2778" s="144"/>
      <c r="H2778" s="144"/>
      <c r="I2778" s="144"/>
      <c r="J2778" s="144"/>
      <c r="K2778" s="144"/>
      <c r="L2778" s="144"/>
      <c r="M2778" s="144"/>
      <c r="N2778" s="144"/>
      <c r="O2778" s="144"/>
      <c r="P2778" s="144"/>
      <c r="Q2778" s="144"/>
      <c r="R2778" s="144"/>
      <c r="S2778" s="144"/>
      <c r="T2778" s="144"/>
      <c r="U2778" s="144"/>
      <c r="V2778" s="144"/>
      <c r="W2778" s="144"/>
      <c r="X2778" s="133"/>
      <c r="Y2778" s="133"/>
      <c r="Z2778" s="133"/>
      <c r="AA2778" s="133"/>
      <c r="AB2778" s="133"/>
      <c r="AC2778" s="133"/>
      <c r="AD2778" s="133"/>
      <c r="AE2778" s="133"/>
      <c r="AF2778" s="133"/>
      <c r="AG2778" s="133" t="s">
        <v>282</v>
      </c>
      <c r="AH2778" s="133">
        <v>0</v>
      </c>
      <c r="AI2778" s="133"/>
      <c r="AJ2778" s="133"/>
      <c r="AK2778" s="133"/>
      <c r="AL2778" s="133"/>
      <c r="AM2778" s="133"/>
      <c r="AN2778" s="133"/>
      <c r="AO2778" s="133"/>
      <c r="AP2778" s="133"/>
      <c r="AQ2778" s="133"/>
      <c r="AR2778" s="133"/>
      <c r="AS2778" s="133"/>
      <c r="AT2778" s="133"/>
      <c r="AU2778" s="133"/>
      <c r="AV2778" s="133"/>
      <c r="AW2778" s="133"/>
      <c r="AX2778" s="133"/>
      <c r="AY2778" s="133"/>
      <c r="AZ2778" s="133"/>
      <c r="BA2778" s="133"/>
      <c r="BB2778" s="133"/>
      <c r="BC2778" s="133"/>
      <c r="BD2778" s="133"/>
      <c r="BE2778" s="133"/>
      <c r="BF2778" s="133"/>
      <c r="BG2778" s="133"/>
      <c r="BH2778" s="133"/>
    </row>
    <row r="2779" spans="1:60" outlineLevel="1" x14ac:dyDescent="0.2">
      <c r="A2779" s="142"/>
      <c r="B2779" s="143"/>
      <c r="C2779" s="189" t="s">
        <v>2685</v>
      </c>
      <c r="D2779" s="175"/>
      <c r="E2779" s="176">
        <v>24.897000000000002</v>
      </c>
      <c r="F2779" s="144"/>
      <c r="G2779" s="144"/>
      <c r="H2779" s="144"/>
      <c r="I2779" s="144"/>
      <c r="J2779" s="144"/>
      <c r="K2779" s="144"/>
      <c r="L2779" s="144"/>
      <c r="M2779" s="144"/>
      <c r="N2779" s="144"/>
      <c r="O2779" s="144"/>
      <c r="P2779" s="144"/>
      <c r="Q2779" s="144"/>
      <c r="R2779" s="144"/>
      <c r="S2779" s="144"/>
      <c r="T2779" s="144"/>
      <c r="U2779" s="144"/>
      <c r="V2779" s="144"/>
      <c r="W2779" s="144"/>
      <c r="X2779" s="133"/>
      <c r="Y2779" s="133"/>
      <c r="Z2779" s="133"/>
      <c r="AA2779" s="133"/>
      <c r="AB2779" s="133"/>
      <c r="AC2779" s="133"/>
      <c r="AD2779" s="133"/>
      <c r="AE2779" s="133"/>
      <c r="AF2779" s="133"/>
      <c r="AG2779" s="133" t="s">
        <v>282</v>
      </c>
      <c r="AH2779" s="133">
        <v>0</v>
      </c>
      <c r="AI2779" s="133"/>
      <c r="AJ2779" s="133"/>
      <c r="AK2779" s="133"/>
      <c r="AL2779" s="133"/>
      <c r="AM2779" s="133"/>
      <c r="AN2779" s="133"/>
      <c r="AO2779" s="133"/>
      <c r="AP2779" s="133"/>
      <c r="AQ2779" s="133"/>
      <c r="AR2779" s="133"/>
      <c r="AS2779" s="133"/>
      <c r="AT2779" s="133"/>
      <c r="AU2779" s="133"/>
      <c r="AV2779" s="133"/>
      <c r="AW2779" s="133"/>
      <c r="AX2779" s="133"/>
      <c r="AY2779" s="133"/>
      <c r="AZ2779" s="133"/>
      <c r="BA2779" s="133"/>
      <c r="BB2779" s="133"/>
      <c r="BC2779" s="133"/>
      <c r="BD2779" s="133"/>
      <c r="BE2779" s="133"/>
      <c r="BF2779" s="133"/>
      <c r="BG2779" s="133"/>
      <c r="BH2779" s="133"/>
    </row>
    <row r="2780" spans="1:60" outlineLevel="1" x14ac:dyDescent="0.2">
      <c r="A2780" s="142"/>
      <c r="B2780" s="143"/>
      <c r="C2780" s="189" t="s">
        <v>2686</v>
      </c>
      <c r="D2780" s="175"/>
      <c r="E2780" s="176">
        <v>18.275000000000002</v>
      </c>
      <c r="F2780" s="144"/>
      <c r="G2780" s="144"/>
      <c r="H2780" s="144"/>
      <c r="I2780" s="144"/>
      <c r="J2780" s="144"/>
      <c r="K2780" s="144"/>
      <c r="L2780" s="144"/>
      <c r="M2780" s="144"/>
      <c r="N2780" s="144"/>
      <c r="O2780" s="144"/>
      <c r="P2780" s="144"/>
      <c r="Q2780" s="144"/>
      <c r="R2780" s="144"/>
      <c r="S2780" s="144"/>
      <c r="T2780" s="144"/>
      <c r="U2780" s="144"/>
      <c r="V2780" s="144"/>
      <c r="W2780" s="144"/>
      <c r="X2780" s="133"/>
      <c r="Y2780" s="133"/>
      <c r="Z2780" s="133"/>
      <c r="AA2780" s="133"/>
      <c r="AB2780" s="133"/>
      <c r="AC2780" s="133"/>
      <c r="AD2780" s="133"/>
      <c r="AE2780" s="133"/>
      <c r="AF2780" s="133"/>
      <c r="AG2780" s="133" t="s">
        <v>282</v>
      </c>
      <c r="AH2780" s="133">
        <v>0</v>
      </c>
      <c r="AI2780" s="133"/>
      <c r="AJ2780" s="133"/>
      <c r="AK2780" s="133"/>
      <c r="AL2780" s="133"/>
      <c r="AM2780" s="133"/>
      <c r="AN2780" s="133"/>
      <c r="AO2780" s="133"/>
      <c r="AP2780" s="133"/>
      <c r="AQ2780" s="133"/>
      <c r="AR2780" s="133"/>
      <c r="AS2780" s="133"/>
      <c r="AT2780" s="133"/>
      <c r="AU2780" s="133"/>
      <c r="AV2780" s="133"/>
      <c r="AW2780" s="133"/>
      <c r="AX2780" s="133"/>
      <c r="AY2780" s="133"/>
      <c r="AZ2780" s="133"/>
      <c r="BA2780" s="133"/>
      <c r="BB2780" s="133"/>
      <c r="BC2780" s="133"/>
      <c r="BD2780" s="133"/>
      <c r="BE2780" s="133"/>
      <c r="BF2780" s="133"/>
      <c r="BG2780" s="133"/>
      <c r="BH2780" s="133"/>
    </row>
    <row r="2781" spans="1:60" outlineLevel="1" x14ac:dyDescent="0.2">
      <c r="A2781" s="142"/>
      <c r="B2781" s="143"/>
      <c r="C2781" s="189" t="s">
        <v>2687</v>
      </c>
      <c r="D2781" s="175"/>
      <c r="E2781" s="176">
        <v>11.051</v>
      </c>
      <c r="F2781" s="144"/>
      <c r="G2781" s="144"/>
      <c r="H2781" s="144"/>
      <c r="I2781" s="144"/>
      <c r="J2781" s="144"/>
      <c r="K2781" s="144"/>
      <c r="L2781" s="144"/>
      <c r="M2781" s="144"/>
      <c r="N2781" s="144"/>
      <c r="O2781" s="144"/>
      <c r="P2781" s="144"/>
      <c r="Q2781" s="144"/>
      <c r="R2781" s="144"/>
      <c r="S2781" s="144"/>
      <c r="T2781" s="144"/>
      <c r="U2781" s="144"/>
      <c r="V2781" s="144"/>
      <c r="W2781" s="144"/>
      <c r="X2781" s="133"/>
      <c r="Y2781" s="133"/>
      <c r="Z2781" s="133"/>
      <c r="AA2781" s="133"/>
      <c r="AB2781" s="133"/>
      <c r="AC2781" s="133"/>
      <c r="AD2781" s="133"/>
      <c r="AE2781" s="133"/>
      <c r="AF2781" s="133"/>
      <c r="AG2781" s="133" t="s">
        <v>282</v>
      </c>
      <c r="AH2781" s="133">
        <v>0</v>
      </c>
      <c r="AI2781" s="133"/>
      <c r="AJ2781" s="133"/>
      <c r="AK2781" s="133"/>
      <c r="AL2781" s="133"/>
      <c r="AM2781" s="133"/>
      <c r="AN2781" s="133"/>
      <c r="AO2781" s="133"/>
      <c r="AP2781" s="133"/>
      <c r="AQ2781" s="133"/>
      <c r="AR2781" s="133"/>
      <c r="AS2781" s="133"/>
      <c r="AT2781" s="133"/>
      <c r="AU2781" s="133"/>
      <c r="AV2781" s="133"/>
      <c r="AW2781" s="133"/>
      <c r="AX2781" s="133"/>
      <c r="AY2781" s="133"/>
      <c r="AZ2781" s="133"/>
      <c r="BA2781" s="133"/>
      <c r="BB2781" s="133"/>
      <c r="BC2781" s="133"/>
      <c r="BD2781" s="133"/>
      <c r="BE2781" s="133"/>
      <c r="BF2781" s="133"/>
      <c r="BG2781" s="133"/>
      <c r="BH2781" s="133"/>
    </row>
    <row r="2782" spans="1:60" outlineLevel="1" x14ac:dyDescent="0.2">
      <c r="A2782" s="142"/>
      <c r="B2782" s="143"/>
      <c r="C2782" s="189" t="s">
        <v>2688</v>
      </c>
      <c r="D2782" s="175"/>
      <c r="E2782" s="176">
        <v>15.394</v>
      </c>
      <c r="F2782" s="144"/>
      <c r="G2782" s="144"/>
      <c r="H2782" s="144"/>
      <c r="I2782" s="144"/>
      <c r="J2782" s="144"/>
      <c r="K2782" s="144"/>
      <c r="L2782" s="144"/>
      <c r="M2782" s="144"/>
      <c r="N2782" s="144"/>
      <c r="O2782" s="144"/>
      <c r="P2782" s="144"/>
      <c r="Q2782" s="144"/>
      <c r="R2782" s="144"/>
      <c r="S2782" s="144"/>
      <c r="T2782" s="144"/>
      <c r="U2782" s="144"/>
      <c r="V2782" s="144"/>
      <c r="W2782" s="144"/>
      <c r="X2782" s="133"/>
      <c r="Y2782" s="133"/>
      <c r="Z2782" s="133"/>
      <c r="AA2782" s="133"/>
      <c r="AB2782" s="133"/>
      <c r="AC2782" s="133"/>
      <c r="AD2782" s="133"/>
      <c r="AE2782" s="133"/>
      <c r="AF2782" s="133"/>
      <c r="AG2782" s="133" t="s">
        <v>282</v>
      </c>
      <c r="AH2782" s="133">
        <v>0</v>
      </c>
      <c r="AI2782" s="133"/>
      <c r="AJ2782" s="133"/>
      <c r="AK2782" s="133"/>
      <c r="AL2782" s="133"/>
      <c r="AM2782" s="133"/>
      <c r="AN2782" s="133"/>
      <c r="AO2782" s="133"/>
      <c r="AP2782" s="133"/>
      <c r="AQ2782" s="133"/>
      <c r="AR2782" s="133"/>
      <c r="AS2782" s="133"/>
      <c r="AT2782" s="133"/>
      <c r="AU2782" s="133"/>
      <c r="AV2782" s="133"/>
      <c r="AW2782" s="133"/>
      <c r="AX2782" s="133"/>
      <c r="AY2782" s="133"/>
      <c r="AZ2782" s="133"/>
      <c r="BA2782" s="133"/>
      <c r="BB2782" s="133"/>
      <c r="BC2782" s="133"/>
      <c r="BD2782" s="133"/>
      <c r="BE2782" s="133"/>
      <c r="BF2782" s="133"/>
      <c r="BG2782" s="133"/>
      <c r="BH2782" s="133"/>
    </row>
    <row r="2783" spans="1:60" outlineLevel="1" x14ac:dyDescent="0.2">
      <c r="A2783" s="142"/>
      <c r="B2783" s="143"/>
      <c r="C2783" s="189" t="s">
        <v>2689</v>
      </c>
      <c r="D2783" s="175"/>
      <c r="E2783" s="176">
        <v>9.5890000000000004</v>
      </c>
      <c r="F2783" s="144"/>
      <c r="G2783" s="144"/>
      <c r="H2783" s="144"/>
      <c r="I2783" s="144"/>
      <c r="J2783" s="144"/>
      <c r="K2783" s="144"/>
      <c r="L2783" s="144"/>
      <c r="M2783" s="144"/>
      <c r="N2783" s="144"/>
      <c r="O2783" s="144"/>
      <c r="P2783" s="144"/>
      <c r="Q2783" s="144"/>
      <c r="R2783" s="144"/>
      <c r="S2783" s="144"/>
      <c r="T2783" s="144"/>
      <c r="U2783" s="144"/>
      <c r="V2783" s="144"/>
      <c r="W2783" s="144"/>
      <c r="X2783" s="133"/>
      <c r="Y2783" s="133"/>
      <c r="Z2783" s="133"/>
      <c r="AA2783" s="133"/>
      <c r="AB2783" s="133"/>
      <c r="AC2783" s="133"/>
      <c r="AD2783" s="133"/>
      <c r="AE2783" s="133"/>
      <c r="AF2783" s="133"/>
      <c r="AG2783" s="133" t="s">
        <v>282</v>
      </c>
      <c r="AH2783" s="133">
        <v>0</v>
      </c>
      <c r="AI2783" s="133"/>
      <c r="AJ2783" s="133"/>
      <c r="AK2783" s="133"/>
      <c r="AL2783" s="133"/>
      <c r="AM2783" s="133"/>
      <c r="AN2783" s="133"/>
      <c r="AO2783" s="133"/>
      <c r="AP2783" s="133"/>
      <c r="AQ2783" s="133"/>
      <c r="AR2783" s="133"/>
      <c r="AS2783" s="133"/>
      <c r="AT2783" s="133"/>
      <c r="AU2783" s="133"/>
      <c r="AV2783" s="133"/>
      <c r="AW2783" s="133"/>
      <c r="AX2783" s="133"/>
      <c r="AY2783" s="133"/>
      <c r="AZ2783" s="133"/>
      <c r="BA2783" s="133"/>
      <c r="BB2783" s="133"/>
      <c r="BC2783" s="133"/>
      <c r="BD2783" s="133"/>
      <c r="BE2783" s="133"/>
      <c r="BF2783" s="133"/>
      <c r="BG2783" s="133"/>
      <c r="BH2783" s="133"/>
    </row>
    <row r="2784" spans="1:60" outlineLevel="1" x14ac:dyDescent="0.2">
      <c r="A2784" s="142"/>
      <c r="B2784" s="143"/>
      <c r="C2784" s="189" t="s">
        <v>2690</v>
      </c>
      <c r="D2784" s="175"/>
      <c r="E2784" s="176">
        <v>12.556000000000001</v>
      </c>
      <c r="F2784" s="144"/>
      <c r="G2784" s="144"/>
      <c r="H2784" s="144"/>
      <c r="I2784" s="144"/>
      <c r="J2784" s="144"/>
      <c r="K2784" s="144"/>
      <c r="L2784" s="144"/>
      <c r="M2784" s="144"/>
      <c r="N2784" s="144"/>
      <c r="O2784" s="144"/>
      <c r="P2784" s="144"/>
      <c r="Q2784" s="144"/>
      <c r="R2784" s="144"/>
      <c r="S2784" s="144"/>
      <c r="T2784" s="144"/>
      <c r="U2784" s="144"/>
      <c r="V2784" s="144"/>
      <c r="W2784" s="144"/>
      <c r="X2784" s="133"/>
      <c r="Y2784" s="133"/>
      <c r="Z2784" s="133"/>
      <c r="AA2784" s="133"/>
      <c r="AB2784" s="133"/>
      <c r="AC2784" s="133"/>
      <c r="AD2784" s="133"/>
      <c r="AE2784" s="133"/>
      <c r="AF2784" s="133"/>
      <c r="AG2784" s="133" t="s">
        <v>282</v>
      </c>
      <c r="AH2784" s="133">
        <v>0</v>
      </c>
      <c r="AI2784" s="133"/>
      <c r="AJ2784" s="133"/>
      <c r="AK2784" s="133"/>
      <c r="AL2784" s="133"/>
      <c r="AM2784" s="133"/>
      <c r="AN2784" s="133"/>
      <c r="AO2784" s="133"/>
      <c r="AP2784" s="133"/>
      <c r="AQ2784" s="133"/>
      <c r="AR2784" s="133"/>
      <c r="AS2784" s="133"/>
      <c r="AT2784" s="133"/>
      <c r="AU2784" s="133"/>
      <c r="AV2784" s="133"/>
      <c r="AW2784" s="133"/>
      <c r="AX2784" s="133"/>
      <c r="AY2784" s="133"/>
      <c r="AZ2784" s="133"/>
      <c r="BA2784" s="133"/>
      <c r="BB2784" s="133"/>
      <c r="BC2784" s="133"/>
      <c r="BD2784" s="133"/>
      <c r="BE2784" s="133"/>
      <c r="BF2784" s="133"/>
      <c r="BG2784" s="133"/>
      <c r="BH2784" s="133"/>
    </row>
    <row r="2785" spans="1:60" outlineLevel="1" x14ac:dyDescent="0.2">
      <c r="A2785" s="142"/>
      <c r="B2785" s="143"/>
      <c r="C2785" s="189" t="s">
        <v>2691</v>
      </c>
      <c r="D2785" s="175"/>
      <c r="E2785" s="176">
        <v>15.695</v>
      </c>
      <c r="F2785" s="144"/>
      <c r="G2785" s="144"/>
      <c r="H2785" s="144"/>
      <c r="I2785" s="144"/>
      <c r="J2785" s="144"/>
      <c r="K2785" s="144"/>
      <c r="L2785" s="144"/>
      <c r="M2785" s="144"/>
      <c r="N2785" s="144"/>
      <c r="O2785" s="144"/>
      <c r="P2785" s="144"/>
      <c r="Q2785" s="144"/>
      <c r="R2785" s="144"/>
      <c r="S2785" s="144"/>
      <c r="T2785" s="144"/>
      <c r="U2785" s="144"/>
      <c r="V2785" s="144"/>
      <c r="W2785" s="144"/>
      <c r="X2785" s="133"/>
      <c r="Y2785" s="133"/>
      <c r="Z2785" s="133"/>
      <c r="AA2785" s="133"/>
      <c r="AB2785" s="133"/>
      <c r="AC2785" s="133"/>
      <c r="AD2785" s="133"/>
      <c r="AE2785" s="133"/>
      <c r="AF2785" s="133"/>
      <c r="AG2785" s="133" t="s">
        <v>282</v>
      </c>
      <c r="AH2785" s="133">
        <v>0</v>
      </c>
      <c r="AI2785" s="133"/>
      <c r="AJ2785" s="133"/>
      <c r="AK2785" s="133"/>
      <c r="AL2785" s="133"/>
      <c r="AM2785" s="133"/>
      <c r="AN2785" s="133"/>
      <c r="AO2785" s="133"/>
      <c r="AP2785" s="133"/>
      <c r="AQ2785" s="133"/>
      <c r="AR2785" s="133"/>
      <c r="AS2785" s="133"/>
      <c r="AT2785" s="133"/>
      <c r="AU2785" s="133"/>
      <c r="AV2785" s="133"/>
      <c r="AW2785" s="133"/>
      <c r="AX2785" s="133"/>
      <c r="AY2785" s="133"/>
      <c r="AZ2785" s="133"/>
      <c r="BA2785" s="133"/>
      <c r="BB2785" s="133"/>
      <c r="BC2785" s="133"/>
      <c r="BD2785" s="133"/>
      <c r="BE2785" s="133"/>
      <c r="BF2785" s="133"/>
      <c r="BG2785" s="133"/>
      <c r="BH2785" s="133"/>
    </row>
    <row r="2786" spans="1:60" outlineLevel="1" x14ac:dyDescent="0.2">
      <c r="A2786" s="142"/>
      <c r="B2786" s="143"/>
      <c r="C2786" s="189" t="s">
        <v>2692</v>
      </c>
      <c r="D2786" s="175"/>
      <c r="E2786" s="176">
        <v>0.85500000000000009</v>
      </c>
      <c r="F2786" s="144"/>
      <c r="G2786" s="144"/>
      <c r="H2786" s="144"/>
      <c r="I2786" s="144"/>
      <c r="J2786" s="144"/>
      <c r="K2786" s="144"/>
      <c r="L2786" s="144"/>
      <c r="M2786" s="144"/>
      <c r="N2786" s="144"/>
      <c r="O2786" s="144"/>
      <c r="P2786" s="144"/>
      <c r="Q2786" s="144"/>
      <c r="R2786" s="144"/>
      <c r="S2786" s="144"/>
      <c r="T2786" s="144"/>
      <c r="U2786" s="144"/>
      <c r="V2786" s="144"/>
      <c r="W2786" s="144"/>
      <c r="X2786" s="133"/>
      <c r="Y2786" s="133"/>
      <c r="Z2786" s="133"/>
      <c r="AA2786" s="133"/>
      <c r="AB2786" s="133"/>
      <c r="AC2786" s="133"/>
      <c r="AD2786" s="133"/>
      <c r="AE2786" s="133"/>
      <c r="AF2786" s="133"/>
      <c r="AG2786" s="133" t="s">
        <v>282</v>
      </c>
      <c r="AH2786" s="133">
        <v>0</v>
      </c>
      <c r="AI2786" s="133"/>
      <c r="AJ2786" s="133"/>
      <c r="AK2786" s="133"/>
      <c r="AL2786" s="133"/>
      <c r="AM2786" s="133"/>
      <c r="AN2786" s="133"/>
      <c r="AO2786" s="133"/>
      <c r="AP2786" s="133"/>
      <c r="AQ2786" s="133"/>
      <c r="AR2786" s="133"/>
      <c r="AS2786" s="133"/>
      <c r="AT2786" s="133"/>
      <c r="AU2786" s="133"/>
      <c r="AV2786" s="133"/>
      <c r="AW2786" s="133"/>
      <c r="AX2786" s="133"/>
      <c r="AY2786" s="133"/>
      <c r="AZ2786" s="133"/>
      <c r="BA2786" s="133"/>
      <c r="BB2786" s="133"/>
      <c r="BC2786" s="133"/>
      <c r="BD2786" s="133"/>
      <c r="BE2786" s="133"/>
      <c r="BF2786" s="133"/>
      <c r="BG2786" s="133"/>
      <c r="BH2786" s="133"/>
    </row>
    <row r="2787" spans="1:60" outlineLevel="1" x14ac:dyDescent="0.2">
      <c r="A2787" s="142"/>
      <c r="B2787" s="143"/>
      <c r="C2787" s="189" t="s">
        <v>2693</v>
      </c>
      <c r="D2787" s="175"/>
      <c r="E2787" s="176">
        <v>10.965000000000002</v>
      </c>
      <c r="F2787" s="144"/>
      <c r="G2787" s="144"/>
      <c r="H2787" s="144"/>
      <c r="I2787" s="144"/>
      <c r="J2787" s="144"/>
      <c r="K2787" s="144"/>
      <c r="L2787" s="144"/>
      <c r="M2787" s="144"/>
      <c r="N2787" s="144"/>
      <c r="O2787" s="144"/>
      <c r="P2787" s="144"/>
      <c r="Q2787" s="144"/>
      <c r="R2787" s="144"/>
      <c r="S2787" s="144"/>
      <c r="T2787" s="144"/>
      <c r="U2787" s="144"/>
      <c r="V2787" s="144"/>
      <c r="W2787" s="144"/>
      <c r="X2787" s="133"/>
      <c r="Y2787" s="133"/>
      <c r="Z2787" s="133"/>
      <c r="AA2787" s="133"/>
      <c r="AB2787" s="133"/>
      <c r="AC2787" s="133"/>
      <c r="AD2787" s="133"/>
      <c r="AE2787" s="133"/>
      <c r="AF2787" s="133"/>
      <c r="AG2787" s="133" t="s">
        <v>282</v>
      </c>
      <c r="AH2787" s="133">
        <v>0</v>
      </c>
      <c r="AI2787" s="133"/>
      <c r="AJ2787" s="133"/>
      <c r="AK2787" s="133"/>
      <c r="AL2787" s="133"/>
      <c r="AM2787" s="133"/>
      <c r="AN2787" s="133"/>
      <c r="AO2787" s="133"/>
      <c r="AP2787" s="133"/>
      <c r="AQ2787" s="133"/>
      <c r="AR2787" s="133"/>
      <c r="AS2787" s="133"/>
      <c r="AT2787" s="133"/>
      <c r="AU2787" s="133"/>
      <c r="AV2787" s="133"/>
      <c r="AW2787" s="133"/>
      <c r="AX2787" s="133"/>
      <c r="AY2787" s="133"/>
      <c r="AZ2787" s="133"/>
      <c r="BA2787" s="133"/>
      <c r="BB2787" s="133"/>
      <c r="BC2787" s="133"/>
      <c r="BD2787" s="133"/>
      <c r="BE2787" s="133"/>
      <c r="BF2787" s="133"/>
      <c r="BG2787" s="133"/>
      <c r="BH2787" s="133"/>
    </row>
    <row r="2788" spans="1:60" outlineLevel="1" x14ac:dyDescent="0.2">
      <c r="A2788" s="142"/>
      <c r="B2788" s="143"/>
      <c r="C2788" s="189" t="s">
        <v>2694</v>
      </c>
      <c r="D2788" s="175"/>
      <c r="E2788" s="176">
        <v>30.1</v>
      </c>
      <c r="F2788" s="144"/>
      <c r="G2788" s="144"/>
      <c r="H2788" s="144"/>
      <c r="I2788" s="144"/>
      <c r="J2788" s="144"/>
      <c r="K2788" s="144"/>
      <c r="L2788" s="144"/>
      <c r="M2788" s="144"/>
      <c r="N2788" s="144"/>
      <c r="O2788" s="144"/>
      <c r="P2788" s="144"/>
      <c r="Q2788" s="144"/>
      <c r="R2788" s="144"/>
      <c r="S2788" s="144"/>
      <c r="T2788" s="144"/>
      <c r="U2788" s="144"/>
      <c r="V2788" s="144"/>
      <c r="W2788" s="144"/>
      <c r="X2788" s="133"/>
      <c r="Y2788" s="133"/>
      <c r="Z2788" s="133"/>
      <c r="AA2788" s="133"/>
      <c r="AB2788" s="133"/>
      <c r="AC2788" s="133"/>
      <c r="AD2788" s="133"/>
      <c r="AE2788" s="133"/>
      <c r="AF2788" s="133"/>
      <c r="AG2788" s="133" t="s">
        <v>282</v>
      </c>
      <c r="AH2788" s="133">
        <v>0</v>
      </c>
      <c r="AI2788" s="133"/>
      <c r="AJ2788" s="133"/>
      <c r="AK2788" s="133"/>
      <c r="AL2788" s="133"/>
      <c r="AM2788" s="133"/>
      <c r="AN2788" s="133"/>
      <c r="AO2788" s="133"/>
      <c r="AP2788" s="133"/>
      <c r="AQ2788" s="133"/>
      <c r="AR2788" s="133"/>
      <c r="AS2788" s="133"/>
      <c r="AT2788" s="133"/>
      <c r="AU2788" s="133"/>
      <c r="AV2788" s="133"/>
      <c r="AW2788" s="133"/>
      <c r="AX2788" s="133"/>
      <c r="AY2788" s="133"/>
      <c r="AZ2788" s="133"/>
      <c r="BA2788" s="133"/>
      <c r="BB2788" s="133"/>
      <c r="BC2788" s="133"/>
      <c r="BD2788" s="133"/>
      <c r="BE2788" s="133"/>
      <c r="BF2788" s="133"/>
      <c r="BG2788" s="133"/>
      <c r="BH2788" s="133"/>
    </row>
    <row r="2789" spans="1:60" outlineLevel="1" x14ac:dyDescent="0.2">
      <c r="A2789" s="142"/>
      <c r="B2789" s="143"/>
      <c r="C2789" s="189" t="s">
        <v>2695</v>
      </c>
      <c r="D2789" s="175"/>
      <c r="E2789" s="176">
        <v>1.875</v>
      </c>
      <c r="F2789" s="144"/>
      <c r="G2789" s="144"/>
      <c r="H2789" s="144"/>
      <c r="I2789" s="144"/>
      <c r="J2789" s="144"/>
      <c r="K2789" s="144"/>
      <c r="L2789" s="144"/>
      <c r="M2789" s="144"/>
      <c r="N2789" s="144"/>
      <c r="O2789" s="144"/>
      <c r="P2789" s="144"/>
      <c r="Q2789" s="144"/>
      <c r="R2789" s="144"/>
      <c r="S2789" s="144"/>
      <c r="T2789" s="144"/>
      <c r="U2789" s="144"/>
      <c r="V2789" s="144"/>
      <c r="W2789" s="144"/>
      <c r="X2789" s="133"/>
      <c r="Y2789" s="133"/>
      <c r="Z2789" s="133"/>
      <c r="AA2789" s="133"/>
      <c r="AB2789" s="133"/>
      <c r="AC2789" s="133"/>
      <c r="AD2789" s="133"/>
      <c r="AE2789" s="133"/>
      <c r="AF2789" s="133"/>
      <c r="AG2789" s="133" t="s">
        <v>282</v>
      </c>
      <c r="AH2789" s="133">
        <v>0</v>
      </c>
      <c r="AI2789" s="133"/>
      <c r="AJ2789" s="133"/>
      <c r="AK2789" s="133"/>
      <c r="AL2789" s="133"/>
      <c r="AM2789" s="133"/>
      <c r="AN2789" s="133"/>
      <c r="AO2789" s="133"/>
      <c r="AP2789" s="133"/>
      <c r="AQ2789" s="133"/>
      <c r="AR2789" s="133"/>
      <c r="AS2789" s="133"/>
      <c r="AT2789" s="133"/>
      <c r="AU2789" s="133"/>
      <c r="AV2789" s="133"/>
      <c r="AW2789" s="133"/>
      <c r="AX2789" s="133"/>
      <c r="AY2789" s="133"/>
      <c r="AZ2789" s="133"/>
      <c r="BA2789" s="133"/>
      <c r="BB2789" s="133"/>
      <c r="BC2789" s="133"/>
      <c r="BD2789" s="133"/>
      <c r="BE2789" s="133"/>
      <c r="BF2789" s="133"/>
      <c r="BG2789" s="133"/>
      <c r="BH2789" s="133"/>
    </row>
    <row r="2790" spans="1:60" outlineLevel="1" x14ac:dyDescent="0.2">
      <c r="A2790" s="142"/>
      <c r="B2790" s="143"/>
      <c r="C2790" s="189" t="s">
        <v>2696</v>
      </c>
      <c r="D2790" s="175"/>
      <c r="E2790" s="176">
        <v>1.4100000000000001</v>
      </c>
      <c r="F2790" s="144"/>
      <c r="G2790" s="144"/>
      <c r="H2790" s="144"/>
      <c r="I2790" s="144"/>
      <c r="J2790" s="144"/>
      <c r="K2790" s="144"/>
      <c r="L2790" s="144"/>
      <c r="M2790" s="144"/>
      <c r="N2790" s="144"/>
      <c r="O2790" s="144"/>
      <c r="P2790" s="144"/>
      <c r="Q2790" s="144"/>
      <c r="R2790" s="144"/>
      <c r="S2790" s="144"/>
      <c r="T2790" s="144"/>
      <c r="U2790" s="144"/>
      <c r="V2790" s="144"/>
      <c r="W2790" s="144"/>
      <c r="X2790" s="133"/>
      <c r="Y2790" s="133"/>
      <c r="Z2790" s="133"/>
      <c r="AA2790" s="133"/>
      <c r="AB2790" s="133"/>
      <c r="AC2790" s="133"/>
      <c r="AD2790" s="133"/>
      <c r="AE2790" s="133"/>
      <c r="AF2790" s="133"/>
      <c r="AG2790" s="133" t="s">
        <v>282</v>
      </c>
      <c r="AH2790" s="133">
        <v>0</v>
      </c>
      <c r="AI2790" s="133"/>
      <c r="AJ2790" s="133"/>
      <c r="AK2790" s="133"/>
      <c r="AL2790" s="133"/>
      <c r="AM2790" s="133"/>
      <c r="AN2790" s="133"/>
      <c r="AO2790" s="133"/>
      <c r="AP2790" s="133"/>
      <c r="AQ2790" s="133"/>
      <c r="AR2790" s="133"/>
      <c r="AS2790" s="133"/>
      <c r="AT2790" s="133"/>
      <c r="AU2790" s="133"/>
      <c r="AV2790" s="133"/>
      <c r="AW2790" s="133"/>
      <c r="AX2790" s="133"/>
      <c r="AY2790" s="133"/>
      <c r="AZ2790" s="133"/>
      <c r="BA2790" s="133"/>
      <c r="BB2790" s="133"/>
      <c r="BC2790" s="133"/>
      <c r="BD2790" s="133"/>
      <c r="BE2790" s="133"/>
      <c r="BF2790" s="133"/>
      <c r="BG2790" s="133"/>
      <c r="BH2790" s="133"/>
    </row>
    <row r="2791" spans="1:60" outlineLevel="1" x14ac:dyDescent="0.2">
      <c r="A2791" s="142"/>
      <c r="B2791" s="143"/>
      <c r="C2791" s="189" t="s">
        <v>2697</v>
      </c>
      <c r="D2791" s="175"/>
      <c r="E2791" s="176">
        <v>1.35</v>
      </c>
      <c r="F2791" s="144"/>
      <c r="G2791" s="144"/>
      <c r="H2791" s="144"/>
      <c r="I2791" s="144"/>
      <c r="J2791" s="144"/>
      <c r="K2791" s="144"/>
      <c r="L2791" s="144"/>
      <c r="M2791" s="144"/>
      <c r="N2791" s="144"/>
      <c r="O2791" s="144"/>
      <c r="P2791" s="144"/>
      <c r="Q2791" s="144"/>
      <c r="R2791" s="144"/>
      <c r="S2791" s="144"/>
      <c r="T2791" s="144"/>
      <c r="U2791" s="144"/>
      <c r="V2791" s="144"/>
      <c r="W2791" s="144"/>
      <c r="X2791" s="133"/>
      <c r="Y2791" s="133"/>
      <c r="Z2791" s="133"/>
      <c r="AA2791" s="133"/>
      <c r="AB2791" s="133"/>
      <c r="AC2791" s="133"/>
      <c r="AD2791" s="133"/>
      <c r="AE2791" s="133"/>
      <c r="AF2791" s="133"/>
      <c r="AG2791" s="133" t="s">
        <v>282</v>
      </c>
      <c r="AH2791" s="133">
        <v>0</v>
      </c>
      <c r="AI2791" s="133"/>
      <c r="AJ2791" s="133"/>
      <c r="AK2791" s="133"/>
      <c r="AL2791" s="133"/>
      <c r="AM2791" s="133"/>
      <c r="AN2791" s="133"/>
      <c r="AO2791" s="133"/>
      <c r="AP2791" s="133"/>
      <c r="AQ2791" s="133"/>
      <c r="AR2791" s="133"/>
      <c r="AS2791" s="133"/>
      <c r="AT2791" s="133"/>
      <c r="AU2791" s="133"/>
      <c r="AV2791" s="133"/>
      <c r="AW2791" s="133"/>
      <c r="AX2791" s="133"/>
      <c r="AY2791" s="133"/>
      <c r="AZ2791" s="133"/>
      <c r="BA2791" s="133"/>
      <c r="BB2791" s="133"/>
      <c r="BC2791" s="133"/>
      <c r="BD2791" s="133"/>
      <c r="BE2791" s="133"/>
      <c r="BF2791" s="133"/>
      <c r="BG2791" s="133"/>
      <c r="BH2791" s="133"/>
    </row>
    <row r="2792" spans="1:60" outlineLevel="1" x14ac:dyDescent="0.2">
      <c r="A2792" s="142"/>
      <c r="B2792" s="143"/>
      <c r="C2792" s="189" t="s">
        <v>2698</v>
      </c>
      <c r="D2792" s="175"/>
      <c r="E2792" s="176">
        <v>1.8</v>
      </c>
      <c r="F2792" s="144"/>
      <c r="G2792" s="144"/>
      <c r="H2792" s="144"/>
      <c r="I2792" s="144"/>
      <c r="J2792" s="144"/>
      <c r="K2792" s="144"/>
      <c r="L2792" s="144"/>
      <c r="M2792" s="144"/>
      <c r="N2792" s="144"/>
      <c r="O2792" s="144"/>
      <c r="P2792" s="144"/>
      <c r="Q2792" s="144"/>
      <c r="R2792" s="144"/>
      <c r="S2792" s="144"/>
      <c r="T2792" s="144"/>
      <c r="U2792" s="144"/>
      <c r="V2792" s="144"/>
      <c r="W2792" s="144"/>
      <c r="X2792" s="133"/>
      <c r="Y2792" s="133"/>
      <c r="Z2792" s="133"/>
      <c r="AA2792" s="133"/>
      <c r="AB2792" s="133"/>
      <c r="AC2792" s="133"/>
      <c r="AD2792" s="133"/>
      <c r="AE2792" s="133"/>
      <c r="AF2792" s="133"/>
      <c r="AG2792" s="133" t="s">
        <v>282</v>
      </c>
      <c r="AH2792" s="133">
        <v>0</v>
      </c>
      <c r="AI2792" s="133"/>
      <c r="AJ2792" s="133"/>
      <c r="AK2792" s="133"/>
      <c r="AL2792" s="133"/>
      <c r="AM2792" s="133"/>
      <c r="AN2792" s="133"/>
      <c r="AO2792" s="133"/>
      <c r="AP2792" s="133"/>
      <c r="AQ2792" s="133"/>
      <c r="AR2792" s="133"/>
      <c r="AS2792" s="133"/>
      <c r="AT2792" s="133"/>
      <c r="AU2792" s="133"/>
      <c r="AV2792" s="133"/>
      <c r="AW2792" s="133"/>
      <c r="AX2792" s="133"/>
      <c r="AY2792" s="133"/>
      <c r="AZ2792" s="133"/>
      <c r="BA2792" s="133"/>
      <c r="BB2792" s="133"/>
      <c r="BC2792" s="133"/>
      <c r="BD2792" s="133"/>
      <c r="BE2792" s="133"/>
      <c r="BF2792" s="133"/>
      <c r="BG2792" s="133"/>
      <c r="BH2792" s="133"/>
    </row>
    <row r="2793" spans="1:60" outlineLevel="1" x14ac:dyDescent="0.2">
      <c r="A2793" s="142"/>
      <c r="B2793" s="143"/>
      <c r="C2793" s="190" t="s">
        <v>673</v>
      </c>
      <c r="D2793" s="177"/>
      <c r="E2793" s="178">
        <v>163.33700000000002</v>
      </c>
      <c r="F2793" s="144"/>
      <c r="G2793" s="144"/>
      <c r="H2793" s="144"/>
      <c r="I2793" s="144"/>
      <c r="J2793" s="144"/>
      <c r="K2793" s="144"/>
      <c r="L2793" s="144"/>
      <c r="M2793" s="144"/>
      <c r="N2793" s="144"/>
      <c r="O2793" s="144"/>
      <c r="P2793" s="144"/>
      <c r="Q2793" s="144"/>
      <c r="R2793" s="144"/>
      <c r="S2793" s="144"/>
      <c r="T2793" s="144"/>
      <c r="U2793" s="144"/>
      <c r="V2793" s="144"/>
      <c r="W2793" s="144"/>
      <c r="X2793" s="133"/>
      <c r="Y2793" s="133"/>
      <c r="Z2793" s="133"/>
      <c r="AA2793" s="133"/>
      <c r="AB2793" s="133"/>
      <c r="AC2793" s="133"/>
      <c r="AD2793" s="133"/>
      <c r="AE2793" s="133"/>
      <c r="AF2793" s="133"/>
      <c r="AG2793" s="133" t="s">
        <v>282</v>
      </c>
      <c r="AH2793" s="133">
        <v>1</v>
      </c>
      <c r="AI2793" s="133"/>
      <c r="AJ2793" s="133"/>
      <c r="AK2793" s="133"/>
      <c r="AL2793" s="133"/>
      <c r="AM2793" s="133"/>
      <c r="AN2793" s="133"/>
      <c r="AO2793" s="133"/>
      <c r="AP2793" s="133"/>
      <c r="AQ2793" s="133"/>
      <c r="AR2793" s="133"/>
      <c r="AS2793" s="133"/>
      <c r="AT2793" s="133"/>
      <c r="AU2793" s="133"/>
      <c r="AV2793" s="133"/>
      <c r="AW2793" s="133"/>
      <c r="AX2793" s="133"/>
      <c r="AY2793" s="133"/>
      <c r="AZ2793" s="133"/>
      <c r="BA2793" s="133"/>
      <c r="BB2793" s="133"/>
      <c r="BC2793" s="133"/>
      <c r="BD2793" s="133"/>
      <c r="BE2793" s="133"/>
      <c r="BF2793" s="133"/>
      <c r="BG2793" s="133"/>
      <c r="BH2793" s="133"/>
    </row>
    <row r="2794" spans="1:60" outlineLevel="1" x14ac:dyDescent="0.2">
      <c r="A2794" s="142"/>
      <c r="B2794" s="143"/>
      <c r="C2794" s="189" t="s">
        <v>1234</v>
      </c>
      <c r="D2794" s="175"/>
      <c r="E2794" s="176"/>
      <c r="F2794" s="144"/>
      <c r="G2794" s="144"/>
      <c r="H2794" s="144"/>
      <c r="I2794" s="144"/>
      <c r="J2794" s="144"/>
      <c r="K2794" s="144"/>
      <c r="L2794" s="144"/>
      <c r="M2794" s="144"/>
      <c r="N2794" s="144"/>
      <c r="O2794" s="144"/>
      <c r="P2794" s="144"/>
      <c r="Q2794" s="144"/>
      <c r="R2794" s="144"/>
      <c r="S2794" s="144"/>
      <c r="T2794" s="144"/>
      <c r="U2794" s="144"/>
      <c r="V2794" s="144"/>
      <c r="W2794" s="144"/>
      <c r="X2794" s="133"/>
      <c r="Y2794" s="133"/>
      <c r="Z2794" s="133"/>
      <c r="AA2794" s="133"/>
      <c r="AB2794" s="133"/>
      <c r="AC2794" s="133"/>
      <c r="AD2794" s="133"/>
      <c r="AE2794" s="133"/>
      <c r="AF2794" s="133"/>
      <c r="AG2794" s="133" t="s">
        <v>282</v>
      </c>
      <c r="AH2794" s="133">
        <v>0</v>
      </c>
      <c r="AI2794" s="133"/>
      <c r="AJ2794" s="133"/>
      <c r="AK2794" s="133"/>
      <c r="AL2794" s="133"/>
      <c r="AM2794" s="133"/>
      <c r="AN2794" s="133"/>
      <c r="AO2794" s="133"/>
      <c r="AP2794" s="133"/>
      <c r="AQ2794" s="133"/>
      <c r="AR2794" s="133"/>
      <c r="AS2794" s="133"/>
      <c r="AT2794" s="133"/>
      <c r="AU2794" s="133"/>
      <c r="AV2794" s="133"/>
      <c r="AW2794" s="133"/>
      <c r="AX2794" s="133"/>
      <c r="AY2794" s="133"/>
      <c r="AZ2794" s="133"/>
      <c r="BA2794" s="133"/>
      <c r="BB2794" s="133"/>
      <c r="BC2794" s="133"/>
      <c r="BD2794" s="133"/>
      <c r="BE2794" s="133"/>
      <c r="BF2794" s="133"/>
      <c r="BG2794" s="133"/>
      <c r="BH2794" s="133"/>
    </row>
    <row r="2795" spans="1:60" outlineLevel="1" x14ac:dyDescent="0.2">
      <c r="A2795" s="142"/>
      <c r="B2795" s="143"/>
      <c r="C2795" s="189" t="s">
        <v>2699</v>
      </c>
      <c r="D2795" s="175"/>
      <c r="E2795" s="176">
        <v>1.5</v>
      </c>
      <c r="F2795" s="144"/>
      <c r="G2795" s="144"/>
      <c r="H2795" s="144"/>
      <c r="I2795" s="144"/>
      <c r="J2795" s="144"/>
      <c r="K2795" s="144"/>
      <c r="L2795" s="144"/>
      <c r="M2795" s="144"/>
      <c r="N2795" s="144"/>
      <c r="O2795" s="144"/>
      <c r="P2795" s="144"/>
      <c r="Q2795" s="144"/>
      <c r="R2795" s="144"/>
      <c r="S2795" s="144"/>
      <c r="T2795" s="144"/>
      <c r="U2795" s="144"/>
      <c r="V2795" s="144"/>
      <c r="W2795" s="144"/>
      <c r="X2795" s="133"/>
      <c r="Y2795" s="133"/>
      <c r="Z2795" s="133"/>
      <c r="AA2795" s="133"/>
      <c r="AB2795" s="133"/>
      <c r="AC2795" s="133"/>
      <c r="AD2795" s="133"/>
      <c r="AE2795" s="133"/>
      <c r="AF2795" s="133"/>
      <c r="AG2795" s="133" t="s">
        <v>282</v>
      </c>
      <c r="AH2795" s="133">
        <v>0</v>
      </c>
      <c r="AI2795" s="133"/>
      <c r="AJ2795" s="133"/>
      <c r="AK2795" s="133"/>
      <c r="AL2795" s="133"/>
      <c r="AM2795" s="133"/>
      <c r="AN2795" s="133"/>
      <c r="AO2795" s="133"/>
      <c r="AP2795" s="133"/>
      <c r="AQ2795" s="133"/>
      <c r="AR2795" s="133"/>
      <c r="AS2795" s="133"/>
      <c r="AT2795" s="133"/>
      <c r="AU2795" s="133"/>
      <c r="AV2795" s="133"/>
      <c r="AW2795" s="133"/>
      <c r="AX2795" s="133"/>
      <c r="AY2795" s="133"/>
      <c r="AZ2795" s="133"/>
      <c r="BA2795" s="133"/>
      <c r="BB2795" s="133"/>
      <c r="BC2795" s="133"/>
      <c r="BD2795" s="133"/>
      <c r="BE2795" s="133"/>
      <c r="BF2795" s="133"/>
      <c r="BG2795" s="133"/>
      <c r="BH2795" s="133"/>
    </row>
    <row r="2796" spans="1:60" outlineLevel="1" x14ac:dyDescent="0.2">
      <c r="A2796" s="142"/>
      <c r="B2796" s="143"/>
      <c r="C2796" s="190" t="s">
        <v>673</v>
      </c>
      <c r="D2796" s="177"/>
      <c r="E2796" s="178">
        <v>1.5</v>
      </c>
      <c r="F2796" s="144"/>
      <c r="G2796" s="144"/>
      <c r="H2796" s="144"/>
      <c r="I2796" s="144"/>
      <c r="J2796" s="144"/>
      <c r="K2796" s="144"/>
      <c r="L2796" s="144"/>
      <c r="M2796" s="144"/>
      <c r="N2796" s="144"/>
      <c r="O2796" s="144"/>
      <c r="P2796" s="144"/>
      <c r="Q2796" s="144"/>
      <c r="R2796" s="144"/>
      <c r="S2796" s="144"/>
      <c r="T2796" s="144"/>
      <c r="U2796" s="144"/>
      <c r="V2796" s="144"/>
      <c r="W2796" s="144"/>
      <c r="X2796" s="133"/>
      <c r="Y2796" s="133"/>
      <c r="Z2796" s="133"/>
      <c r="AA2796" s="133"/>
      <c r="AB2796" s="133"/>
      <c r="AC2796" s="133"/>
      <c r="AD2796" s="133"/>
      <c r="AE2796" s="133"/>
      <c r="AF2796" s="133"/>
      <c r="AG2796" s="133" t="s">
        <v>282</v>
      </c>
      <c r="AH2796" s="133">
        <v>1</v>
      </c>
      <c r="AI2796" s="133"/>
      <c r="AJ2796" s="133"/>
      <c r="AK2796" s="133"/>
      <c r="AL2796" s="133"/>
      <c r="AM2796" s="133"/>
      <c r="AN2796" s="133"/>
      <c r="AO2796" s="133"/>
      <c r="AP2796" s="133"/>
      <c r="AQ2796" s="133"/>
      <c r="AR2796" s="133"/>
      <c r="AS2796" s="133"/>
      <c r="AT2796" s="133"/>
      <c r="AU2796" s="133"/>
      <c r="AV2796" s="133"/>
      <c r="AW2796" s="133"/>
      <c r="AX2796" s="133"/>
      <c r="AY2796" s="133"/>
      <c r="AZ2796" s="133"/>
      <c r="BA2796" s="133"/>
      <c r="BB2796" s="133"/>
      <c r="BC2796" s="133"/>
      <c r="BD2796" s="133"/>
      <c r="BE2796" s="133"/>
      <c r="BF2796" s="133"/>
      <c r="BG2796" s="133"/>
      <c r="BH2796" s="133"/>
    </row>
    <row r="2797" spans="1:60" ht="22.5" outlineLevel="1" x14ac:dyDescent="0.2">
      <c r="A2797" s="154">
        <v>495</v>
      </c>
      <c r="B2797" s="155" t="s">
        <v>2700</v>
      </c>
      <c r="C2797" s="171" t="s">
        <v>2701</v>
      </c>
      <c r="D2797" s="156" t="s">
        <v>279</v>
      </c>
      <c r="E2797" s="157">
        <v>80.680000000000007</v>
      </c>
      <c r="F2797" s="158">
        <v>54.5</v>
      </c>
      <c r="G2797" s="159">
        <f>ROUND(E2797*F2797,2)</f>
        <v>4397.0600000000004</v>
      </c>
      <c r="H2797" s="158">
        <v>0</v>
      </c>
      <c r="I2797" s="159">
        <f>ROUND(E2797*H2797,2)</f>
        <v>0</v>
      </c>
      <c r="J2797" s="158">
        <v>54.5</v>
      </c>
      <c r="K2797" s="159">
        <f>ROUND(E2797*J2797,2)</f>
        <v>4397.0600000000004</v>
      </c>
      <c r="L2797" s="159">
        <v>21</v>
      </c>
      <c r="M2797" s="159">
        <f>G2797*(1+L2797/100)</f>
        <v>5320.4426000000003</v>
      </c>
      <c r="N2797" s="159">
        <v>0</v>
      </c>
      <c r="O2797" s="159">
        <f>ROUND(E2797*N2797,2)</f>
        <v>0</v>
      </c>
      <c r="P2797" s="159">
        <v>0</v>
      </c>
      <c r="Q2797" s="159">
        <f>ROUND(E2797*P2797,2)</f>
        <v>0</v>
      </c>
      <c r="R2797" s="159" t="s">
        <v>2455</v>
      </c>
      <c r="S2797" s="159" t="s">
        <v>233</v>
      </c>
      <c r="T2797" s="160" t="s">
        <v>233</v>
      </c>
      <c r="U2797" s="144">
        <v>0.13</v>
      </c>
      <c r="V2797" s="144">
        <f>ROUND(E2797*U2797,2)</f>
        <v>10.49</v>
      </c>
      <c r="W2797" s="144"/>
      <c r="X2797" s="133"/>
      <c r="Y2797" s="133"/>
      <c r="Z2797" s="133"/>
      <c r="AA2797" s="133"/>
      <c r="AB2797" s="133"/>
      <c r="AC2797" s="133"/>
      <c r="AD2797" s="133"/>
      <c r="AE2797" s="133"/>
      <c r="AF2797" s="133"/>
      <c r="AG2797" s="133" t="s">
        <v>1792</v>
      </c>
      <c r="AH2797" s="133"/>
      <c r="AI2797" s="133"/>
      <c r="AJ2797" s="133"/>
      <c r="AK2797" s="133"/>
      <c r="AL2797" s="133"/>
      <c r="AM2797" s="133"/>
      <c r="AN2797" s="133"/>
      <c r="AO2797" s="133"/>
      <c r="AP2797" s="133"/>
      <c r="AQ2797" s="133"/>
      <c r="AR2797" s="133"/>
      <c r="AS2797" s="133"/>
      <c r="AT2797" s="133"/>
      <c r="AU2797" s="133"/>
      <c r="AV2797" s="133"/>
      <c r="AW2797" s="133"/>
      <c r="AX2797" s="133"/>
      <c r="AY2797" s="133"/>
      <c r="AZ2797" s="133"/>
      <c r="BA2797" s="133"/>
      <c r="BB2797" s="133"/>
      <c r="BC2797" s="133"/>
      <c r="BD2797" s="133"/>
      <c r="BE2797" s="133"/>
      <c r="BF2797" s="133"/>
      <c r="BG2797" s="133"/>
      <c r="BH2797" s="133"/>
    </row>
    <row r="2798" spans="1:60" outlineLevel="1" x14ac:dyDescent="0.2">
      <c r="A2798" s="142"/>
      <c r="B2798" s="143"/>
      <c r="C2798" s="189" t="s">
        <v>1227</v>
      </c>
      <c r="D2798" s="175"/>
      <c r="E2798" s="176"/>
      <c r="F2798" s="144"/>
      <c r="G2798" s="144"/>
      <c r="H2798" s="144"/>
      <c r="I2798" s="144"/>
      <c r="J2798" s="144"/>
      <c r="K2798" s="144"/>
      <c r="L2798" s="144"/>
      <c r="M2798" s="144"/>
      <c r="N2798" s="144"/>
      <c r="O2798" s="144"/>
      <c r="P2798" s="144"/>
      <c r="Q2798" s="144"/>
      <c r="R2798" s="144"/>
      <c r="S2798" s="144"/>
      <c r="T2798" s="144"/>
      <c r="U2798" s="144"/>
      <c r="V2798" s="144"/>
      <c r="W2798" s="144"/>
      <c r="X2798" s="133"/>
      <c r="Y2798" s="133"/>
      <c r="Z2798" s="133"/>
      <c r="AA2798" s="133"/>
      <c r="AB2798" s="133"/>
      <c r="AC2798" s="133"/>
      <c r="AD2798" s="133"/>
      <c r="AE2798" s="133"/>
      <c r="AF2798" s="133"/>
      <c r="AG2798" s="133" t="s">
        <v>282</v>
      </c>
      <c r="AH2798" s="133">
        <v>0</v>
      </c>
      <c r="AI2798" s="133"/>
      <c r="AJ2798" s="133"/>
      <c r="AK2798" s="133"/>
      <c r="AL2798" s="133"/>
      <c r="AM2798" s="133"/>
      <c r="AN2798" s="133"/>
      <c r="AO2798" s="133"/>
      <c r="AP2798" s="133"/>
      <c r="AQ2798" s="133"/>
      <c r="AR2798" s="133"/>
      <c r="AS2798" s="133"/>
      <c r="AT2798" s="133"/>
      <c r="AU2798" s="133"/>
      <c r="AV2798" s="133"/>
      <c r="AW2798" s="133"/>
      <c r="AX2798" s="133"/>
      <c r="AY2798" s="133"/>
      <c r="AZ2798" s="133"/>
      <c r="BA2798" s="133"/>
      <c r="BB2798" s="133"/>
      <c r="BC2798" s="133"/>
      <c r="BD2798" s="133"/>
      <c r="BE2798" s="133"/>
      <c r="BF2798" s="133"/>
      <c r="BG2798" s="133"/>
      <c r="BH2798" s="133"/>
    </row>
    <row r="2799" spans="1:60" outlineLevel="1" x14ac:dyDescent="0.2">
      <c r="A2799" s="142"/>
      <c r="B2799" s="143"/>
      <c r="C2799" s="189" t="s">
        <v>2649</v>
      </c>
      <c r="D2799" s="175"/>
      <c r="E2799" s="176">
        <v>1.5</v>
      </c>
      <c r="F2799" s="144"/>
      <c r="G2799" s="144"/>
      <c r="H2799" s="144"/>
      <c r="I2799" s="144"/>
      <c r="J2799" s="144"/>
      <c r="K2799" s="144"/>
      <c r="L2799" s="144"/>
      <c r="M2799" s="144"/>
      <c r="N2799" s="144"/>
      <c r="O2799" s="144"/>
      <c r="P2799" s="144"/>
      <c r="Q2799" s="144"/>
      <c r="R2799" s="144"/>
      <c r="S2799" s="144"/>
      <c r="T2799" s="144"/>
      <c r="U2799" s="144"/>
      <c r="V2799" s="144"/>
      <c r="W2799" s="144"/>
      <c r="X2799" s="133"/>
      <c r="Y2799" s="133"/>
      <c r="Z2799" s="133"/>
      <c r="AA2799" s="133"/>
      <c r="AB2799" s="133"/>
      <c r="AC2799" s="133"/>
      <c r="AD2799" s="133"/>
      <c r="AE2799" s="133"/>
      <c r="AF2799" s="133"/>
      <c r="AG2799" s="133" t="s">
        <v>282</v>
      </c>
      <c r="AH2799" s="133">
        <v>0</v>
      </c>
      <c r="AI2799" s="133"/>
      <c r="AJ2799" s="133"/>
      <c r="AK2799" s="133"/>
      <c r="AL2799" s="133"/>
      <c r="AM2799" s="133"/>
      <c r="AN2799" s="133"/>
      <c r="AO2799" s="133"/>
      <c r="AP2799" s="133"/>
      <c r="AQ2799" s="133"/>
      <c r="AR2799" s="133"/>
      <c r="AS2799" s="133"/>
      <c r="AT2799" s="133"/>
      <c r="AU2799" s="133"/>
      <c r="AV2799" s="133"/>
      <c r="AW2799" s="133"/>
      <c r="AX2799" s="133"/>
      <c r="AY2799" s="133"/>
      <c r="AZ2799" s="133"/>
      <c r="BA2799" s="133"/>
      <c r="BB2799" s="133"/>
      <c r="BC2799" s="133"/>
      <c r="BD2799" s="133"/>
      <c r="BE2799" s="133"/>
      <c r="BF2799" s="133"/>
      <c r="BG2799" s="133"/>
      <c r="BH2799" s="133"/>
    </row>
    <row r="2800" spans="1:60" outlineLevel="1" x14ac:dyDescent="0.2">
      <c r="A2800" s="142"/>
      <c r="B2800" s="143"/>
      <c r="C2800" s="190" t="s">
        <v>673</v>
      </c>
      <c r="D2800" s="177"/>
      <c r="E2800" s="178">
        <v>1.5</v>
      </c>
      <c r="F2800" s="144"/>
      <c r="G2800" s="144"/>
      <c r="H2800" s="144"/>
      <c r="I2800" s="144"/>
      <c r="J2800" s="144"/>
      <c r="K2800" s="144"/>
      <c r="L2800" s="144"/>
      <c r="M2800" s="144"/>
      <c r="N2800" s="144"/>
      <c r="O2800" s="144"/>
      <c r="P2800" s="144"/>
      <c r="Q2800" s="144"/>
      <c r="R2800" s="144"/>
      <c r="S2800" s="144"/>
      <c r="T2800" s="144"/>
      <c r="U2800" s="144"/>
      <c r="V2800" s="144"/>
      <c r="W2800" s="144"/>
      <c r="X2800" s="133"/>
      <c r="Y2800" s="133"/>
      <c r="Z2800" s="133"/>
      <c r="AA2800" s="133"/>
      <c r="AB2800" s="133"/>
      <c r="AC2800" s="133"/>
      <c r="AD2800" s="133"/>
      <c r="AE2800" s="133"/>
      <c r="AF2800" s="133"/>
      <c r="AG2800" s="133" t="s">
        <v>282</v>
      </c>
      <c r="AH2800" s="133">
        <v>1</v>
      </c>
      <c r="AI2800" s="133"/>
      <c r="AJ2800" s="133"/>
      <c r="AK2800" s="133"/>
      <c r="AL2800" s="133"/>
      <c r="AM2800" s="133"/>
      <c r="AN2800" s="133"/>
      <c r="AO2800" s="133"/>
      <c r="AP2800" s="133"/>
      <c r="AQ2800" s="133"/>
      <c r="AR2800" s="133"/>
      <c r="AS2800" s="133"/>
      <c r="AT2800" s="133"/>
      <c r="AU2800" s="133"/>
      <c r="AV2800" s="133"/>
      <c r="AW2800" s="133"/>
      <c r="AX2800" s="133"/>
      <c r="AY2800" s="133"/>
      <c r="AZ2800" s="133"/>
      <c r="BA2800" s="133"/>
      <c r="BB2800" s="133"/>
      <c r="BC2800" s="133"/>
      <c r="BD2800" s="133"/>
      <c r="BE2800" s="133"/>
      <c r="BF2800" s="133"/>
      <c r="BG2800" s="133"/>
      <c r="BH2800" s="133"/>
    </row>
    <row r="2801" spans="1:60" outlineLevel="1" x14ac:dyDescent="0.2">
      <c r="A2801" s="142"/>
      <c r="B2801" s="143"/>
      <c r="C2801" s="189" t="s">
        <v>668</v>
      </c>
      <c r="D2801" s="175"/>
      <c r="E2801" s="176"/>
      <c r="F2801" s="144"/>
      <c r="G2801" s="144"/>
      <c r="H2801" s="144"/>
      <c r="I2801" s="144"/>
      <c r="J2801" s="144"/>
      <c r="K2801" s="144"/>
      <c r="L2801" s="144"/>
      <c r="M2801" s="144"/>
      <c r="N2801" s="144"/>
      <c r="O2801" s="144"/>
      <c r="P2801" s="144"/>
      <c r="Q2801" s="144"/>
      <c r="R2801" s="144"/>
      <c r="S2801" s="144"/>
      <c r="T2801" s="144"/>
      <c r="U2801" s="144"/>
      <c r="V2801" s="144"/>
      <c r="W2801" s="144"/>
      <c r="X2801" s="133"/>
      <c r="Y2801" s="133"/>
      <c r="Z2801" s="133"/>
      <c r="AA2801" s="133"/>
      <c r="AB2801" s="133"/>
      <c r="AC2801" s="133"/>
      <c r="AD2801" s="133"/>
      <c r="AE2801" s="133"/>
      <c r="AF2801" s="133"/>
      <c r="AG2801" s="133" t="s">
        <v>282</v>
      </c>
      <c r="AH2801" s="133">
        <v>0</v>
      </c>
      <c r="AI2801" s="133"/>
      <c r="AJ2801" s="133"/>
      <c r="AK2801" s="133"/>
      <c r="AL2801" s="133"/>
      <c r="AM2801" s="133"/>
      <c r="AN2801" s="133"/>
      <c r="AO2801" s="133"/>
      <c r="AP2801" s="133"/>
      <c r="AQ2801" s="133"/>
      <c r="AR2801" s="133"/>
      <c r="AS2801" s="133"/>
      <c r="AT2801" s="133"/>
      <c r="AU2801" s="133"/>
      <c r="AV2801" s="133"/>
      <c r="AW2801" s="133"/>
      <c r="AX2801" s="133"/>
      <c r="AY2801" s="133"/>
      <c r="AZ2801" s="133"/>
      <c r="BA2801" s="133"/>
      <c r="BB2801" s="133"/>
      <c r="BC2801" s="133"/>
      <c r="BD2801" s="133"/>
      <c r="BE2801" s="133"/>
      <c r="BF2801" s="133"/>
      <c r="BG2801" s="133"/>
      <c r="BH2801" s="133"/>
    </row>
    <row r="2802" spans="1:60" outlineLevel="1" x14ac:dyDescent="0.2">
      <c r="A2802" s="142"/>
      <c r="B2802" s="143"/>
      <c r="C2802" s="189" t="s">
        <v>2650</v>
      </c>
      <c r="D2802" s="175"/>
      <c r="E2802" s="176">
        <v>0.72000000000000008</v>
      </c>
      <c r="F2802" s="144"/>
      <c r="G2802" s="144"/>
      <c r="H2802" s="144"/>
      <c r="I2802" s="144"/>
      <c r="J2802" s="144"/>
      <c r="K2802" s="144"/>
      <c r="L2802" s="144"/>
      <c r="M2802" s="144"/>
      <c r="N2802" s="144"/>
      <c r="O2802" s="144"/>
      <c r="P2802" s="144"/>
      <c r="Q2802" s="144"/>
      <c r="R2802" s="144"/>
      <c r="S2802" s="144"/>
      <c r="T2802" s="144"/>
      <c r="U2802" s="144"/>
      <c r="V2802" s="144"/>
      <c r="W2802" s="144"/>
      <c r="X2802" s="133"/>
      <c r="Y2802" s="133"/>
      <c r="Z2802" s="133"/>
      <c r="AA2802" s="133"/>
      <c r="AB2802" s="133"/>
      <c r="AC2802" s="133"/>
      <c r="AD2802" s="133"/>
      <c r="AE2802" s="133"/>
      <c r="AF2802" s="133"/>
      <c r="AG2802" s="133" t="s">
        <v>282</v>
      </c>
      <c r="AH2802" s="133">
        <v>0</v>
      </c>
      <c r="AI2802" s="133"/>
      <c r="AJ2802" s="133"/>
      <c r="AK2802" s="133"/>
      <c r="AL2802" s="133"/>
      <c r="AM2802" s="133"/>
      <c r="AN2802" s="133"/>
      <c r="AO2802" s="133"/>
      <c r="AP2802" s="133"/>
      <c r="AQ2802" s="133"/>
      <c r="AR2802" s="133"/>
      <c r="AS2802" s="133"/>
      <c r="AT2802" s="133"/>
      <c r="AU2802" s="133"/>
      <c r="AV2802" s="133"/>
      <c r="AW2802" s="133"/>
      <c r="AX2802" s="133"/>
      <c r="AY2802" s="133"/>
      <c r="AZ2802" s="133"/>
      <c r="BA2802" s="133"/>
      <c r="BB2802" s="133"/>
      <c r="BC2802" s="133"/>
      <c r="BD2802" s="133"/>
      <c r="BE2802" s="133"/>
      <c r="BF2802" s="133"/>
      <c r="BG2802" s="133"/>
      <c r="BH2802" s="133"/>
    </row>
    <row r="2803" spans="1:60" outlineLevel="1" x14ac:dyDescent="0.2">
      <c r="A2803" s="142"/>
      <c r="B2803" s="143"/>
      <c r="C2803" s="189" t="s">
        <v>2654</v>
      </c>
      <c r="D2803" s="175"/>
      <c r="E2803" s="176">
        <v>8.5140000000000011</v>
      </c>
      <c r="F2803" s="144"/>
      <c r="G2803" s="144"/>
      <c r="H2803" s="144"/>
      <c r="I2803" s="144"/>
      <c r="J2803" s="144"/>
      <c r="K2803" s="144"/>
      <c r="L2803" s="144"/>
      <c r="M2803" s="144"/>
      <c r="N2803" s="144"/>
      <c r="O2803" s="144"/>
      <c r="P2803" s="144"/>
      <c r="Q2803" s="144"/>
      <c r="R2803" s="144"/>
      <c r="S2803" s="144"/>
      <c r="T2803" s="144"/>
      <c r="U2803" s="144"/>
      <c r="V2803" s="144"/>
      <c r="W2803" s="144"/>
      <c r="X2803" s="133"/>
      <c r="Y2803" s="133"/>
      <c r="Z2803" s="133"/>
      <c r="AA2803" s="133"/>
      <c r="AB2803" s="133"/>
      <c r="AC2803" s="133"/>
      <c r="AD2803" s="133"/>
      <c r="AE2803" s="133"/>
      <c r="AF2803" s="133"/>
      <c r="AG2803" s="133" t="s">
        <v>282</v>
      </c>
      <c r="AH2803" s="133">
        <v>0</v>
      </c>
      <c r="AI2803" s="133"/>
      <c r="AJ2803" s="133"/>
      <c r="AK2803" s="133"/>
      <c r="AL2803" s="133"/>
      <c r="AM2803" s="133"/>
      <c r="AN2803" s="133"/>
      <c r="AO2803" s="133"/>
      <c r="AP2803" s="133"/>
      <c r="AQ2803" s="133"/>
      <c r="AR2803" s="133"/>
      <c r="AS2803" s="133"/>
      <c r="AT2803" s="133"/>
      <c r="AU2803" s="133"/>
      <c r="AV2803" s="133"/>
      <c r="AW2803" s="133"/>
      <c r="AX2803" s="133"/>
      <c r="AY2803" s="133"/>
      <c r="AZ2803" s="133"/>
      <c r="BA2803" s="133"/>
      <c r="BB2803" s="133"/>
      <c r="BC2803" s="133"/>
      <c r="BD2803" s="133"/>
      <c r="BE2803" s="133"/>
      <c r="BF2803" s="133"/>
      <c r="BG2803" s="133"/>
      <c r="BH2803" s="133"/>
    </row>
    <row r="2804" spans="1:60" outlineLevel="1" x14ac:dyDescent="0.2">
      <c r="A2804" s="142"/>
      <c r="B2804" s="143"/>
      <c r="C2804" s="189" t="s">
        <v>2657</v>
      </c>
      <c r="D2804" s="175"/>
      <c r="E2804" s="176">
        <v>9.89</v>
      </c>
      <c r="F2804" s="144"/>
      <c r="G2804" s="144"/>
      <c r="H2804" s="144"/>
      <c r="I2804" s="144"/>
      <c r="J2804" s="144"/>
      <c r="K2804" s="144"/>
      <c r="L2804" s="144"/>
      <c r="M2804" s="144"/>
      <c r="N2804" s="144"/>
      <c r="O2804" s="144"/>
      <c r="P2804" s="144"/>
      <c r="Q2804" s="144"/>
      <c r="R2804" s="144"/>
      <c r="S2804" s="144"/>
      <c r="T2804" s="144"/>
      <c r="U2804" s="144"/>
      <c r="V2804" s="144"/>
      <c r="W2804" s="144"/>
      <c r="X2804" s="133"/>
      <c r="Y2804" s="133"/>
      <c r="Z2804" s="133"/>
      <c r="AA2804" s="133"/>
      <c r="AB2804" s="133"/>
      <c r="AC2804" s="133"/>
      <c r="AD2804" s="133"/>
      <c r="AE2804" s="133"/>
      <c r="AF2804" s="133"/>
      <c r="AG2804" s="133" t="s">
        <v>282</v>
      </c>
      <c r="AH2804" s="133">
        <v>0</v>
      </c>
      <c r="AI2804" s="133"/>
      <c r="AJ2804" s="133"/>
      <c r="AK2804" s="133"/>
      <c r="AL2804" s="133"/>
      <c r="AM2804" s="133"/>
      <c r="AN2804" s="133"/>
      <c r="AO2804" s="133"/>
      <c r="AP2804" s="133"/>
      <c r="AQ2804" s="133"/>
      <c r="AR2804" s="133"/>
      <c r="AS2804" s="133"/>
      <c r="AT2804" s="133"/>
      <c r="AU2804" s="133"/>
      <c r="AV2804" s="133"/>
      <c r="AW2804" s="133"/>
      <c r="AX2804" s="133"/>
      <c r="AY2804" s="133"/>
      <c r="AZ2804" s="133"/>
      <c r="BA2804" s="133"/>
      <c r="BB2804" s="133"/>
      <c r="BC2804" s="133"/>
      <c r="BD2804" s="133"/>
      <c r="BE2804" s="133"/>
      <c r="BF2804" s="133"/>
      <c r="BG2804" s="133"/>
      <c r="BH2804" s="133"/>
    </row>
    <row r="2805" spans="1:60" outlineLevel="1" x14ac:dyDescent="0.2">
      <c r="A2805" s="142"/>
      <c r="B2805" s="143"/>
      <c r="C2805" s="189" t="s">
        <v>2660</v>
      </c>
      <c r="D2805" s="175"/>
      <c r="E2805" s="176">
        <v>8.3850000000000016</v>
      </c>
      <c r="F2805" s="144"/>
      <c r="G2805" s="144"/>
      <c r="H2805" s="144"/>
      <c r="I2805" s="144"/>
      <c r="J2805" s="144"/>
      <c r="K2805" s="144"/>
      <c r="L2805" s="144"/>
      <c r="M2805" s="144"/>
      <c r="N2805" s="144"/>
      <c r="O2805" s="144"/>
      <c r="P2805" s="144"/>
      <c r="Q2805" s="144"/>
      <c r="R2805" s="144"/>
      <c r="S2805" s="144"/>
      <c r="T2805" s="144"/>
      <c r="U2805" s="144"/>
      <c r="V2805" s="144"/>
      <c r="W2805" s="144"/>
      <c r="X2805" s="133"/>
      <c r="Y2805" s="133"/>
      <c r="Z2805" s="133"/>
      <c r="AA2805" s="133"/>
      <c r="AB2805" s="133"/>
      <c r="AC2805" s="133"/>
      <c r="AD2805" s="133"/>
      <c r="AE2805" s="133"/>
      <c r="AF2805" s="133"/>
      <c r="AG2805" s="133" t="s">
        <v>282</v>
      </c>
      <c r="AH2805" s="133">
        <v>0</v>
      </c>
      <c r="AI2805" s="133"/>
      <c r="AJ2805" s="133"/>
      <c r="AK2805" s="133"/>
      <c r="AL2805" s="133"/>
      <c r="AM2805" s="133"/>
      <c r="AN2805" s="133"/>
      <c r="AO2805" s="133"/>
      <c r="AP2805" s="133"/>
      <c r="AQ2805" s="133"/>
      <c r="AR2805" s="133"/>
      <c r="AS2805" s="133"/>
      <c r="AT2805" s="133"/>
      <c r="AU2805" s="133"/>
      <c r="AV2805" s="133"/>
      <c r="AW2805" s="133"/>
      <c r="AX2805" s="133"/>
      <c r="AY2805" s="133"/>
      <c r="AZ2805" s="133"/>
      <c r="BA2805" s="133"/>
      <c r="BB2805" s="133"/>
      <c r="BC2805" s="133"/>
      <c r="BD2805" s="133"/>
      <c r="BE2805" s="133"/>
      <c r="BF2805" s="133"/>
      <c r="BG2805" s="133"/>
      <c r="BH2805" s="133"/>
    </row>
    <row r="2806" spans="1:60" outlineLevel="1" x14ac:dyDescent="0.2">
      <c r="A2806" s="142"/>
      <c r="B2806" s="143"/>
      <c r="C2806" s="189" t="s">
        <v>2663</v>
      </c>
      <c r="D2806" s="175"/>
      <c r="E2806" s="176">
        <v>2.3400000000000003</v>
      </c>
      <c r="F2806" s="144"/>
      <c r="G2806" s="144"/>
      <c r="H2806" s="144"/>
      <c r="I2806" s="144"/>
      <c r="J2806" s="144"/>
      <c r="K2806" s="144"/>
      <c r="L2806" s="144"/>
      <c r="M2806" s="144"/>
      <c r="N2806" s="144"/>
      <c r="O2806" s="144"/>
      <c r="P2806" s="144"/>
      <c r="Q2806" s="144"/>
      <c r="R2806" s="144"/>
      <c r="S2806" s="144"/>
      <c r="T2806" s="144"/>
      <c r="U2806" s="144"/>
      <c r="V2806" s="144"/>
      <c r="W2806" s="144"/>
      <c r="X2806" s="133"/>
      <c r="Y2806" s="133"/>
      <c r="Z2806" s="133"/>
      <c r="AA2806" s="133"/>
      <c r="AB2806" s="133"/>
      <c r="AC2806" s="133"/>
      <c r="AD2806" s="133"/>
      <c r="AE2806" s="133"/>
      <c r="AF2806" s="133"/>
      <c r="AG2806" s="133" t="s">
        <v>282</v>
      </c>
      <c r="AH2806" s="133">
        <v>0</v>
      </c>
      <c r="AI2806" s="133"/>
      <c r="AJ2806" s="133"/>
      <c r="AK2806" s="133"/>
      <c r="AL2806" s="133"/>
      <c r="AM2806" s="133"/>
      <c r="AN2806" s="133"/>
      <c r="AO2806" s="133"/>
      <c r="AP2806" s="133"/>
      <c r="AQ2806" s="133"/>
      <c r="AR2806" s="133"/>
      <c r="AS2806" s="133"/>
      <c r="AT2806" s="133"/>
      <c r="AU2806" s="133"/>
      <c r="AV2806" s="133"/>
      <c r="AW2806" s="133"/>
      <c r="AX2806" s="133"/>
      <c r="AY2806" s="133"/>
      <c r="AZ2806" s="133"/>
      <c r="BA2806" s="133"/>
      <c r="BB2806" s="133"/>
      <c r="BC2806" s="133"/>
      <c r="BD2806" s="133"/>
      <c r="BE2806" s="133"/>
      <c r="BF2806" s="133"/>
      <c r="BG2806" s="133"/>
      <c r="BH2806" s="133"/>
    </row>
    <row r="2807" spans="1:60" outlineLevel="1" x14ac:dyDescent="0.2">
      <c r="A2807" s="142"/>
      <c r="B2807" s="143"/>
      <c r="C2807" s="189" t="s">
        <v>2664</v>
      </c>
      <c r="D2807" s="175"/>
      <c r="E2807" s="176">
        <v>1.26</v>
      </c>
      <c r="F2807" s="144"/>
      <c r="G2807" s="144"/>
      <c r="H2807" s="144"/>
      <c r="I2807" s="144"/>
      <c r="J2807" s="144"/>
      <c r="K2807" s="144"/>
      <c r="L2807" s="144"/>
      <c r="M2807" s="144"/>
      <c r="N2807" s="144"/>
      <c r="O2807" s="144"/>
      <c r="P2807" s="144"/>
      <c r="Q2807" s="144"/>
      <c r="R2807" s="144"/>
      <c r="S2807" s="144"/>
      <c r="T2807" s="144"/>
      <c r="U2807" s="144"/>
      <c r="V2807" s="144"/>
      <c r="W2807" s="144"/>
      <c r="X2807" s="133"/>
      <c r="Y2807" s="133"/>
      <c r="Z2807" s="133"/>
      <c r="AA2807" s="133"/>
      <c r="AB2807" s="133"/>
      <c r="AC2807" s="133"/>
      <c r="AD2807" s="133"/>
      <c r="AE2807" s="133"/>
      <c r="AF2807" s="133"/>
      <c r="AG2807" s="133" t="s">
        <v>282</v>
      </c>
      <c r="AH2807" s="133">
        <v>0</v>
      </c>
      <c r="AI2807" s="133"/>
      <c r="AJ2807" s="133"/>
      <c r="AK2807" s="133"/>
      <c r="AL2807" s="133"/>
      <c r="AM2807" s="133"/>
      <c r="AN2807" s="133"/>
      <c r="AO2807" s="133"/>
      <c r="AP2807" s="133"/>
      <c r="AQ2807" s="133"/>
      <c r="AR2807" s="133"/>
      <c r="AS2807" s="133"/>
      <c r="AT2807" s="133"/>
      <c r="AU2807" s="133"/>
      <c r="AV2807" s="133"/>
      <c r="AW2807" s="133"/>
      <c r="AX2807" s="133"/>
      <c r="AY2807" s="133"/>
      <c r="AZ2807" s="133"/>
      <c r="BA2807" s="133"/>
      <c r="BB2807" s="133"/>
      <c r="BC2807" s="133"/>
      <c r="BD2807" s="133"/>
      <c r="BE2807" s="133"/>
      <c r="BF2807" s="133"/>
      <c r="BG2807" s="133"/>
      <c r="BH2807" s="133"/>
    </row>
    <row r="2808" spans="1:60" outlineLevel="1" x14ac:dyDescent="0.2">
      <c r="A2808" s="142"/>
      <c r="B2808" s="143"/>
      <c r="C2808" s="190" t="s">
        <v>673</v>
      </c>
      <c r="D2808" s="177"/>
      <c r="E2808" s="178">
        <v>31.109000000000002</v>
      </c>
      <c r="F2808" s="144"/>
      <c r="G2808" s="144"/>
      <c r="H2808" s="144"/>
      <c r="I2808" s="144"/>
      <c r="J2808" s="144"/>
      <c r="K2808" s="144"/>
      <c r="L2808" s="144"/>
      <c r="M2808" s="144"/>
      <c r="N2808" s="144"/>
      <c r="O2808" s="144"/>
      <c r="P2808" s="144"/>
      <c r="Q2808" s="144"/>
      <c r="R2808" s="144"/>
      <c r="S2808" s="144"/>
      <c r="T2808" s="144"/>
      <c r="U2808" s="144"/>
      <c r="V2808" s="144"/>
      <c r="W2808" s="144"/>
      <c r="X2808" s="133"/>
      <c r="Y2808" s="133"/>
      <c r="Z2808" s="133"/>
      <c r="AA2808" s="133"/>
      <c r="AB2808" s="133"/>
      <c r="AC2808" s="133"/>
      <c r="AD2808" s="133"/>
      <c r="AE2808" s="133"/>
      <c r="AF2808" s="133"/>
      <c r="AG2808" s="133" t="s">
        <v>282</v>
      </c>
      <c r="AH2808" s="133">
        <v>1</v>
      </c>
      <c r="AI2808" s="133"/>
      <c r="AJ2808" s="133"/>
      <c r="AK2808" s="133"/>
      <c r="AL2808" s="133"/>
      <c r="AM2808" s="133"/>
      <c r="AN2808" s="133"/>
      <c r="AO2808" s="133"/>
      <c r="AP2808" s="133"/>
      <c r="AQ2808" s="133"/>
      <c r="AR2808" s="133"/>
      <c r="AS2808" s="133"/>
      <c r="AT2808" s="133"/>
      <c r="AU2808" s="133"/>
      <c r="AV2808" s="133"/>
      <c r="AW2808" s="133"/>
      <c r="AX2808" s="133"/>
      <c r="AY2808" s="133"/>
      <c r="AZ2808" s="133"/>
      <c r="BA2808" s="133"/>
      <c r="BB2808" s="133"/>
      <c r="BC2808" s="133"/>
      <c r="BD2808" s="133"/>
      <c r="BE2808" s="133"/>
      <c r="BF2808" s="133"/>
      <c r="BG2808" s="133"/>
      <c r="BH2808" s="133"/>
    </row>
    <row r="2809" spans="1:60" outlineLevel="1" x14ac:dyDescent="0.2">
      <c r="A2809" s="142"/>
      <c r="B2809" s="143"/>
      <c r="C2809" s="189" t="s">
        <v>674</v>
      </c>
      <c r="D2809" s="175"/>
      <c r="E2809" s="176"/>
      <c r="F2809" s="144"/>
      <c r="G2809" s="144"/>
      <c r="H2809" s="144"/>
      <c r="I2809" s="144"/>
      <c r="J2809" s="144"/>
      <c r="K2809" s="144"/>
      <c r="L2809" s="144"/>
      <c r="M2809" s="144"/>
      <c r="N2809" s="144"/>
      <c r="O2809" s="144"/>
      <c r="P2809" s="144"/>
      <c r="Q2809" s="144"/>
      <c r="R2809" s="144"/>
      <c r="S2809" s="144"/>
      <c r="T2809" s="144"/>
      <c r="U2809" s="144"/>
      <c r="V2809" s="144"/>
      <c r="W2809" s="144"/>
      <c r="X2809" s="133"/>
      <c r="Y2809" s="133"/>
      <c r="Z2809" s="133"/>
      <c r="AA2809" s="133"/>
      <c r="AB2809" s="133"/>
      <c r="AC2809" s="133"/>
      <c r="AD2809" s="133"/>
      <c r="AE2809" s="133"/>
      <c r="AF2809" s="133"/>
      <c r="AG2809" s="133" t="s">
        <v>282</v>
      </c>
      <c r="AH2809" s="133">
        <v>0</v>
      </c>
      <c r="AI2809" s="133"/>
      <c r="AJ2809" s="133"/>
      <c r="AK2809" s="133"/>
      <c r="AL2809" s="133"/>
      <c r="AM2809" s="133"/>
      <c r="AN2809" s="133"/>
      <c r="AO2809" s="133"/>
      <c r="AP2809" s="133"/>
      <c r="AQ2809" s="133"/>
      <c r="AR2809" s="133"/>
      <c r="AS2809" s="133"/>
      <c r="AT2809" s="133"/>
      <c r="AU2809" s="133"/>
      <c r="AV2809" s="133"/>
      <c r="AW2809" s="133"/>
      <c r="AX2809" s="133"/>
      <c r="AY2809" s="133"/>
      <c r="AZ2809" s="133"/>
      <c r="BA2809" s="133"/>
      <c r="BB2809" s="133"/>
      <c r="BC2809" s="133"/>
      <c r="BD2809" s="133"/>
      <c r="BE2809" s="133"/>
      <c r="BF2809" s="133"/>
      <c r="BG2809" s="133"/>
      <c r="BH2809" s="133"/>
    </row>
    <row r="2810" spans="1:60" outlineLevel="1" x14ac:dyDescent="0.2">
      <c r="A2810" s="142"/>
      <c r="B2810" s="143"/>
      <c r="C2810" s="189" t="s">
        <v>2666</v>
      </c>
      <c r="D2810" s="175"/>
      <c r="E2810" s="176">
        <v>8.5140000000000011</v>
      </c>
      <c r="F2810" s="144"/>
      <c r="G2810" s="144"/>
      <c r="H2810" s="144"/>
      <c r="I2810" s="144"/>
      <c r="J2810" s="144"/>
      <c r="K2810" s="144"/>
      <c r="L2810" s="144"/>
      <c r="M2810" s="144"/>
      <c r="N2810" s="144"/>
      <c r="O2810" s="144"/>
      <c r="P2810" s="144"/>
      <c r="Q2810" s="144"/>
      <c r="R2810" s="144"/>
      <c r="S2810" s="144"/>
      <c r="T2810" s="144"/>
      <c r="U2810" s="144"/>
      <c r="V2810" s="144"/>
      <c r="W2810" s="144"/>
      <c r="X2810" s="133"/>
      <c r="Y2810" s="133"/>
      <c r="Z2810" s="133"/>
      <c r="AA2810" s="133"/>
      <c r="AB2810" s="133"/>
      <c r="AC2810" s="133"/>
      <c r="AD2810" s="133"/>
      <c r="AE2810" s="133"/>
      <c r="AF2810" s="133"/>
      <c r="AG2810" s="133" t="s">
        <v>282</v>
      </c>
      <c r="AH2810" s="133">
        <v>0</v>
      </c>
      <c r="AI2810" s="133"/>
      <c r="AJ2810" s="133"/>
      <c r="AK2810" s="133"/>
      <c r="AL2810" s="133"/>
      <c r="AM2810" s="133"/>
      <c r="AN2810" s="133"/>
      <c r="AO2810" s="133"/>
      <c r="AP2810" s="133"/>
      <c r="AQ2810" s="133"/>
      <c r="AR2810" s="133"/>
      <c r="AS2810" s="133"/>
      <c r="AT2810" s="133"/>
      <c r="AU2810" s="133"/>
      <c r="AV2810" s="133"/>
      <c r="AW2810" s="133"/>
      <c r="AX2810" s="133"/>
      <c r="AY2810" s="133"/>
      <c r="AZ2810" s="133"/>
      <c r="BA2810" s="133"/>
      <c r="BB2810" s="133"/>
      <c r="BC2810" s="133"/>
      <c r="BD2810" s="133"/>
      <c r="BE2810" s="133"/>
      <c r="BF2810" s="133"/>
      <c r="BG2810" s="133"/>
      <c r="BH2810" s="133"/>
    </row>
    <row r="2811" spans="1:60" outlineLevel="1" x14ac:dyDescent="0.2">
      <c r="A2811" s="142"/>
      <c r="B2811" s="143"/>
      <c r="C2811" s="189" t="s">
        <v>2672</v>
      </c>
      <c r="D2811" s="175"/>
      <c r="E2811" s="176">
        <v>8.3850000000000016</v>
      </c>
      <c r="F2811" s="144"/>
      <c r="G2811" s="144"/>
      <c r="H2811" s="144"/>
      <c r="I2811" s="144"/>
      <c r="J2811" s="144"/>
      <c r="K2811" s="144"/>
      <c r="L2811" s="144"/>
      <c r="M2811" s="144"/>
      <c r="N2811" s="144"/>
      <c r="O2811" s="144"/>
      <c r="P2811" s="144"/>
      <c r="Q2811" s="144"/>
      <c r="R2811" s="144"/>
      <c r="S2811" s="144"/>
      <c r="T2811" s="144"/>
      <c r="U2811" s="144"/>
      <c r="V2811" s="144"/>
      <c r="W2811" s="144"/>
      <c r="X2811" s="133"/>
      <c r="Y2811" s="133"/>
      <c r="Z2811" s="133"/>
      <c r="AA2811" s="133"/>
      <c r="AB2811" s="133"/>
      <c r="AC2811" s="133"/>
      <c r="AD2811" s="133"/>
      <c r="AE2811" s="133"/>
      <c r="AF2811" s="133"/>
      <c r="AG2811" s="133" t="s">
        <v>282</v>
      </c>
      <c r="AH2811" s="133">
        <v>0</v>
      </c>
      <c r="AI2811" s="133"/>
      <c r="AJ2811" s="133"/>
      <c r="AK2811" s="133"/>
      <c r="AL2811" s="133"/>
      <c r="AM2811" s="133"/>
      <c r="AN2811" s="133"/>
      <c r="AO2811" s="133"/>
      <c r="AP2811" s="133"/>
      <c r="AQ2811" s="133"/>
      <c r="AR2811" s="133"/>
      <c r="AS2811" s="133"/>
      <c r="AT2811" s="133"/>
      <c r="AU2811" s="133"/>
      <c r="AV2811" s="133"/>
      <c r="AW2811" s="133"/>
      <c r="AX2811" s="133"/>
      <c r="AY2811" s="133"/>
      <c r="AZ2811" s="133"/>
      <c r="BA2811" s="133"/>
      <c r="BB2811" s="133"/>
      <c r="BC2811" s="133"/>
      <c r="BD2811" s="133"/>
      <c r="BE2811" s="133"/>
      <c r="BF2811" s="133"/>
      <c r="BG2811" s="133"/>
      <c r="BH2811" s="133"/>
    </row>
    <row r="2812" spans="1:60" outlineLevel="1" x14ac:dyDescent="0.2">
      <c r="A2812" s="142"/>
      <c r="B2812" s="143"/>
      <c r="C2812" s="189" t="s">
        <v>2675</v>
      </c>
      <c r="D2812" s="175"/>
      <c r="E2812" s="176">
        <v>1.8</v>
      </c>
      <c r="F2812" s="144"/>
      <c r="G2812" s="144"/>
      <c r="H2812" s="144"/>
      <c r="I2812" s="144"/>
      <c r="J2812" s="144"/>
      <c r="K2812" s="144"/>
      <c r="L2812" s="144"/>
      <c r="M2812" s="144"/>
      <c r="N2812" s="144"/>
      <c r="O2812" s="144"/>
      <c r="P2812" s="144"/>
      <c r="Q2812" s="144"/>
      <c r="R2812" s="144"/>
      <c r="S2812" s="144"/>
      <c r="T2812" s="144"/>
      <c r="U2812" s="144"/>
      <c r="V2812" s="144"/>
      <c r="W2812" s="144"/>
      <c r="X2812" s="133"/>
      <c r="Y2812" s="133"/>
      <c r="Z2812" s="133"/>
      <c r="AA2812" s="133"/>
      <c r="AB2812" s="133"/>
      <c r="AC2812" s="133"/>
      <c r="AD2812" s="133"/>
      <c r="AE2812" s="133"/>
      <c r="AF2812" s="133"/>
      <c r="AG2812" s="133" t="s">
        <v>282</v>
      </c>
      <c r="AH2812" s="133">
        <v>0</v>
      </c>
      <c r="AI2812" s="133"/>
      <c r="AJ2812" s="133"/>
      <c r="AK2812" s="133"/>
      <c r="AL2812" s="133"/>
      <c r="AM2812" s="133"/>
      <c r="AN2812" s="133"/>
      <c r="AO2812" s="133"/>
      <c r="AP2812" s="133"/>
      <c r="AQ2812" s="133"/>
      <c r="AR2812" s="133"/>
      <c r="AS2812" s="133"/>
      <c r="AT2812" s="133"/>
      <c r="AU2812" s="133"/>
      <c r="AV2812" s="133"/>
      <c r="AW2812" s="133"/>
      <c r="AX2812" s="133"/>
      <c r="AY2812" s="133"/>
      <c r="AZ2812" s="133"/>
      <c r="BA2812" s="133"/>
      <c r="BB2812" s="133"/>
      <c r="BC2812" s="133"/>
      <c r="BD2812" s="133"/>
      <c r="BE2812" s="133"/>
      <c r="BF2812" s="133"/>
      <c r="BG2812" s="133"/>
      <c r="BH2812" s="133"/>
    </row>
    <row r="2813" spans="1:60" outlineLevel="1" x14ac:dyDescent="0.2">
      <c r="A2813" s="142"/>
      <c r="B2813" s="143"/>
      <c r="C2813" s="189" t="s">
        <v>2683</v>
      </c>
      <c r="D2813" s="175"/>
      <c r="E2813" s="176">
        <v>3.4680000000000004</v>
      </c>
      <c r="F2813" s="144"/>
      <c r="G2813" s="144"/>
      <c r="H2813" s="144"/>
      <c r="I2813" s="144"/>
      <c r="J2813" s="144"/>
      <c r="K2813" s="144"/>
      <c r="L2813" s="144"/>
      <c r="M2813" s="144"/>
      <c r="N2813" s="144"/>
      <c r="O2813" s="144"/>
      <c r="P2813" s="144"/>
      <c r="Q2813" s="144"/>
      <c r="R2813" s="144"/>
      <c r="S2813" s="144"/>
      <c r="T2813" s="144"/>
      <c r="U2813" s="144"/>
      <c r="V2813" s="144"/>
      <c r="W2813" s="144"/>
      <c r="X2813" s="133"/>
      <c r="Y2813" s="133"/>
      <c r="Z2813" s="133"/>
      <c r="AA2813" s="133"/>
      <c r="AB2813" s="133"/>
      <c r="AC2813" s="133"/>
      <c r="AD2813" s="133"/>
      <c r="AE2813" s="133"/>
      <c r="AF2813" s="133"/>
      <c r="AG2813" s="133" t="s">
        <v>282</v>
      </c>
      <c r="AH2813" s="133">
        <v>0</v>
      </c>
      <c r="AI2813" s="133"/>
      <c r="AJ2813" s="133"/>
      <c r="AK2813" s="133"/>
      <c r="AL2813" s="133"/>
      <c r="AM2813" s="133"/>
      <c r="AN2813" s="133"/>
      <c r="AO2813" s="133"/>
      <c r="AP2813" s="133"/>
      <c r="AQ2813" s="133"/>
      <c r="AR2813" s="133"/>
      <c r="AS2813" s="133"/>
      <c r="AT2813" s="133"/>
      <c r="AU2813" s="133"/>
      <c r="AV2813" s="133"/>
      <c r="AW2813" s="133"/>
      <c r="AX2813" s="133"/>
      <c r="AY2813" s="133"/>
      <c r="AZ2813" s="133"/>
      <c r="BA2813" s="133"/>
      <c r="BB2813" s="133"/>
      <c r="BC2813" s="133"/>
      <c r="BD2813" s="133"/>
      <c r="BE2813" s="133"/>
      <c r="BF2813" s="133"/>
      <c r="BG2813" s="133"/>
      <c r="BH2813" s="133"/>
    </row>
    <row r="2814" spans="1:60" outlineLevel="1" x14ac:dyDescent="0.2">
      <c r="A2814" s="142"/>
      <c r="B2814" s="143"/>
      <c r="C2814" s="190" t="s">
        <v>673</v>
      </c>
      <c r="D2814" s="177"/>
      <c r="E2814" s="178">
        <v>22.167000000000002</v>
      </c>
      <c r="F2814" s="144"/>
      <c r="G2814" s="144"/>
      <c r="H2814" s="144"/>
      <c r="I2814" s="144"/>
      <c r="J2814" s="144"/>
      <c r="K2814" s="144"/>
      <c r="L2814" s="144"/>
      <c r="M2814" s="144"/>
      <c r="N2814" s="144"/>
      <c r="O2814" s="144"/>
      <c r="P2814" s="144"/>
      <c r="Q2814" s="144"/>
      <c r="R2814" s="144"/>
      <c r="S2814" s="144"/>
      <c r="T2814" s="144"/>
      <c r="U2814" s="144"/>
      <c r="V2814" s="144"/>
      <c r="W2814" s="144"/>
      <c r="X2814" s="133"/>
      <c r="Y2814" s="133"/>
      <c r="Z2814" s="133"/>
      <c r="AA2814" s="133"/>
      <c r="AB2814" s="133"/>
      <c r="AC2814" s="133"/>
      <c r="AD2814" s="133"/>
      <c r="AE2814" s="133"/>
      <c r="AF2814" s="133"/>
      <c r="AG2814" s="133" t="s">
        <v>282</v>
      </c>
      <c r="AH2814" s="133">
        <v>1</v>
      </c>
      <c r="AI2814" s="133"/>
      <c r="AJ2814" s="133"/>
      <c r="AK2814" s="133"/>
      <c r="AL2814" s="133"/>
      <c r="AM2814" s="133"/>
      <c r="AN2814" s="133"/>
      <c r="AO2814" s="133"/>
      <c r="AP2814" s="133"/>
      <c r="AQ2814" s="133"/>
      <c r="AR2814" s="133"/>
      <c r="AS2814" s="133"/>
      <c r="AT2814" s="133"/>
      <c r="AU2814" s="133"/>
      <c r="AV2814" s="133"/>
      <c r="AW2814" s="133"/>
      <c r="AX2814" s="133"/>
      <c r="AY2814" s="133"/>
      <c r="AZ2814" s="133"/>
      <c r="BA2814" s="133"/>
      <c r="BB2814" s="133"/>
      <c r="BC2814" s="133"/>
      <c r="BD2814" s="133"/>
      <c r="BE2814" s="133"/>
      <c r="BF2814" s="133"/>
      <c r="BG2814" s="133"/>
      <c r="BH2814" s="133"/>
    </row>
    <row r="2815" spans="1:60" outlineLevel="1" x14ac:dyDescent="0.2">
      <c r="A2815" s="142"/>
      <c r="B2815" s="143"/>
      <c r="C2815" s="189" t="s">
        <v>678</v>
      </c>
      <c r="D2815" s="175"/>
      <c r="E2815" s="176"/>
      <c r="F2815" s="144"/>
      <c r="G2815" s="144"/>
      <c r="H2815" s="144"/>
      <c r="I2815" s="144"/>
      <c r="J2815" s="144"/>
      <c r="K2815" s="144"/>
      <c r="L2815" s="144"/>
      <c r="M2815" s="144"/>
      <c r="N2815" s="144"/>
      <c r="O2815" s="144"/>
      <c r="P2815" s="144"/>
      <c r="Q2815" s="144"/>
      <c r="R2815" s="144"/>
      <c r="S2815" s="144"/>
      <c r="T2815" s="144"/>
      <c r="U2815" s="144"/>
      <c r="V2815" s="144"/>
      <c r="W2815" s="144"/>
      <c r="X2815" s="133"/>
      <c r="Y2815" s="133"/>
      <c r="Z2815" s="133"/>
      <c r="AA2815" s="133"/>
      <c r="AB2815" s="133"/>
      <c r="AC2815" s="133"/>
      <c r="AD2815" s="133"/>
      <c r="AE2815" s="133"/>
      <c r="AF2815" s="133"/>
      <c r="AG2815" s="133" t="s">
        <v>282</v>
      </c>
      <c r="AH2815" s="133">
        <v>0</v>
      </c>
      <c r="AI2815" s="133"/>
      <c r="AJ2815" s="133"/>
      <c r="AK2815" s="133"/>
      <c r="AL2815" s="133"/>
      <c r="AM2815" s="133"/>
      <c r="AN2815" s="133"/>
      <c r="AO2815" s="133"/>
      <c r="AP2815" s="133"/>
      <c r="AQ2815" s="133"/>
      <c r="AR2815" s="133"/>
      <c r="AS2815" s="133"/>
      <c r="AT2815" s="133"/>
      <c r="AU2815" s="133"/>
      <c r="AV2815" s="133"/>
      <c r="AW2815" s="133"/>
      <c r="AX2815" s="133"/>
      <c r="AY2815" s="133"/>
      <c r="AZ2815" s="133"/>
      <c r="BA2815" s="133"/>
      <c r="BB2815" s="133"/>
      <c r="BC2815" s="133"/>
      <c r="BD2815" s="133"/>
      <c r="BE2815" s="133"/>
      <c r="BF2815" s="133"/>
      <c r="BG2815" s="133"/>
      <c r="BH2815" s="133"/>
    </row>
    <row r="2816" spans="1:60" outlineLevel="1" x14ac:dyDescent="0.2">
      <c r="A2816" s="142"/>
      <c r="B2816" s="143"/>
      <c r="C2816" s="189" t="s">
        <v>2684</v>
      </c>
      <c r="D2816" s="175"/>
      <c r="E2816" s="176">
        <v>7.5250000000000004</v>
      </c>
      <c r="F2816" s="144"/>
      <c r="G2816" s="144"/>
      <c r="H2816" s="144"/>
      <c r="I2816" s="144"/>
      <c r="J2816" s="144"/>
      <c r="K2816" s="144"/>
      <c r="L2816" s="144"/>
      <c r="M2816" s="144"/>
      <c r="N2816" s="144"/>
      <c r="O2816" s="144"/>
      <c r="P2816" s="144"/>
      <c r="Q2816" s="144"/>
      <c r="R2816" s="144"/>
      <c r="S2816" s="144"/>
      <c r="T2816" s="144"/>
      <c r="U2816" s="144"/>
      <c r="V2816" s="144"/>
      <c r="W2816" s="144"/>
      <c r="X2816" s="133"/>
      <c r="Y2816" s="133"/>
      <c r="Z2816" s="133"/>
      <c r="AA2816" s="133"/>
      <c r="AB2816" s="133"/>
      <c r="AC2816" s="133"/>
      <c r="AD2816" s="133"/>
      <c r="AE2816" s="133"/>
      <c r="AF2816" s="133"/>
      <c r="AG2816" s="133" t="s">
        <v>282</v>
      </c>
      <c r="AH2816" s="133">
        <v>0</v>
      </c>
      <c r="AI2816" s="133"/>
      <c r="AJ2816" s="133"/>
      <c r="AK2816" s="133"/>
      <c r="AL2816" s="133"/>
      <c r="AM2816" s="133"/>
      <c r="AN2816" s="133"/>
      <c r="AO2816" s="133"/>
      <c r="AP2816" s="133"/>
      <c r="AQ2816" s="133"/>
      <c r="AR2816" s="133"/>
      <c r="AS2816" s="133"/>
      <c r="AT2816" s="133"/>
      <c r="AU2816" s="133"/>
      <c r="AV2816" s="133"/>
      <c r="AW2816" s="133"/>
      <c r="AX2816" s="133"/>
      <c r="AY2816" s="133"/>
      <c r="AZ2816" s="133"/>
      <c r="BA2816" s="133"/>
      <c r="BB2816" s="133"/>
      <c r="BC2816" s="133"/>
      <c r="BD2816" s="133"/>
      <c r="BE2816" s="133"/>
      <c r="BF2816" s="133"/>
      <c r="BG2816" s="133"/>
      <c r="BH2816" s="133"/>
    </row>
    <row r="2817" spans="1:60" outlineLevel="1" x14ac:dyDescent="0.2">
      <c r="A2817" s="142"/>
      <c r="B2817" s="143"/>
      <c r="C2817" s="189" t="s">
        <v>2689</v>
      </c>
      <c r="D2817" s="175"/>
      <c r="E2817" s="176">
        <v>9.5890000000000004</v>
      </c>
      <c r="F2817" s="144"/>
      <c r="G2817" s="144"/>
      <c r="H2817" s="144"/>
      <c r="I2817" s="144"/>
      <c r="J2817" s="144"/>
      <c r="K2817" s="144"/>
      <c r="L2817" s="144"/>
      <c r="M2817" s="144"/>
      <c r="N2817" s="144"/>
      <c r="O2817" s="144"/>
      <c r="P2817" s="144"/>
      <c r="Q2817" s="144"/>
      <c r="R2817" s="144"/>
      <c r="S2817" s="144"/>
      <c r="T2817" s="144"/>
      <c r="U2817" s="144"/>
      <c r="V2817" s="144"/>
      <c r="W2817" s="144"/>
      <c r="X2817" s="133"/>
      <c r="Y2817" s="133"/>
      <c r="Z2817" s="133"/>
      <c r="AA2817" s="133"/>
      <c r="AB2817" s="133"/>
      <c r="AC2817" s="133"/>
      <c r="AD2817" s="133"/>
      <c r="AE2817" s="133"/>
      <c r="AF2817" s="133"/>
      <c r="AG2817" s="133" t="s">
        <v>282</v>
      </c>
      <c r="AH2817" s="133">
        <v>0</v>
      </c>
      <c r="AI2817" s="133"/>
      <c r="AJ2817" s="133"/>
      <c r="AK2817" s="133"/>
      <c r="AL2817" s="133"/>
      <c r="AM2817" s="133"/>
      <c r="AN2817" s="133"/>
      <c r="AO2817" s="133"/>
      <c r="AP2817" s="133"/>
      <c r="AQ2817" s="133"/>
      <c r="AR2817" s="133"/>
      <c r="AS2817" s="133"/>
      <c r="AT2817" s="133"/>
      <c r="AU2817" s="133"/>
      <c r="AV2817" s="133"/>
      <c r="AW2817" s="133"/>
      <c r="AX2817" s="133"/>
      <c r="AY2817" s="133"/>
      <c r="AZ2817" s="133"/>
      <c r="BA2817" s="133"/>
      <c r="BB2817" s="133"/>
      <c r="BC2817" s="133"/>
      <c r="BD2817" s="133"/>
      <c r="BE2817" s="133"/>
      <c r="BF2817" s="133"/>
      <c r="BG2817" s="133"/>
      <c r="BH2817" s="133"/>
    </row>
    <row r="2818" spans="1:60" outlineLevel="1" x14ac:dyDescent="0.2">
      <c r="A2818" s="142"/>
      <c r="B2818" s="143"/>
      <c r="C2818" s="189" t="s">
        <v>2692</v>
      </c>
      <c r="D2818" s="175"/>
      <c r="E2818" s="176">
        <v>0.85500000000000009</v>
      </c>
      <c r="F2818" s="144"/>
      <c r="G2818" s="144"/>
      <c r="H2818" s="144"/>
      <c r="I2818" s="144"/>
      <c r="J2818" s="144"/>
      <c r="K2818" s="144"/>
      <c r="L2818" s="144"/>
      <c r="M2818" s="144"/>
      <c r="N2818" s="144"/>
      <c r="O2818" s="144"/>
      <c r="P2818" s="144"/>
      <c r="Q2818" s="144"/>
      <c r="R2818" s="144"/>
      <c r="S2818" s="144"/>
      <c r="T2818" s="144"/>
      <c r="U2818" s="144"/>
      <c r="V2818" s="144"/>
      <c r="W2818" s="144"/>
      <c r="X2818" s="133"/>
      <c r="Y2818" s="133"/>
      <c r="Z2818" s="133"/>
      <c r="AA2818" s="133"/>
      <c r="AB2818" s="133"/>
      <c r="AC2818" s="133"/>
      <c r="AD2818" s="133"/>
      <c r="AE2818" s="133"/>
      <c r="AF2818" s="133"/>
      <c r="AG2818" s="133" t="s">
        <v>282</v>
      </c>
      <c r="AH2818" s="133">
        <v>0</v>
      </c>
      <c r="AI2818" s="133"/>
      <c r="AJ2818" s="133"/>
      <c r="AK2818" s="133"/>
      <c r="AL2818" s="133"/>
      <c r="AM2818" s="133"/>
      <c r="AN2818" s="133"/>
      <c r="AO2818" s="133"/>
      <c r="AP2818" s="133"/>
      <c r="AQ2818" s="133"/>
      <c r="AR2818" s="133"/>
      <c r="AS2818" s="133"/>
      <c r="AT2818" s="133"/>
      <c r="AU2818" s="133"/>
      <c r="AV2818" s="133"/>
      <c r="AW2818" s="133"/>
      <c r="AX2818" s="133"/>
      <c r="AY2818" s="133"/>
      <c r="AZ2818" s="133"/>
      <c r="BA2818" s="133"/>
      <c r="BB2818" s="133"/>
      <c r="BC2818" s="133"/>
      <c r="BD2818" s="133"/>
      <c r="BE2818" s="133"/>
      <c r="BF2818" s="133"/>
      <c r="BG2818" s="133"/>
      <c r="BH2818" s="133"/>
    </row>
    <row r="2819" spans="1:60" outlineLevel="1" x14ac:dyDescent="0.2">
      <c r="A2819" s="142"/>
      <c r="B2819" s="143"/>
      <c r="C2819" s="189" t="s">
        <v>2695</v>
      </c>
      <c r="D2819" s="175"/>
      <c r="E2819" s="176">
        <v>1.875</v>
      </c>
      <c r="F2819" s="144"/>
      <c r="G2819" s="144"/>
      <c r="H2819" s="144"/>
      <c r="I2819" s="144"/>
      <c r="J2819" s="144"/>
      <c r="K2819" s="144"/>
      <c r="L2819" s="144"/>
      <c r="M2819" s="144"/>
      <c r="N2819" s="144"/>
      <c r="O2819" s="144"/>
      <c r="P2819" s="144"/>
      <c r="Q2819" s="144"/>
      <c r="R2819" s="144"/>
      <c r="S2819" s="144"/>
      <c r="T2819" s="144"/>
      <c r="U2819" s="144"/>
      <c r="V2819" s="144"/>
      <c r="W2819" s="144"/>
      <c r="X2819" s="133"/>
      <c r="Y2819" s="133"/>
      <c r="Z2819" s="133"/>
      <c r="AA2819" s="133"/>
      <c r="AB2819" s="133"/>
      <c r="AC2819" s="133"/>
      <c r="AD2819" s="133"/>
      <c r="AE2819" s="133"/>
      <c r="AF2819" s="133"/>
      <c r="AG2819" s="133" t="s">
        <v>282</v>
      </c>
      <c r="AH2819" s="133">
        <v>0</v>
      </c>
      <c r="AI2819" s="133"/>
      <c r="AJ2819" s="133"/>
      <c r="AK2819" s="133"/>
      <c r="AL2819" s="133"/>
      <c r="AM2819" s="133"/>
      <c r="AN2819" s="133"/>
      <c r="AO2819" s="133"/>
      <c r="AP2819" s="133"/>
      <c r="AQ2819" s="133"/>
      <c r="AR2819" s="133"/>
      <c r="AS2819" s="133"/>
      <c r="AT2819" s="133"/>
      <c r="AU2819" s="133"/>
      <c r="AV2819" s="133"/>
      <c r="AW2819" s="133"/>
      <c r="AX2819" s="133"/>
      <c r="AY2819" s="133"/>
      <c r="AZ2819" s="133"/>
      <c r="BA2819" s="133"/>
      <c r="BB2819" s="133"/>
      <c r="BC2819" s="133"/>
      <c r="BD2819" s="133"/>
      <c r="BE2819" s="133"/>
      <c r="BF2819" s="133"/>
      <c r="BG2819" s="133"/>
      <c r="BH2819" s="133"/>
    </row>
    <row r="2820" spans="1:60" outlineLevel="1" x14ac:dyDescent="0.2">
      <c r="A2820" s="142"/>
      <c r="B2820" s="143"/>
      <c r="C2820" s="189" t="s">
        <v>2696</v>
      </c>
      <c r="D2820" s="175"/>
      <c r="E2820" s="176">
        <v>1.4100000000000001</v>
      </c>
      <c r="F2820" s="144"/>
      <c r="G2820" s="144"/>
      <c r="H2820" s="144"/>
      <c r="I2820" s="144"/>
      <c r="J2820" s="144"/>
      <c r="K2820" s="144"/>
      <c r="L2820" s="144"/>
      <c r="M2820" s="144"/>
      <c r="N2820" s="144"/>
      <c r="O2820" s="144"/>
      <c r="P2820" s="144"/>
      <c r="Q2820" s="144"/>
      <c r="R2820" s="144"/>
      <c r="S2820" s="144"/>
      <c r="T2820" s="144"/>
      <c r="U2820" s="144"/>
      <c r="V2820" s="144"/>
      <c r="W2820" s="144"/>
      <c r="X2820" s="133"/>
      <c r="Y2820" s="133"/>
      <c r="Z2820" s="133"/>
      <c r="AA2820" s="133"/>
      <c r="AB2820" s="133"/>
      <c r="AC2820" s="133"/>
      <c r="AD2820" s="133"/>
      <c r="AE2820" s="133"/>
      <c r="AF2820" s="133"/>
      <c r="AG2820" s="133" t="s">
        <v>282</v>
      </c>
      <c r="AH2820" s="133">
        <v>0</v>
      </c>
      <c r="AI2820" s="133"/>
      <c r="AJ2820" s="133"/>
      <c r="AK2820" s="133"/>
      <c r="AL2820" s="133"/>
      <c r="AM2820" s="133"/>
      <c r="AN2820" s="133"/>
      <c r="AO2820" s="133"/>
      <c r="AP2820" s="133"/>
      <c r="AQ2820" s="133"/>
      <c r="AR2820" s="133"/>
      <c r="AS2820" s="133"/>
      <c r="AT2820" s="133"/>
      <c r="AU2820" s="133"/>
      <c r="AV2820" s="133"/>
      <c r="AW2820" s="133"/>
      <c r="AX2820" s="133"/>
      <c r="AY2820" s="133"/>
      <c r="AZ2820" s="133"/>
      <c r="BA2820" s="133"/>
      <c r="BB2820" s="133"/>
      <c r="BC2820" s="133"/>
      <c r="BD2820" s="133"/>
      <c r="BE2820" s="133"/>
      <c r="BF2820" s="133"/>
      <c r="BG2820" s="133"/>
      <c r="BH2820" s="133"/>
    </row>
    <row r="2821" spans="1:60" outlineLevel="1" x14ac:dyDescent="0.2">
      <c r="A2821" s="142"/>
      <c r="B2821" s="143"/>
      <c r="C2821" s="189" t="s">
        <v>2697</v>
      </c>
      <c r="D2821" s="175"/>
      <c r="E2821" s="176">
        <v>1.35</v>
      </c>
      <c r="F2821" s="144"/>
      <c r="G2821" s="144"/>
      <c r="H2821" s="144"/>
      <c r="I2821" s="144"/>
      <c r="J2821" s="144"/>
      <c r="K2821" s="144"/>
      <c r="L2821" s="144"/>
      <c r="M2821" s="144"/>
      <c r="N2821" s="144"/>
      <c r="O2821" s="144"/>
      <c r="P2821" s="144"/>
      <c r="Q2821" s="144"/>
      <c r="R2821" s="144"/>
      <c r="S2821" s="144"/>
      <c r="T2821" s="144"/>
      <c r="U2821" s="144"/>
      <c r="V2821" s="144"/>
      <c r="W2821" s="144"/>
      <c r="X2821" s="133"/>
      <c r="Y2821" s="133"/>
      <c r="Z2821" s="133"/>
      <c r="AA2821" s="133"/>
      <c r="AB2821" s="133"/>
      <c r="AC2821" s="133"/>
      <c r="AD2821" s="133"/>
      <c r="AE2821" s="133"/>
      <c r="AF2821" s="133"/>
      <c r="AG2821" s="133" t="s">
        <v>282</v>
      </c>
      <c r="AH2821" s="133">
        <v>0</v>
      </c>
      <c r="AI2821" s="133"/>
      <c r="AJ2821" s="133"/>
      <c r="AK2821" s="133"/>
      <c r="AL2821" s="133"/>
      <c r="AM2821" s="133"/>
      <c r="AN2821" s="133"/>
      <c r="AO2821" s="133"/>
      <c r="AP2821" s="133"/>
      <c r="AQ2821" s="133"/>
      <c r="AR2821" s="133"/>
      <c r="AS2821" s="133"/>
      <c r="AT2821" s="133"/>
      <c r="AU2821" s="133"/>
      <c r="AV2821" s="133"/>
      <c r="AW2821" s="133"/>
      <c r="AX2821" s="133"/>
      <c r="AY2821" s="133"/>
      <c r="AZ2821" s="133"/>
      <c r="BA2821" s="133"/>
      <c r="BB2821" s="133"/>
      <c r="BC2821" s="133"/>
      <c r="BD2821" s="133"/>
      <c r="BE2821" s="133"/>
      <c r="BF2821" s="133"/>
      <c r="BG2821" s="133"/>
      <c r="BH2821" s="133"/>
    </row>
    <row r="2822" spans="1:60" outlineLevel="1" x14ac:dyDescent="0.2">
      <c r="A2822" s="142"/>
      <c r="B2822" s="143"/>
      <c r="C2822" s="189" t="s">
        <v>2698</v>
      </c>
      <c r="D2822" s="175"/>
      <c r="E2822" s="176">
        <v>1.8</v>
      </c>
      <c r="F2822" s="144"/>
      <c r="G2822" s="144"/>
      <c r="H2822" s="144"/>
      <c r="I2822" s="144"/>
      <c r="J2822" s="144"/>
      <c r="K2822" s="144"/>
      <c r="L2822" s="144"/>
      <c r="M2822" s="144"/>
      <c r="N2822" s="144"/>
      <c r="O2822" s="144"/>
      <c r="P2822" s="144"/>
      <c r="Q2822" s="144"/>
      <c r="R2822" s="144"/>
      <c r="S2822" s="144"/>
      <c r="T2822" s="144"/>
      <c r="U2822" s="144"/>
      <c r="V2822" s="144"/>
      <c r="W2822" s="144"/>
      <c r="X2822" s="133"/>
      <c r="Y2822" s="133"/>
      <c r="Z2822" s="133"/>
      <c r="AA2822" s="133"/>
      <c r="AB2822" s="133"/>
      <c r="AC2822" s="133"/>
      <c r="AD2822" s="133"/>
      <c r="AE2822" s="133"/>
      <c r="AF2822" s="133"/>
      <c r="AG2822" s="133" t="s">
        <v>282</v>
      </c>
      <c r="AH2822" s="133">
        <v>0</v>
      </c>
      <c r="AI2822" s="133"/>
      <c r="AJ2822" s="133"/>
      <c r="AK2822" s="133"/>
      <c r="AL2822" s="133"/>
      <c r="AM2822" s="133"/>
      <c r="AN2822" s="133"/>
      <c r="AO2822" s="133"/>
      <c r="AP2822" s="133"/>
      <c r="AQ2822" s="133"/>
      <c r="AR2822" s="133"/>
      <c r="AS2822" s="133"/>
      <c r="AT2822" s="133"/>
      <c r="AU2822" s="133"/>
      <c r="AV2822" s="133"/>
      <c r="AW2822" s="133"/>
      <c r="AX2822" s="133"/>
      <c r="AY2822" s="133"/>
      <c r="AZ2822" s="133"/>
      <c r="BA2822" s="133"/>
      <c r="BB2822" s="133"/>
      <c r="BC2822" s="133"/>
      <c r="BD2822" s="133"/>
      <c r="BE2822" s="133"/>
      <c r="BF2822" s="133"/>
      <c r="BG2822" s="133"/>
      <c r="BH2822" s="133"/>
    </row>
    <row r="2823" spans="1:60" outlineLevel="1" x14ac:dyDescent="0.2">
      <c r="A2823" s="142"/>
      <c r="B2823" s="143"/>
      <c r="C2823" s="190" t="s">
        <v>673</v>
      </c>
      <c r="D2823" s="177"/>
      <c r="E2823" s="178">
        <v>24.404000000000003</v>
      </c>
      <c r="F2823" s="144"/>
      <c r="G2823" s="144"/>
      <c r="H2823" s="144"/>
      <c r="I2823" s="144"/>
      <c r="J2823" s="144"/>
      <c r="K2823" s="144"/>
      <c r="L2823" s="144"/>
      <c r="M2823" s="144"/>
      <c r="N2823" s="144"/>
      <c r="O2823" s="144"/>
      <c r="P2823" s="144"/>
      <c r="Q2823" s="144"/>
      <c r="R2823" s="144"/>
      <c r="S2823" s="144"/>
      <c r="T2823" s="144"/>
      <c r="U2823" s="144"/>
      <c r="V2823" s="144"/>
      <c r="W2823" s="144"/>
      <c r="X2823" s="133"/>
      <c r="Y2823" s="133"/>
      <c r="Z2823" s="133"/>
      <c r="AA2823" s="133"/>
      <c r="AB2823" s="133"/>
      <c r="AC2823" s="133"/>
      <c r="AD2823" s="133"/>
      <c r="AE2823" s="133"/>
      <c r="AF2823" s="133"/>
      <c r="AG2823" s="133" t="s">
        <v>282</v>
      </c>
      <c r="AH2823" s="133">
        <v>1</v>
      </c>
      <c r="AI2823" s="133"/>
      <c r="AJ2823" s="133"/>
      <c r="AK2823" s="133"/>
      <c r="AL2823" s="133"/>
      <c r="AM2823" s="133"/>
      <c r="AN2823" s="133"/>
      <c r="AO2823" s="133"/>
      <c r="AP2823" s="133"/>
      <c r="AQ2823" s="133"/>
      <c r="AR2823" s="133"/>
      <c r="AS2823" s="133"/>
      <c r="AT2823" s="133"/>
      <c r="AU2823" s="133"/>
      <c r="AV2823" s="133"/>
      <c r="AW2823" s="133"/>
      <c r="AX2823" s="133"/>
      <c r="AY2823" s="133"/>
      <c r="AZ2823" s="133"/>
      <c r="BA2823" s="133"/>
      <c r="BB2823" s="133"/>
      <c r="BC2823" s="133"/>
      <c r="BD2823" s="133"/>
      <c r="BE2823" s="133"/>
      <c r="BF2823" s="133"/>
      <c r="BG2823" s="133"/>
      <c r="BH2823" s="133"/>
    </row>
    <row r="2824" spans="1:60" outlineLevel="1" x14ac:dyDescent="0.2">
      <c r="A2824" s="142"/>
      <c r="B2824" s="143"/>
      <c r="C2824" s="189" t="s">
        <v>1234</v>
      </c>
      <c r="D2824" s="175"/>
      <c r="E2824" s="176"/>
      <c r="F2824" s="144"/>
      <c r="G2824" s="144"/>
      <c r="H2824" s="144"/>
      <c r="I2824" s="144"/>
      <c r="J2824" s="144"/>
      <c r="K2824" s="144"/>
      <c r="L2824" s="144"/>
      <c r="M2824" s="144"/>
      <c r="N2824" s="144"/>
      <c r="O2824" s="144"/>
      <c r="P2824" s="144"/>
      <c r="Q2824" s="144"/>
      <c r="R2824" s="144"/>
      <c r="S2824" s="144"/>
      <c r="T2824" s="144"/>
      <c r="U2824" s="144"/>
      <c r="V2824" s="144"/>
      <c r="W2824" s="144"/>
      <c r="X2824" s="133"/>
      <c r="Y2824" s="133"/>
      <c r="Z2824" s="133"/>
      <c r="AA2824" s="133"/>
      <c r="AB2824" s="133"/>
      <c r="AC2824" s="133"/>
      <c r="AD2824" s="133"/>
      <c r="AE2824" s="133"/>
      <c r="AF2824" s="133"/>
      <c r="AG2824" s="133" t="s">
        <v>282</v>
      </c>
      <c r="AH2824" s="133">
        <v>0</v>
      </c>
      <c r="AI2824" s="133"/>
      <c r="AJ2824" s="133"/>
      <c r="AK2824" s="133"/>
      <c r="AL2824" s="133"/>
      <c r="AM2824" s="133"/>
      <c r="AN2824" s="133"/>
      <c r="AO2824" s="133"/>
      <c r="AP2824" s="133"/>
      <c r="AQ2824" s="133"/>
      <c r="AR2824" s="133"/>
      <c r="AS2824" s="133"/>
      <c r="AT2824" s="133"/>
      <c r="AU2824" s="133"/>
      <c r="AV2824" s="133"/>
      <c r="AW2824" s="133"/>
      <c r="AX2824" s="133"/>
      <c r="AY2824" s="133"/>
      <c r="AZ2824" s="133"/>
      <c r="BA2824" s="133"/>
      <c r="BB2824" s="133"/>
      <c r="BC2824" s="133"/>
      <c r="BD2824" s="133"/>
      <c r="BE2824" s="133"/>
      <c r="BF2824" s="133"/>
      <c r="BG2824" s="133"/>
      <c r="BH2824" s="133"/>
    </row>
    <row r="2825" spans="1:60" outlineLevel="1" x14ac:dyDescent="0.2">
      <c r="A2825" s="142"/>
      <c r="B2825" s="143"/>
      <c r="C2825" s="189" t="s">
        <v>2699</v>
      </c>
      <c r="D2825" s="175"/>
      <c r="E2825" s="176">
        <v>1.5</v>
      </c>
      <c r="F2825" s="144"/>
      <c r="G2825" s="144"/>
      <c r="H2825" s="144"/>
      <c r="I2825" s="144"/>
      <c r="J2825" s="144"/>
      <c r="K2825" s="144"/>
      <c r="L2825" s="144"/>
      <c r="M2825" s="144"/>
      <c r="N2825" s="144"/>
      <c r="O2825" s="144"/>
      <c r="P2825" s="144"/>
      <c r="Q2825" s="144"/>
      <c r="R2825" s="144"/>
      <c r="S2825" s="144"/>
      <c r="T2825" s="144"/>
      <c r="U2825" s="144"/>
      <c r="V2825" s="144"/>
      <c r="W2825" s="144"/>
      <c r="X2825" s="133"/>
      <c r="Y2825" s="133"/>
      <c r="Z2825" s="133"/>
      <c r="AA2825" s="133"/>
      <c r="AB2825" s="133"/>
      <c r="AC2825" s="133"/>
      <c r="AD2825" s="133"/>
      <c r="AE2825" s="133"/>
      <c r="AF2825" s="133"/>
      <c r="AG2825" s="133" t="s">
        <v>282</v>
      </c>
      <c r="AH2825" s="133">
        <v>0</v>
      </c>
      <c r="AI2825" s="133"/>
      <c r="AJ2825" s="133"/>
      <c r="AK2825" s="133"/>
      <c r="AL2825" s="133"/>
      <c r="AM2825" s="133"/>
      <c r="AN2825" s="133"/>
      <c r="AO2825" s="133"/>
      <c r="AP2825" s="133"/>
      <c r="AQ2825" s="133"/>
      <c r="AR2825" s="133"/>
      <c r="AS2825" s="133"/>
      <c r="AT2825" s="133"/>
      <c r="AU2825" s="133"/>
      <c r="AV2825" s="133"/>
      <c r="AW2825" s="133"/>
      <c r="AX2825" s="133"/>
      <c r="AY2825" s="133"/>
      <c r="AZ2825" s="133"/>
      <c r="BA2825" s="133"/>
      <c r="BB2825" s="133"/>
      <c r="BC2825" s="133"/>
      <c r="BD2825" s="133"/>
      <c r="BE2825" s="133"/>
      <c r="BF2825" s="133"/>
      <c r="BG2825" s="133"/>
      <c r="BH2825" s="133"/>
    </row>
    <row r="2826" spans="1:60" outlineLevel="1" x14ac:dyDescent="0.2">
      <c r="A2826" s="142"/>
      <c r="B2826" s="143"/>
      <c r="C2826" s="190" t="s">
        <v>673</v>
      </c>
      <c r="D2826" s="177"/>
      <c r="E2826" s="178">
        <v>1.5</v>
      </c>
      <c r="F2826" s="144"/>
      <c r="G2826" s="144"/>
      <c r="H2826" s="144"/>
      <c r="I2826" s="144"/>
      <c r="J2826" s="144"/>
      <c r="K2826" s="144"/>
      <c r="L2826" s="144"/>
      <c r="M2826" s="144"/>
      <c r="N2826" s="144"/>
      <c r="O2826" s="144"/>
      <c r="P2826" s="144"/>
      <c r="Q2826" s="144"/>
      <c r="R2826" s="144"/>
      <c r="S2826" s="144"/>
      <c r="T2826" s="144"/>
      <c r="U2826" s="144"/>
      <c r="V2826" s="144"/>
      <c r="W2826" s="144"/>
      <c r="X2826" s="133"/>
      <c r="Y2826" s="133"/>
      <c r="Z2826" s="133"/>
      <c r="AA2826" s="133"/>
      <c r="AB2826" s="133"/>
      <c r="AC2826" s="133"/>
      <c r="AD2826" s="133"/>
      <c r="AE2826" s="133"/>
      <c r="AF2826" s="133"/>
      <c r="AG2826" s="133" t="s">
        <v>282</v>
      </c>
      <c r="AH2826" s="133">
        <v>1</v>
      </c>
      <c r="AI2826" s="133"/>
      <c r="AJ2826" s="133"/>
      <c r="AK2826" s="133"/>
      <c r="AL2826" s="133"/>
      <c r="AM2826" s="133"/>
      <c r="AN2826" s="133"/>
      <c r="AO2826" s="133"/>
      <c r="AP2826" s="133"/>
      <c r="AQ2826" s="133"/>
      <c r="AR2826" s="133"/>
      <c r="AS2826" s="133"/>
      <c r="AT2826" s="133"/>
      <c r="AU2826" s="133"/>
      <c r="AV2826" s="133"/>
      <c r="AW2826" s="133"/>
      <c r="AX2826" s="133"/>
      <c r="AY2826" s="133"/>
      <c r="AZ2826" s="133"/>
      <c r="BA2826" s="133"/>
      <c r="BB2826" s="133"/>
      <c r="BC2826" s="133"/>
      <c r="BD2826" s="133"/>
      <c r="BE2826" s="133"/>
      <c r="BF2826" s="133"/>
      <c r="BG2826" s="133"/>
      <c r="BH2826" s="133"/>
    </row>
    <row r="2827" spans="1:60" outlineLevel="1" x14ac:dyDescent="0.2">
      <c r="A2827" s="154">
        <v>496</v>
      </c>
      <c r="B2827" s="155" t="s">
        <v>2702</v>
      </c>
      <c r="C2827" s="171" t="s">
        <v>2703</v>
      </c>
      <c r="D2827" s="156" t="s">
        <v>279</v>
      </c>
      <c r="E2827" s="157">
        <v>590.30370000000005</v>
      </c>
      <c r="F2827" s="158">
        <v>500</v>
      </c>
      <c r="G2827" s="159">
        <f>ROUND(E2827*F2827,2)</f>
        <v>295151.84999999998</v>
      </c>
      <c r="H2827" s="158">
        <v>500</v>
      </c>
      <c r="I2827" s="159">
        <f>ROUND(E2827*H2827,2)</f>
        <v>295151.84999999998</v>
      </c>
      <c r="J2827" s="158">
        <v>0</v>
      </c>
      <c r="K2827" s="159">
        <f>ROUND(E2827*J2827,2)</f>
        <v>0</v>
      </c>
      <c r="L2827" s="159">
        <v>21</v>
      </c>
      <c r="M2827" s="159">
        <f>G2827*(1+L2827/100)</f>
        <v>357133.73849999998</v>
      </c>
      <c r="N2827" s="159">
        <v>0.01</v>
      </c>
      <c r="O2827" s="159">
        <f>ROUND(E2827*N2827,2)</f>
        <v>5.9</v>
      </c>
      <c r="P2827" s="159">
        <v>0</v>
      </c>
      <c r="Q2827" s="159">
        <f>ROUND(E2827*P2827,2)</f>
        <v>0</v>
      </c>
      <c r="R2827" s="159"/>
      <c r="S2827" s="159" t="s">
        <v>250</v>
      </c>
      <c r="T2827" s="160" t="s">
        <v>234</v>
      </c>
      <c r="U2827" s="144">
        <v>0</v>
      </c>
      <c r="V2827" s="144">
        <f>ROUND(E2827*U2827,2)</f>
        <v>0</v>
      </c>
      <c r="W2827" s="144"/>
      <c r="X2827" s="133"/>
      <c r="Y2827" s="133"/>
      <c r="Z2827" s="133"/>
      <c r="AA2827" s="133"/>
      <c r="AB2827" s="133"/>
      <c r="AC2827" s="133"/>
      <c r="AD2827" s="133"/>
      <c r="AE2827" s="133"/>
      <c r="AF2827" s="133"/>
      <c r="AG2827" s="133" t="s">
        <v>861</v>
      </c>
      <c r="AH2827" s="133"/>
      <c r="AI2827" s="133"/>
      <c r="AJ2827" s="133"/>
      <c r="AK2827" s="133"/>
      <c r="AL2827" s="133"/>
      <c r="AM2827" s="133"/>
      <c r="AN2827" s="133"/>
      <c r="AO2827" s="133"/>
      <c r="AP2827" s="133"/>
      <c r="AQ2827" s="133"/>
      <c r="AR2827" s="133"/>
      <c r="AS2827" s="133"/>
      <c r="AT2827" s="133"/>
      <c r="AU2827" s="133"/>
      <c r="AV2827" s="133"/>
      <c r="AW2827" s="133"/>
      <c r="AX2827" s="133"/>
      <c r="AY2827" s="133"/>
      <c r="AZ2827" s="133"/>
      <c r="BA2827" s="133"/>
      <c r="BB2827" s="133"/>
      <c r="BC2827" s="133"/>
      <c r="BD2827" s="133"/>
      <c r="BE2827" s="133"/>
      <c r="BF2827" s="133"/>
      <c r="BG2827" s="133"/>
      <c r="BH2827" s="133"/>
    </row>
    <row r="2828" spans="1:60" outlineLevel="1" x14ac:dyDescent="0.2">
      <c r="A2828" s="142"/>
      <c r="B2828" s="143"/>
      <c r="C2828" s="290" t="s">
        <v>2704</v>
      </c>
      <c r="D2828" s="291"/>
      <c r="E2828" s="291"/>
      <c r="F2828" s="291"/>
      <c r="G2828" s="291"/>
      <c r="H2828" s="144"/>
      <c r="I2828" s="144"/>
      <c r="J2828" s="144"/>
      <c r="K2828" s="144"/>
      <c r="L2828" s="144"/>
      <c r="M2828" s="144"/>
      <c r="N2828" s="144"/>
      <c r="O2828" s="144"/>
      <c r="P2828" s="144"/>
      <c r="Q2828" s="144"/>
      <c r="R2828" s="144"/>
      <c r="S2828" s="144"/>
      <c r="T2828" s="144"/>
      <c r="U2828" s="144"/>
      <c r="V2828" s="144"/>
      <c r="W2828" s="144"/>
      <c r="X2828" s="133"/>
      <c r="Y2828" s="133"/>
      <c r="Z2828" s="133"/>
      <c r="AA2828" s="133"/>
      <c r="AB2828" s="133"/>
      <c r="AC2828" s="133"/>
      <c r="AD2828" s="133"/>
      <c r="AE2828" s="133"/>
      <c r="AF2828" s="133"/>
      <c r="AG2828" s="133" t="s">
        <v>342</v>
      </c>
      <c r="AH2828" s="133"/>
      <c r="AI2828" s="133"/>
      <c r="AJ2828" s="133"/>
      <c r="AK2828" s="133"/>
      <c r="AL2828" s="133"/>
      <c r="AM2828" s="133"/>
      <c r="AN2828" s="133"/>
      <c r="AO2828" s="133"/>
      <c r="AP2828" s="133"/>
      <c r="AQ2828" s="133"/>
      <c r="AR2828" s="133"/>
      <c r="AS2828" s="133"/>
      <c r="AT2828" s="133"/>
      <c r="AU2828" s="133"/>
      <c r="AV2828" s="133"/>
      <c r="AW2828" s="133"/>
      <c r="AX2828" s="133"/>
      <c r="AY2828" s="133"/>
      <c r="AZ2828" s="133"/>
      <c r="BA2828" s="133"/>
      <c r="BB2828" s="133"/>
      <c r="BC2828" s="133"/>
      <c r="BD2828" s="133"/>
      <c r="BE2828" s="133"/>
      <c r="BF2828" s="133"/>
      <c r="BG2828" s="133"/>
      <c r="BH2828" s="133"/>
    </row>
    <row r="2829" spans="1:60" outlineLevel="1" x14ac:dyDescent="0.2">
      <c r="A2829" s="142"/>
      <c r="B2829" s="143"/>
      <c r="C2829" s="294" t="s">
        <v>2705</v>
      </c>
      <c r="D2829" s="295"/>
      <c r="E2829" s="295"/>
      <c r="F2829" s="295"/>
      <c r="G2829" s="295"/>
      <c r="H2829" s="144"/>
      <c r="I2829" s="144"/>
      <c r="J2829" s="144"/>
      <c r="K2829" s="144"/>
      <c r="L2829" s="144"/>
      <c r="M2829" s="144"/>
      <c r="N2829" s="144"/>
      <c r="O2829" s="144"/>
      <c r="P2829" s="144"/>
      <c r="Q2829" s="144"/>
      <c r="R2829" s="144"/>
      <c r="S2829" s="144"/>
      <c r="T2829" s="144"/>
      <c r="U2829" s="144"/>
      <c r="V2829" s="144"/>
      <c r="W2829" s="144"/>
      <c r="X2829" s="133"/>
      <c r="Y2829" s="133"/>
      <c r="Z2829" s="133"/>
      <c r="AA2829" s="133"/>
      <c r="AB2829" s="133"/>
      <c r="AC2829" s="133"/>
      <c r="AD2829" s="133"/>
      <c r="AE2829" s="133"/>
      <c r="AF2829" s="133"/>
      <c r="AG2829" s="133" t="s">
        <v>342</v>
      </c>
      <c r="AH2829" s="133"/>
      <c r="AI2829" s="133"/>
      <c r="AJ2829" s="133"/>
      <c r="AK2829" s="133"/>
      <c r="AL2829" s="133"/>
      <c r="AM2829" s="133"/>
      <c r="AN2829" s="133"/>
      <c r="AO2829" s="133"/>
      <c r="AP2829" s="133"/>
      <c r="AQ2829" s="133"/>
      <c r="AR2829" s="133"/>
      <c r="AS2829" s="133"/>
      <c r="AT2829" s="133"/>
      <c r="AU2829" s="133"/>
      <c r="AV2829" s="133"/>
      <c r="AW2829" s="133"/>
      <c r="AX2829" s="133"/>
      <c r="AY2829" s="133"/>
      <c r="AZ2829" s="133"/>
      <c r="BA2829" s="133"/>
      <c r="BB2829" s="133"/>
      <c r="BC2829" s="133"/>
      <c r="BD2829" s="133"/>
      <c r="BE2829" s="133"/>
      <c r="BF2829" s="133"/>
      <c r="BG2829" s="133"/>
      <c r="BH2829" s="133"/>
    </row>
    <row r="2830" spans="1:60" outlineLevel="1" x14ac:dyDescent="0.2">
      <c r="A2830" s="142"/>
      <c r="B2830" s="143"/>
      <c r="C2830" s="189" t="s">
        <v>2706</v>
      </c>
      <c r="D2830" s="175"/>
      <c r="E2830" s="176">
        <v>590.30370000000005</v>
      </c>
      <c r="F2830" s="144"/>
      <c r="G2830" s="144"/>
      <c r="H2830" s="144"/>
      <c r="I2830" s="144"/>
      <c r="J2830" s="144"/>
      <c r="K2830" s="144"/>
      <c r="L2830" s="144"/>
      <c r="M2830" s="144"/>
      <c r="N2830" s="144"/>
      <c r="O2830" s="144"/>
      <c r="P2830" s="144"/>
      <c r="Q2830" s="144"/>
      <c r="R2830" s="144"/>
      <c r="S2830" s="144"/>
      <c r="T2830" s="144"/>
      <c r="U2830" s="144"/>
      <c r="V2830" s="144"/>
      <c r="W2830" s="144"/>
      <c r="X2830" s="133"/>
      <c r="Y2830" s="133"/>
      <c r="Z2830" s="133"/>
      <c r="AA2830" s="133"/>
      <c r="AB2830" s="133"/>
      <c r="AC2830" s="133"/>
      <c r="AD2830" s="133"/>
      <c r="AE2830" s="133"/>
      <c r="AF2830" s="133"/>
      <c r="AG2830" s="133" t="s">
        <v>282</v>
      </c>
      <c r="AH2830" s="133">
        <v>5</v>
      </c>
      <c r="AI2830" s="133"/>
      <c r="AJ2830" s="133"/>
      <c r="AK2830" s="133"/>
      <c r="AL2830" s="133"/>
      <c r="AM2830" s="133"/>
      <c r="AN2830" s="133"/>
      <c r="AO2830" s="133"/>
      <c r="AP2830" s="133"/>
      <c r="AQ2830" s="133"/>
      <c r="AR2830" s="133"/>
      <c r="AS2830" s="133"/>
      <c r="AT2830" s="133"/>
      <c r="AU2830" s="133"/>
      <c r="AV2830" s="133"/>
      <c r="AW2830" s="133"/>
      <c r="AX2830" s="133"/>
      <c r="AY2830" s="133"/>
      <c r="AZ2830" s="133"/>
      <c r="BA2830" s="133"/>
      <c r="BB2830" s="133"/>
      <c r="BC2830" s="133"/>
      <c r="BD2830" s="133"/>
      <c r="BE2830" s="133"/>
      <c r="BF2830" s="133"/>
      <c r="BG2830" s="133"/>
      <c r="BH2830" s="133"/>
    </row>
    <row r="2831" spans="1:60" outlineLevel="1" x14ac:dyDescent="0.2">
      <c r="A2831" s="154">
        <v>497</v>
      </c>
      <c r="B2831" s="155" t="s">
        <v>2707</v>
      </c>
      <c r="C2831" s="171" t="s">
        <v>2708</v>
      </c>
      <c r="D2831" s="156" t="s">
        <v>393</v>
      </c>
      <c r="E2831" s="157">
        <v>9.0288400000000006</v>
      </c>
      <c r="F2831" s="158">
        <v>545</v>
      </c>
      <c r="G2831" s="159">
        <f>ROUND(E2831*F2831,2)</f>
        <v>4920.72</v>
      </c>
      <c r="H2831" s="158">
        <v>0</v>
      </c>
      <c r="I2831" s="159">
        <f>ROUND(E2831*H2831,2)</f>
        <v>0</v>
      </c>
      <c r="J2831" s="158">
        <v>545</v>
      </c>
      <c r="K2831" s="159">
        <f>ROUND(E2831*J2831,2)</f>
        <v>4920.72</v>
      </c>
      <c r="L2831" s="159">
        <v>21</v>
      </c>
      <c r="M2831" s="159">
        <f>G2831*(1+L2831/100)</f>
        <v>5954.0712000000003</v>
      </c>
      <c r="N2831" s="159">
        <v>0</v>
      </c>
      <c r="O2831" s="159">
        <f>ROUND(E2831*N2831,2)</f>
        <v>0</v>
      </c>
      <c r="P2831" s="159">
        <v>0</v>
      </c>
      <c r="Q2831" s="159">
        <f>ROUND(E2831*P2831,2)</f>
        <v>0</v>
      </c>
      <c r="R2831" s="159" t="s">
        <v>2455</v>
      </c>
      <c r="S2831" s="159" t="s">
        <v>233</v>
      </c>
      <c r="T2831" s="160" t="s">
        <v>233</v>
      </c>
      <c r="U2831" s="144">
        <v>1.3050000000000002</v>
      </c>
      <c r="V2831" s="144">
        <f>ROUND(E2831*U2831,2)</f>
        <v>11.78</v>
      </c>
      <c r="W2831" s="144"/>
      <c r="X2831" s="133"/>
      <c r="Y2831" s="133"/>
      <c r="Z2831" s="133"/>
      <c r="AA2831" s="133"/>
      <c r="AB2831" s="133"/>
      <c r="AC2831" s="133"/>
      <c r="AD2831" s="133"/>
      <c r="AE2831" s="133"/>
      <c r="AF2831" s="133"/>
      <c r="AG2831" s="133" t="s">
        <v>1777</v>
      </c>
      <c r="AH2831" s="133"/>
      <c r="AI2831" s="133"/>
      <c r="AJ2831" s="133"/>
      <c r="AK2831" s="133"/>
      <c r="AL2831" s="133"/>
      <c r="AM2831" s="133"/>
      <c r="AN2831" s="133"/>
      <c r="AO2831" s="133"/>
      <c r="AP2831" s="133"/>
      <c r="AQ2831" s="133"/>
      <c r="AR2831" s="133"/>
      <c r="AS2831" s="133"/>
      <c r="AT2831" s="133"/>
      <c r="AU2831" s="133"/>
      <c r="AV2831" s="133"/>
      <c r="AW2831" s="133"/>
      <c r="AX2831" s="133"/>
      <c r="AY2831" s="133"/>
      <c r="AZ2831" s="133"/>
      <c r="BA2831" s="133"/>
      <c r="BB2831" s="133"/>
      <c r="BC2831" s="133"/>
      <c r="BD2831" s="133"/>
      <c r="BE2831" s="133"/>
      <c r="BF2831" s="133"/>
      <c r="BG2831" s="133"/>
      <c r="BH2831" s="133"/>
    </row>
    <row r="2832" spans="1:60" outlineLevel="1" x14ac:dyDescent="0.2">
      <c r="A2832" s="142"/>
      <c r="B2832" s="143"/>
      <c r="C2832" s="189" t="s">
        <v>1779</v>
      </c>
      <c r="D2832" s="175"/>
      <c r="E2832" s="176"/>
      <c r="F2832" s="144"/>
      <c r="G2832" s="144"/>
      <c r="H2832" s="144"/>
      <c r="I2832" s="144"/>
      <c r="J2832" s="144"/>
      <c r="K2832" s="144"/>
      <c r="L2832" s="144"/>
      <c r="M2832" s="144"/>
      <c r="N2832" s="144"/>
      <c r="O2832" s="144"/>
      <c r="P2832" s="144"/>
      <c r="Q2832" s="144"/>
      <c r="R2832" s="144"/>
      <c r="S2832" s="144"/>
      <c r="T2832" s="144"/>
      <c r="U2832" s="144"/>
      <c r="V2832" s="144"/>
      <c r="W2832" s="144"/>
      <c r="X2832" s="133"/>
      <c r="Y2832" s="133"/>
      <c r="Z2832" s="133"/>
      <c r="AA2832" s="133"/>
      <c r="AB2832" s="133"/>
      <c r="AC2832" s="133"/>
      <c r="AD2832" s="133"/>
      <c r="AE2832" s="133"/>
      <c r="AF2832" s="133"/>
      <c r="AG2832" s="133" t="s">
        <v>282</v>
      </c>
      <c r="AH2832" s="133">
        <v>0</v>
      </c>
      <c r="AI2832" s="133"/>
      <c r="AJ2832" s="133"/>
      <c r="AK2832" s="133"/>
      <c r="AL2832" s="133"/>
      <c r="AM2832" s="133"/>
      <c r="AN2832" s="133"/>
      <c r="AO2832" s="133"/>
      <c r="AP2832" s="133"/>
      <c r="AQ2832" s="133"/>
      <c r="AR2832" s="133"/>
      <c r="AS2832" s="133"/>
      <c r="AT2832" s="133"/>
      <c r="AU2832" s="133"/>
      <c r="AV2832" s="133"/>
      <c r="AW2832" s="133"/>
      <c r="AX2832" s="133"/>
      <c r="AY2832" s="133"/>
      <c r="AZ2832" s="133"/>
      <c r="BA2832" s="133"/>
      <c r="BB2832" s="133"/>
      <c r="BC2832" s="133"/>
      <c r="BD2832" s="133"/>
      <c r="BE2832" s="133"/>
      <c r="BF2832" s="133"/>
      <c r="BG2832" s="133"/>
      <c r="BH2832" s="133"/>
    </row>
    <row r="2833" spans="1:60" outlineLevel="1" x14ac:dyDescent="0.2">
      <c r="A2833" s="142"/>
      <c r="B2833" s="143"/>
      <c r="C2833" s="189" t="s">
        <v>2709</v>
      </c>
      <c r="D2833" s="175"/>
      <c r="E2833" s="176"/>
      <c r="F2833" s="144"/>
      <c r="G2833" s="144"/>
      <c r="H2833" s="144"/>
      <c r="I2833" s="144"/>
      <c r="J2833" s="144"/>
      <c r="K2833" s="144"/>
      <c r="L2833" s="144"/>
      <c r="M2833" s="144"/>
      <c r="N2833" s="144"/>
      <c r="O2833" s="144"/>
      <c r="P2833" s="144"/>
      <c r="Q2833" s="144"/>
      <c r="R2833" s="144"/>
      <c r="S2833" s="144"/>
      <c r="T2833" s="144"/>
      <c r="U2833" s="144"/>
      <c r="V2833" s="144"/>
      <c r="W2833" s="144"/>
      <c r="X2833" s="133"/>
      <c r="Y2833" s="133"/>
      <c r="Z2833" s="133"/>
      <c r="AA2833" s="133"/>
      <c r="AB2833" s="133"/>
      <c r="AC2833" s="133"/>
      <c r="AD2833" s="133"/>
      <c r="AE2833" s="133"/>
      <c r="AF2833" s="133"/>
      <c r="AG2833" s="133" t="s">
        <v>282</v>
      </c>
      <c r="AH2833" s="133">
        <v>0</v>
      </c>
      <c r="AI2833" s="133"/>
      <c r="AJ2833" s="133"/>
      <c r="AK2833" s="133"/>
      <c r="AL2833" s="133"/>
      <c r="AM2833" s="133"/>
      <c r="AN2833" s="133"/>
      <c r="AO2833" s="133"/>
      <c r="AP2833" s="133"/>
      <c r="AQ2833" s="133"/>
      <c r="AR2833" s="133"/>
      <c r="AS2833" s="133"/>
      <c r="AT2833" s="133"/>
      <c r="AU2833" s="133"/>
      <c r="AV2833" s="133"/>
      <c r="AW2833" s="133"/>
      <c r="AX2833" s="133"/>
      <c r="AY2833" s="133"/>
      <c r="AZ2833" s="133"/>
      <c r="BA2833" s="133"/>
      <c r="BB2833" s="133"/>
      <c r="BC2833" s="133"/>
      <c r="BD2833" s="133"/>
      <c r="BE2833" s="133"/>
      <c r="BF2833" s="133"/>
      <c r="BG2833" s="133"/>
      <c r="BH2833" s="133"/>
    </row>
    <row r="2834" spans="1:60" outlineLevel="1" x14ac:dyDescent="0.2">
      <c r="A2834" s="142"/>
      <c r="B2834" s="143"/>
      <c r="C2834" s="189" t="s">
        <v>2710</v>
      </c>
      <c r="D2834" s="175"/>
      <c r="E2834" s="176">
        <v>9.0288400000000006</v>
      </c>
      <c r="F2834" s="144"/>
      <c r="G2834" s="144"/>
      <c r="H2834" s="144"/>
      <c r="I2834" s="144"/>
      <c r="J2834" s="144"/>
      <c r="K2834" s="144"/>
      <c r="L2834" s="144"/>
      <c r="M2834" s="144"/>
      <c r="N2834" s="144"/>
      <c r="O2834" s="144"/>
      <c r="P2834" s="144"/>
      <c r="Q2834" s="144"/>
      <c r="R2834" s="144"/>
      <c r="S2834" s="144"/>
      <c r="T2834" s="144"/>
      <c r="U2834" s="144"/>
      <c r="V2834" s="144"/>
      <c r="W2834" s="144"/>
      <c r="X2834" s="133"/>
      <c r="Y2834" s="133"/>
      <c r="Z2834" s="133"/>
      <c r="AA2834" s="133"/>
      <c r="AB2834" s="133"/>
      <c r="AC2834" s="133"/>
      <c r="AD2834" s="133"/>
      <c r="AE2834" s="133"/>
      <c r="AF2834" s="133"/>
      <c r="AG2834" s="133" t="s">
        <v>282</v>
      </c>
      <c r="AH2834" s="133">
        <v>0</v>
      </c>
      <c r="AI2834" s="133"/>
      <c r="AJ2834" s="133"/>
      <c r="AK2834" s="133"/>
      <c r="AL2834" s="133"/>
      <c r="AM2834" s="133"/>
      <c r="AN2834" s="133"/>
      <c r="AO2834" s="133"/>
      <c r="AP2834" s="133"/>
      <c r="AQ2834" s="133"/>
      <c r="AR2834" s="133"/>
      <c r="AS2834" s="133"/>
      <c r="AT2834" s="133"/>
      <c r="AU2834" s="133"/>
      <c r="AV2834" s="133"/>
      <c r="AW2834" s="133"/>
      <c r="AX2834" s="133"/>
      <c r="AY2834" s="133"/>
      <c r="AZ2834" s="133"/>
      <c r="BA2834" s="133"/>
      <c r="BB2834" s="133"/>
      <c r="BC2834" s="133"/>
      <c r="BD2834" s="133"/>
      <c r="BE2834" s="133"/>
      <c r="BF2834" s="133"/>
      <c r="BG2834" s="133"/>
      <c r="BH2834" s="133"/>
    </row>
    <row r="2835" spans="1:60" x14ac:dyDescent="0.2">
      <c r="A2835" s="148" t="s">
        <v>228</v>
      </c>
      <c r="B2835" s="149" t="s">
        <v>173</v>
      </c>
      <c r="C2835" s="169" t="s">
        <v>174</v>
      </c>
      <c r="D2835" s="150"/>
      <c r="E2835" s="151"/>
      <c r="F2835" s="152"/>
      <c r="G2835" s="152">
        <f>SUMIF(AG2836:AG2852,"&lt;&gt;NOR",G2836:G2852)</f>
        <v>19466.18</v>
      </c>
      <c r="H2835" s="152"/>
      <c r="I2835" s="152">
        <f>SUM(I2836:I2852)</f>
        <v>8379.7999999999993</v>
      </c>
      <c r="J2835" s="152"/>
      <c r="K2835" s="152">
        <f>SUM(K2836:K2852)</f>
        <v>11086.37</v>
      </c>
      <c r="L2835" s="152"/>
      <c r="M2835" s="152">
        <f>SUM(M2836:M2852)</f>
        <v>23554.077799999999</v>
      </c>
      <c r="N2835" s="152"/>
      <c r="O2835" s="152">
        <f>SUM(O2836:O2852)</f>
        <v>0.06</v>
      </c>
      <c r="P2835" s="152"/>
      <c r="Q2835" s="152">
        <f>SUM(Q2836:Q2852)</f>
        <v>0</v>
      </c>
      <c r="R2835" s="152"/>
      <c r="S2835" s="152"/>
      <c r="T2835" s="153"/>
      <c r="U2835" s="147"/>
      <c r="V2835" s="147">
        <f>SUM(V2836:V2852)</f>
        <v>32.92</v>
      </c>
      <c r="W2835" s="147"/>
      <c r="AG2835" t="s">
        <v>229</v>
      </c>
    </row>
    <row r="2836" spans="1:60" outlineLevel="1" x14ac:dyDescent="0.2">
      <c r="A2836" s="154">
        <v>498</v>
      </c>
      <c r="B2836" s="155" t="s">
        <v>2711</v>
      </c>
      <c r="C2836" s="171" t="s">
        <v>2712</v>
      </c>
      <c r="D2836" s="156" t="s">
        <v>279</v>
      </c>
      <c r="E2836" s="157">
        <v>406.39200000000005</v>
      </c>
      <c r="F2836" s="158">
        <v>47.900000000000006</v>
      </c>
      <c r="G2836" s="159">
        <f>ROUND(E2836*F2836,2)</f>
        <v>19466.18</v>
      </c>
      <c r="H2836" s="158">
        <v>20.62</v>
      </c>
      <c r="I2836" s="159">
        <f>ROUND(E2836*H2836,2)</f>
        <v>8379.7999999999993</v>
      </c>
      <c r="J2836" s="158">
        <v>27.28</v>
      </c>
      <c r="K2836" s="159">
        <f>ROUND(E2836*J2836,2)</f>
        <v>11086.37</v>
      </c>
      <c r="L2836" s="159">
        <v>21</v>
      </c>
      <c r="M2836" s="159">
        <f>G2836*(1+L2836/100)</f>
        <v>23554.077799999999</v>
      </c>
      <c r="N2836" s="159">
        <v>1.4000000000000001E-4</v>
      </c>
      <c r="O2836" s="159">
        <f>ROUND(E2836*N2836,2)</f>
        <v>0.06</v>
      </c>
      <c r="P2836" s="159">
        <v>0</v>
      </c>
      <c r="Q2836" s="159">
        <f>ROUND(E2836*P2836,2)</f>
        <v>0</v>
      </c>
      <c r="R2836" s="159" t="s">
        <v>2713</v>
      </c>
      <c r="S2836" s="159" t="s">
        <v>233</v>
      </c>
      <c r="T2836" s="160" t="s">
        <v>233</v>
      </c>
      <c r="U2836" s="144">
        <v>8.1000000000000003E-2</v>
      </c>
      <c r="V2836" s="144">
        <f>ROUND(E2836*U2836,2)</f>
        <v>32.92</v>
      </c>
      <c r="W2836" s="144"/>
      <c r="X2836" s="133"/>
      <c r="Y2836" s="133"/>
      <c r="Z2836" s="133"/>
      <c r="AA2836" s="133"/>
      <c r="AB2836" s="133"/>
      <c r="AC2836" s="133"/>
      <c r="AD2836" s="133"/>
      <c r="AE2836" s="133"/>
      <c r="AF2836" s="133"/>
      <c r="AG2836" s="133" t="s">
        <v>251</v>
      </c>
      <c r="AH2836" s="133"/>
      <c r="AI2836" s="133"/>
      <c r="AJ2836" s="133"/>
      <c r="AK2836" s="133"/>
      <c r="AL2836" s="133"/>
      <c r="AM2836" s="133"/>
      <c r="AN2836" s="133"/>
      <c r="AO2836" s="133"/>
      <c r="AP2836" s="133"/>
      <c r="AQ2836" s="133"/>
      <c r="AR2836" s="133"/>
      <c r="AS2836" s="133"/>
      <c r="AT2836" s="133"/>
      <c r="AU2836" s="133"/>
      <c r="AV2836" s="133"/>
      <c r="AW2836" s="133"/>
      <c r="AX2836" s="133"/>
      <c r="AY2836" s="133"/>
      <c r="AZ2836" s="133"/>
      <c r="BA2836" s="133"/>
      <c r="BB2836" s="133"/>
      <c r="BC2836" s="133"/>
      <c r="BD2836" s="133"/>
      <c r="BE2836" s="133"/>
      <c r="BF2836" s="133"/>
      <c r="BG2836" s="133"/>
      <c r="BH2836" s="133"/>
    </row>
    <row r="2837" spans="1:60" outlineLevel="1" x14ac:dyDescent="0.2">
      <c r="A2837" s="142"/>
      <c r="B2837" s="143"/>
      <c r="C2837" s="290" t="s">
        <v>2714</v>
      </c>
      <c r="D2837" s="291"/>
      <c r="E2837" s="291"/>
      <c r="F2837" s="291"/>
      <c r="G2837" s="291"/>
      <c r="H2837" s="144"/>
      <c r="I2837" s="144"/>
      <c r="J2837" s="144"/>
      <c r="K2837" s="144"/>
      <c r="L2837" s="144"/>
      <c r="M2837" s="144"/>
      <c r="N2837" s="144"/>
      <c r="O2837" s="144"/>
      <c r="P2837" s="144"/>
      <c r="Q2837" s="144"/>
      <c r="R2837" s="144"/>
      <c r="S2837" s="144"/>
      <c r="T2837" s="144"/>
      <c r="U2837" s="144"/>
      <c r="V2837" s="144"/>
      <c r="W2837" s="144"/>
      <c r="X2837" s="133"/>
      <c r="Y2837" s="133"/>
      <c r="Z2837" s="133"/>
      <c r="AA2837" s="133"/>
      <c r="AB2837" s="133"/>
      <c r="AC2837" s="133"/>
      <c r="AD2837" s="133"/>
      <c r="AE2837" s="133"/>
      <c r="AF2837" s="133"/>
      <c r="AG2837" s="133" t="s">
        <v>342</v>
      </c>
      <c r="AH2837" s="133"/>
      <c r="AI2837" s="133"/>
      <c r="AJ2837" s="133"/>
      <c r="AK2837" s="133"/>
      <c r="AL2837" s="133"/>
      <c r="AM2837" s="133"/>
      <c r="AN2837" s="133"/>
      <c r="AO2837" s="133"/>
      <c r="AP2837" s="133"/>
      <c r="AQ2837" s="133"/>
      <c r="AR2837" s="133"/>
      <c r="AS2837" s="133"/>
      <c r="AT2837" s="133"/>
      <c r="AU2837" s="133"/>
      <c r="AV2837" s="133"/>
      <c r="AW2837" s="133"/>
      <c r="AX2837" s="133"/>
      <c r="AY2837" s="133"/>
      <c r="AZ2837" s="133"/>
      <c r="BA2837" s="133"/>
      <c r="BB2837" s="133"/>
      <c r="BC2837" s="133"/>
      <c r="BD2837" s="133"/>
      <c r="BE2837" s="133"/>
      <c r="BF2837" s="133"/>
      <c r="BG2837" s="133"/>
      <c r="BH2837" s="133"/>
    </row>
    <row r="2838" spans="1:60" outlineLevel="1" x14ac:dyDescent="0.2">
      <c r="A2838" s="142"/>
      <c r="B2838" s="143"/>
      <c r="C2838" s="189" t="s">
        <v>2715</v>
      </c>
      <c r="D2838" s="175"/>
      <c r="E2838" s="176"/>
      <c r="F2838" s="144"/>
      <c r="G2838" s="144"/>
      <c r="H2838" s="144"/>
      <c r="I2838" s="144"/>
      <c r="J2838" s="144"/>
      <c r="K2838" s="144"/>
      <c r="L2838" s="144"/>
      <c r="M2838" s="144"/>
      <c r="N2838" s="144"/>
      <c r="O2838" s="144"/>
      <c r="P2838" s="144"/>
      <c r="Q2838" s="144"/>
      <c r="R2838" s="144"/>
      <c r="S2838" s="144"/>
      <c r="T2838" s="144"/>
      <c r="U2838" s="144"/>
      <c r="V2838" s="144"/>
      <c r="W2838" s="144"/>
      <c r="X2838" s="133"/>
      <c r="Y2838" s="133"/>
      <c r="Z2838" s="133"/>
      <c r="AA2838" s="133"/>
      <c r="AB2838" s="133"/>
      <c r="AC2838" s="133"/>
      <c r="AD2838" s="133"/>
      <c r="AE2838" s="133"/>
      <c r="AF2838" s="133"/>
      <c r="AG2838" s="133" t="s">
        <v>282</v>
      </c>
      <c r="AH2838" s="133">
        <v>0</v>
      </c>
      <c r="AI2838" s="133"/>
      <c r="AJ2838" s="133"/>
      <c r="AK2838" s="133"/>
      <c r="AL2838" s="133"/>
      <c r="AM2838" s="133"/>
      <c r="AN2838" s="133"/>
      <c r="AO2838" s="133"/>
      <c r="AP2838" s="133"/>
      <c r="AQ2838" s="133"/>
      <c r="AR2838" s="133"/>
      <c r="AS2838" s="133"/>
      <c r="AT2838" s="133"/>
      <c r="AU2838" s="133"/>
      <c r="AV2838" s="133"/>
      <c r="AW2838" s="133"/>
      <c r="AX2838" s="133"/>
      <c r="AY2838" s="133"/>
      <c r="AZ2838" s="133"/>
      <c r="BA2838" s="133"/>
      <c r="BB2838" s="133"/>
      <c r="BC2838" s="133"/>
      <c r="BD2838" s="133"/>
      <c r="BE2838" s="133"/>
      <c r="BF2838" s="133"/>
      <c r="BG2838" s="133"/>
      <c r="BH2838" s="133"/>
    </row>
    <row r="2839" spans="1:60" outlineLevel="1" x14ac:dyDescent="0.2">
      <c r="A2839" s="142"/>
      <c r="B2839" s="143"/>
      <c r="C2839" s="189" t="s">
        <v>2716</v>
      </c>
      <c r="D2839" s="175"/>
      <c r="E2839" s="176"/>
      <c r="F2839" s="144"/>
      <c r="G2839" s="144"/>
      <c r="H2839" s="144"/>
      <c r="I2839" s="144"/>
      <c r="J2839" s="144"/>
      <c r="K2839" s="144"/>
      <c r="L2839" s="144"/>
      <c r="M2839" s="144"/>
      <c r="N2839" s="144"/>
      <c r="O2839" s="144"/>
      <c r="P2839" s="144"/>
      <c r="Q2839" s="144"/>
      <c r="R2839" s="144"/>
      <c r="S2839" s="144"/>
      <c r="T2839" s="144"/>
      <c r="U2839" s="144"/>
      <c r="V2839" s="144"/>
      <c r="W2839" s="144"/>
      <c r="X2839" s="133"/>
      <c r="Y2839" s="133"/>
      <c r="Z2839" s="133"/>
      <c r="AA2839" s="133"/>
      <c r="AB2839" s="133"/>
      <c r="AC2839" s="133"/>
      <c r="AD2839" s="133"/>
      <c r="AE2839" s="133"/>
      <c r="AF2839" s="133"/>
      <c r="AG2839" s="133" t="s">
        <v>282</v>
      </c>
      <c r="AH2839" s="133">
        <v>0</v>
      </c>
      <c r="AI2839" s="133"/>
      <c r="AJ2839" s="133"/>
      <c r="AK2839" s="133"/>
      <c r="AL2839" s="133"/>
      <c r="AM2839" s="133"/>
      <c r="AN2839" s="133"/>
      <c r="AO2839" s="133"/>
      <c r="AP2839" s="133"/>
      <c r="AQ2839" s="133"/>
      <c r="AR2839" s="133"/>
      <c r="AS2839" s="133"/>
      <c r="AT2839" s="133"/>
      <c r="AU2839" s="133"/>
      <c r="AV2839" s="133"/>
      <c r="AW2839" s="133"/>
      <c r="AX2839" s="133"/>
      <c r="AY2839" s="133"/>
      <c r="AZ2839" s="133"/>
      <c r="BA2839" s="133"/>
      <c r="BB2839" s="133"/>
      <c r="BC2839" s="133"/>
      <c r="BD2839" s="133"/>
      <c r="BE2839" s="133"/>
      <c r="BF2839" s="133"/>
      <c r="BG2839" s="133"/>
      <c r="BH2839" s="133"/>
    </row>
    <row r="2840" spans="1:60" outlineLevel="1" x14ac:dyDescent="0.2">
      <c r="A2840" s="142"/>
      <c r="B2840" s="143"/>
      <c r="C2840" s="189" t="s">
        <v>2717</v>
      </c>
      <c r="D2840" s="175"/>
      <c r="E2840" s="176"/>
      <c r="F2840" s="144"/>
      <c r="G2840" s="144"/>
      <c r="H2840" s="144"/>
      <c r="I2840" s="144"/>
      <c r="J2840" s="144"/>
      <c r="K2840" s="144"/>
      <c r="L2840" s="144"/>
      <c r="M2840" s="144"/>
      <c r="N2840" s="144"/>
      <c r="O2840" s="144"/>
      <c r="P2840" s="144"/>
      <c r="Q2840" s="144"/>
      <c r="R2840" s="144"/>
      <c r="S2840" s="144"/>
      <c r="T2840" s="144"/>
      <c r="U2840" s="144"/>
      <c r="V2840" s="144"/>
      <c r="W2840" s="144"/>
      <c r="X2840" s="133"/>
      <c r="Y2840" s="133"/>
      <c r="Z2840" s="133"/>
      <c r="AA2840" s="133"/>
      <c r="AB2840" s="133"/>
      <c r="AC2840" s="133"/>
      <c r="AD2840" s="133"/>
      <c r="AE2840" s="133"/>
      <c r="AF2840" s="133"/>
      <c r="AG2840" s="133" t="s">
        <v>282</v>
      </c>
      <c r="AH2840" s="133">
        <v>0</v>
      </c>
      <c r="AI2840" s="133"/>
      <c r="AJ2840" s="133"/>
      <c r="AK2840" s="133"/>
      <c r="AL2840" s="133"/>
      <c r="AM2840" s="133"/>
      <c r="AN2840" s="133"/>
      <c r="AO2840" s="133"/>
      <c r="AP2840" s="133"/>
      <c r="AQ2840" s="133"/>
      <c r="AR2840" s="133"/>
      <c r="AS2840" s="133"/>
      <c r="AT2840" s="133"/>
      <c r="AU2840" s="133"/>
      <c r="AV2840" s="133"/>
      <c r="AW2840" s="133"/>
      <c r="AX2840" s="133"/>
      <c r="AY2840" s="133"/>
      <c r="AZ2840" s="133"/>
      <c r="BA2840" s="133"/>
      <c r="BB2840" s="133"/>
      <c r="BC2840" s="133"/>
      <c r="BD2840" s="133"/>
      <c r="BE2840" s="133"/>
      <c r="BF2840" s="133"/>
      <c r="BG2840" s="133"/>
      <c r="BH2840" s="133"/>
    </row>
    <row r="2841" spans="1:60" outlineLevel="1" x14ac:dyDescent="0.2">
      <c r="A2841" s="142"/>
      <c r="B2841" s="143"/>
      <c r="C2841" s="189" t="s">
        <v>1228</v>
      </c>
      <c r="D2841" s="175"/>
      <c r="E2841" s="176">
        <v>58.760000000000005</v>
      </c>
      <c r="F2841" s="144"/>
      <c r="G2841" s="144"/>
      <c r="H2841" s="144"/>
      <c r="I2841" s="144"/>
      <c r="J2841" s="144"/>
      <c r="K2841" s="144"/>
      <c r="L2841" s="144"/>
      <c r="M2841" s="144"/>
      <c r="N2841" s="144"/>
      <c r="O2841" s="144"/>
      <c r="P2841" s="144"/>
      <c r="Q2841" s="144"/>
      <c r="R2841" s="144"/>
      <c r="S2841" s="144"/>
      <c r="T2841" s="144"/>
      <c r="U2841" s="144"/>
      <c r="V2841" s="144"/>
      <c r="W2841" s="144"/>
      <c r="X2841" s="133"/>
      <c r="Y2841" s="133"/>
      <c r="Z2841" s="133"/>
      <c r="AA2841" s="133"/>
      <c r="AB2841" s="133"/>
      <c r="AC2841" s="133"/>
      <c r="AD2841" s="133"/>
      <c r="AE2841" s="133"/>
      <c r="AF2841" s="133"/>
      <c r="AG2841" s="133" t="s">
        <v>282</v>
      </c>
      <c r="AH2841" s="133">
        <v>0</v>
      </c>
      <c r="AI2841" s="133"/>
      <c r="AJ2841" s="133"/>
      <c r="AK2841" s="133"/>
      <c r="AL2841" s="133"/>
      <c r="AM2841" s="133"/>
      <c r="AN2841" s="133"/>
      <c r="AO2841" s="133"/>
      <c r="AP2841" s="133"/>
      <c r="AQ2841" s="133"/>
      <c r="AR2841" s="133"/>
      <c r="AS2841" s="133"/>
      <c r="AT2841" s="133"/>
      <c r="AU2841" s="133"/>
      <c r="AV2841" s="133"/>
      <c r="AW2841" s="133"/>
      <c r="AX2841" s="133"/>
      <c r="AY2841" s="133"/>
      <c r="AZ2841" s="133"/>
      <c r="BA2841" s="133"/>
      <c r="BB2841" s="133"/>
      <c r="BC2841" s="133"/>
      <c r="BD2841" s="133"/>
      <c r="BE2841" s="133"/>
      <c r="BF2841" s="133"/>
      <c r="BG2841" s="133"/>
      <c r="BH2841" s="133"/>
    </row>
    <row r="2842" spans="1:60" outlineLevel="1" x14ac:dyDescent="0.2">
      <c r="A2842" s="142"/>
      <c r="B2842" s="143"/>
      <c r="C2842" s="189" t="s">
        <v>1715</v>
      </c>
      <c r="D2842" s="175"/>
      <c r="E2842" s="176"/>
      <c r="F2842" s="144"/>
      <c r="G2842" s="144"/>
      <c r="H2842" s="144"/>
      <c r="I2842" s="144"/>
      <c r="J2842" s="144"/>
      <c r="K2842" s="144"/>
      <c r="L2842" s="144"/>
      <c r="M2842" s="144"/>
      <c r="N2842" s="144"/>
      <c r="O2842" s="144"/>
      <c r="P2842" s="144"/>
      <c r="Q2842" s="144"/>
      <c r="R2842" s="144"/>
      <c r="S2842" s="144"/>
      <c r="T2842" s="144"/>
      <c r="U2842" s="144"/>
      <c r="V2842" s="144"/>
      <c r="W2842" s="144"/>
      <c r="X2842" s="133"/>
      <c r="Y2842" s="133"/>
      <c r="Z2842" s="133"/>
      <c r="AA2842" s="133"/>
      <c r="AB2842" s="133"/>
      <c r="AC2842" s="133"/>
      <c r="AD2842" s="133"/>
      <c r="AE2842" s="133"/>
      <c r="AF2842" s="133"/>
      <c r="AG2842" s="133" t="s">
        <v>282</v>
      </c>
      <c r="AH2842" s="133">
        <v>0</v>
      </c>
      <c r="AI2842" s="133"/>
      <c r="AJ2842" s="133"/>
      <c r="AK2842" s="133"/>
      <c r="AL2842" s="133"/>
      <c r="AM2842" s="133"/>
      <c r="AN2842" s="133"/>
      <c r="AO2842" s="133"/>
      <c r="AP2842" s="133"/>
      <c r="AQ2842" s="133"/>
      <c r="AR2842" s="133"/>
      <c r="AS2842" s="133"/>
      <c r="AT2842" s="133"/>
      <c r="AU2842" s="133"/>
      <c r="AV2842" s="133"/>
      <c r="AW2842" s="133"/>
      <c r="AX2842" s="133"/>
      <c r="AY2842" s="133"/>
      <c r="AZ2842" s="133"/>
      <c r="BA2842" s="133"/>
      <c r="BB2842" s="133"/>
      <c r="BC2842" s="133"/>
      <c r="BD2842" s="133"/>
      <c r="BE2842" s="133"/>
      <c r="BF2842" s="133"/>
      <c r="BG2842" s="133"/>
      <c r="BH2842" s="133"/>
    </row>
    <row r="2843" spans="1:60" outlineLevel="1" x14ac:dyDescent="0.2">
      <c r="A2843" s="142"/>
      <c r="B2843" s="143"/>
      <c r="C2843" s="189" t="s">
        <v>2718</v>
      </c>
      <c r="D2843" s="175"/>
      <c r="E2843" s="176">
        <v>65.430000000000007</v>
      </c>
      <c r="F2843" s="144"/>
      <c r="G2843" s="144"/>
      <c r="H2843" s="144"/>
      <c r="I2843" s="144"/>
      <c r="J2843" s="144"/>
      <c r="K2843" s="144"/>
      <c r="L2843" s="144"/>
      <c r="M2843" s="144"/>
      <c r="N2843" s="144"/>
      <c r="O2843" s="144"/>
      <c r="P2843" s="144"/>
      <c r="Q2843" s="144"/>
      <c r="R2843" s="144"/>
      <c r="S2843" s="144"/>
      <c r="T2843" s="144"/>
      <c r="U2843" s="144"/>
      <c r="V2843" s="144"/>
      <c r="W2843" s="144"/>
      <c r="X2843" s="133"/>
      <c r="Y2843" s="133"/>
      <c r="Z2843" s="133"/>
      <c r="AA2843" s="133"/>
      <c r="AB2843" s="133"/>
      <c r="AC2843" s="133"/>
      <c r="AD2843" s="133"/>
      <c r="AE2843" s="133"/>
      <c r="AF2843" s="133"/>
      <c r="AG2843" s="133" t="s">
        <v>282</v>
      </c>
      <c r="AH2843" s="133">
        <v>0</v>
      </c>
      <c r="AI2843" s="133"/>
      <c r="AJ2843" s="133"/>
      <c r="AK2843" s="133"/>
      <c r="AL2843" s="133"/>
      <c r="AM2843" s="133"/>
      <c r="AN2843" s="133"/>
      <c r="AO2843" s="133"/>
      <c r="AP2843" s="133"/>
      <c r="AQ2843" s="133"/>
      <c r="AR2843" s="133"/>
      <c r="AS2843" s="133"/>
      <c r="AT2843" s="133"/>
      <c r="AU2843" s="133"/>
      <c r="AV2843" s="133"/>
      <c r="AW2843" s="133"/>
      <c r="AX2843" s="133"/>
      <c r="AY2843" s="133"/>
      <c r="AZ2843" s="133"/>
      <c r="BA2843" s="133"/>
      <c r="BB2843" s="133"/>
      <c r="BC2843" s="133"/>
      <c r="BD2843" s="133"/>
      <c r="BE2843" s="133"/>
      <c r="BF2843" s="133"/>
      <c r="BG2843" s="133"/>
      <c r="BH2843" s="133"/>
    </row>
    <row r="2844" spans="1:60" outlineLevel="1" x14ac:dyDescent="0.2">
      <c r="A2844" s="142"/>
      <c r="B2844" s="143"/>
      <c r="C2844" s="190" t="s">
        <v>673</v>
      </c>
      <c r="D2844" s="177"/>
      <c r="E2844" s="178">
        <v>124.19000000000001</v>
      </c>
      <c r="F2844" s="144"/>
      <c r="G2844" s="144"/>
      <c r="H2844" s="144"/>
      <c r="I2844" s="144"/>
      <c r="J2844" s="144"/>
      <c r="K2844" s="144"/>
      <c r="L2844" s="144"/>
      <c r="M2844" s="144"/>
      <c r="N2844" s="144"/>
      <c r="O2844" s="144"/>
      <c r="P2844" s="144"/>
      <c r="Q2844" s="144"/>
      <c r="R2844" s="144"/>
      <c r="S2844" s="144"/>
      <c r="T2844" s="144"/>
      <c r="U2844" s="144"/>
      <c r="V2844" s="144"/>
      <c r="W2844" s="144"/>
      <c r="X2844" s="133"/>
      <c r="Y2844" s="133"/>
      <c r="Z2844" s="133"/>
      <c r="AA2844" s="133"/>
      <c r="AB2844" s="133"/>
      <c r="AC2844" s="133"/>
      <c r="AD2844" s="133"/>
      <c r="AE2844" s="133"/>
      <c r="AF2844" s="133"/>
      <c r="AG2844" s="133" t="s">
        <v>282</v>
      </c>
      <c r="AH2844" s="133">
        <v>1</v>
      </c>
      <c r="AI2844" s="133"/>
      <c r="AJ2844" s="133"/>
      <c r="AK2844" s="133"/>
      <c r="AL2844" s="133"/>
      <c r="AM2844" s="133"/>
      <c r="AN2844" s="133"/>
      <c r="AO2844" s="133"/>
      <c r="AP2844" s="133"/>
      <c r="AQ2844" s="133"/>
      <c r="AR2844" s="133"/>
      <c r="AS2844" s="133"/>
      <c r="AT2844" s="133"/>
      <c r="AU2844" s="133"/>
      <c r="AV2844" s="133"/>
      <c r="AW2844" s="133"/>
      <c r="AX2844" s="133"/>
      <c r="AY2844" s="133"/>
      <c r="AZ2844" s="133"/>
      <c r="BA2844" s="133"/>
      <c r="BB2844" s="133"/>
      <c r="BC2844" s="133"/>
      <c r="BD2844" s="133"/>
      <c r="BE2844" s="133"/>
      <c r="BF2844" s="133"/>
      <c r="BG2844" s="133"/>
      <c r="BH2844" s="133"/>
    </row>
    <row r="2845" spans="1:60" outlineLevel="1" x14ac:dyDescent="0.2">
      <c r="A2845" s="142"/>
      <c r="B2845" s="143"/>
      <c r="C2845" s="189" t="s">
        <v>2719</v>
      </c>
      <c r="D2845" s="175"/>
      <c r="E2845" s="176"/>
      <c r="F2845" s="144"/>
      <c r="G2845" s="144"/>
      <c r="H2845" s="144"/>
      <c r="I2845" s="144"/>
      <c r="J2845" s="144"/>
      <c r="K2845" s="144"/>
      <c r="L2845" s="144"/>
      <c r="M2845" s="144"/>
      <c r="N2845" s="144"/>
      <c r="O2845" s="144"/>
      <c r="P2845" s="144"/>
      <c r="Q2845" s="144"/>
      <c r="R2845" s="144"/>
      <c r="S2845" s="144"/>
      <c r="T2845" s="144"/>
      <c r="U2845" s="144"/>
      <c r="V2845" s="144"/>
      <c r="W2845" s="144"/>
      <c r="X2845" s="133"/>
      <c r="Y2845" s="133"/>
      <c r="Z2845" s="133"/>
      <c r="AA2845" s="133"/>
      <c r="AB2845" s="133"/>
      <c r="AC2845" s="133"/>
      <c r="AD2845" s="133"/>
      <c r="AE2845" s="133"/>
      <c r="AF2845" s="133"/>
      <c r="AG2845" s="133" t="s">
        <v>282</v>
      </c>
      <c r="AH2845" s="133">
        <v>0</v>
      </c>
      <c r="AI2845" s="133"/>
      <c r="AJ2845" s="133"/>
      <c r="AK2845" s="133"/>
      <c r="AL2845" s="133"/>
      <c r="AM2845" s="133"/>
      <c r="AN2845" s="133"/>
      <c r="AO2845" s="133"/>
      <c r="AP2845" s="133"/>
      <c r="AQ2845" s="133"/>
      <c r="AR2845" s="133"/>
      <c r="AS2845" s="133"/>
      <c r="AT2845" s="133"/>
      <c r="AU2845" s="133"/>
      <c r="AV2845" s="133"/>
      <c r="AW2845" s="133"/>
      <c r="AX2845" s="133"/>
      <c r="AY2845" s="133"/>
      <c r="AZ2845" s="133"/>
      <c r="BA2845" s="133"/>
      <c r="BB2845" s="133"/>
      <c r="BC2845" s="133"/>
      <c r="BD2845" s="133"/>
      <c r="BE2845" s="133"/>
      <c r="BF2845" s="133"/>
      <c r="BG2845" s="133"/>
      <c r="BH2845" s="133"/>
    </row>
    <row r="2846" spans="1:60" outlineLevel="1" x14ac:dyDescent="0.2">
      <c r="A2846" s="142"/>
      <c r="B2846" s="143"/>
      <c r="C2846" s="189" t="s">
        <v>1715</v>
      </c>
      <c r="D2846" s="175"/>
      <c r="E2846" s="176"/>
      <c r="F2846" s="144"/>
      <c r="G2846" s="144"/>
      <c r="H2846" s="144"/>
      <c r="I2846" s="144"/>
      <c r="J2846" s="144"/>
      <c r="K2846" s="144"/>
      <c r="L2846" s="144"/>
      <c r="M2846" s="144"/>
      <c r="N2846" s="144"/>
      <c r="O2846" s="144"/>
      <c r="P2846" s="144"/>
      <c r="Q2846" s="144"/>
      <c r="R2846" s="144"/>
      <c r="S2846" s="144"/>
      <c r="T2846" s="144"/>
      <c r="U2846" s="144"/>
      <c r="V2846" s="144"/>
      <c r="W2846" s="144"/>
      <c r="X2846" s="133"/>
      <c r="Y2846" s="133"/>
      <c r="Z2846" s="133"/>
      <c r="AA2846" s="133"/>
      <c r="AB2846" s="133"/>
      <c r="AC2846" s="133"/>
      <c r="AD2846" s="133"/>
      <c r="AE2846" s="133"/>
      <c r="AF2846" s="133"/>
      <c r="AG2846" s="133" t="s">
        <v>282</v>
      </c>
      <c r="AH2846" s="133">
        <v>0</v>
      </c>
      <c r="AI2846" s="133"/>
      <c r="AJ2846" s="133"/>
      <c r="AK2846" s="133"/>
      <c r="AL2846" s="133"/>
      <c r="AM2846" s="133"/>
      <c r="AN2846" s="133"/>
      <c r="AO2846" s="133"/>
      <c r="AP2846" s="133"/>
      <c r="AQ2846" s="133"/>
      <c r="AR2846" s="133"/>
      <c r="AS2846" s="133"/>
      <c r="AT2846" s="133"/>
      <c r="AU2846" s="133"/>
      <c r="AV2846" s="133"/>
      <c r="AW2846" s="133"/>
      <c r="AX2846" s="133"/>
      <c r="AY2846" s="133"/>
      <c r="AZ2846" s="133"/>
      <c r="BA2846" s="133"/>
      <c r="BB2846" s="133"/>
      <c r="BC2846" s="133"/>
      <c r="BD2846" s="133"/>
      <c r="BE2846" s="133"/>
      <c r="BF2846" s="133"/>
      <c r="BG2846" s="133"/>
      <c r="BH2846" s="133"/>
    </row>
    <row r="2847" spans="1:60" outlineLevel="1" x14ac:dyDescent="0.2">
      <c r="A2847" s="142"/>
      <c r="B2847" s="143"/>
      <c r="C2847" s="189" t="s">
        <v>2720</v>
      </c>
      <c r="D2847" s="175"/>
      <c r="E2847" s="176">
        <v>9.6000000000000014</v>
      </c>
      <c r="F2847" s="144"/>
      <c r="G2847" s="144"/>
      <c r="H2847" s="144"/>
      <c r="I2847" s="144"/>
      <c r="J2847" s="144"/>
      <c r="K2847" s="144"/>
      <c r="L2847" s="144"/>
      <c r="M2847" s="144"/>
      <c r="N2847" s="144"/>
      <c r="O2847" s="144"/>
      <c r="P2847" s="144"/>
      <c r="Q2847" s="144"/>
      <c r="R2847" s="144"/>
      <c r="S2847" s="144"/>
      <c r="T2847" s="144"/>
      <c r="U2847" s="144"/>
      <c r="V2847" s="144"/>
      <c r="W2847" s="144"/>
      <c r="X2847" s="133"/>
      <c r="Y2847" s="133"/>
      <c r="Z2847" s="133"/>
      <c r="AA2847" s="133"/>
      <c r="AB2847" s="133"/>
      <c r="AC2847" s="133"/>
      <c r="AD2847" s="133"/>
      <c r="AE2847" s="133"/>
      <c r="AF2847" s="133"/>
      <c r="AG2847" s="133" t="s">
        <v>282</v>
      </c>
      <c r="AH2847" s="133">
        <v>0</v>
      </c>
      <c r="AI2847" s="133"/>
      <c r="AJ2847" s="133"/>
      <c r="AK2847" s="133"/>
      <c r="AL2847" s="133"/>
      <c r="AM2847" s="133"/>
      <c r="AN2847" s="133"/>
      <c r="AO2847" s="133"/>
      <c r="AP2847" s="133"/>
      <c r="AQ2847" s="133"/>
      <c r="AR2847" s="133"/>
      <c r="AS2847" s="133"/>
      <c r="AT2847" s="133"/>
      <c r="AU2847" s="133"/>
      <c r="AV2847" s="133"/>
      <c r="AW2847" s="133"/>
      <c r="AX2847" s="133"/>
      <c r="AY2847" s="133"/>
      <c r="AZ2847" s="133"/>
      <c r="BA2847" s="133"/>
      <c r="BB2847" s="133"/>
      <c r="BC2847" s="133"/>
      <c r="BD2847" s="133"/>
      <c r="BE2847" s="133"/>
      <c r="BF2847" s="133"/>
      <c r="BG2847" s="133"/>
      <c r="BH2847" s="133"/>
    </row>
    <row r="2848" spans="1:60" outlineLevel="1" x14ac:dyDescent="0.2">
      <c r="A2848" s="142"/>
      <c r="B2848" s="143"/>
      <c r="C2848" s="189" t="s">
        <v>2721</v>
      </c>
      <c r="D2848" s="175"/>
      <c r="E2848" s="176">
        <v>163.29600000000002</v>
      </c>
      <c r="F2848" s="144"/>
      <c r="G2848" s="144"/>
      <c r="H2848" s="144"/>
      <c r="I2848" s="144"/>
      <c r="J2848" s="144"/>
      <c r="K2848" s="144"/>
      <c r="L2848" s="144"/>
      <c r="M2848" s="144"/>
      <c r="N2848" s="144"/>
      <c r="O2848" s="144"/>
      <c r="P2848" s="144"/>
      <c r="Q2848" s="144"/>
      <c r="R2848" s="144"/>
      <c r="S2848" s="144"/>
      <c r="T2848" s="144"/>
      <c r="U2848" s="144"/>
      <c r="V2848" s="144"/>
      <c r="W2848" s="144"/>
      <c r="X2848" s="133"/>
      <c r="Y2848" s="133"/>
      <c r="Z2848" s="133"/>
      <c r="AA2848" s="133"/>
      <c r="AB2848" s="133"/>
      <c r="AC2848" s="133"/>
      <c r="AD2848" s="133"/>
      <c r="AE2848" s="133"/>
      <c r="AF2848" s="133"/>
      <c r="AG2848" s="133" t="s">
        <v>282</v>
      </c>
      <c r="AH2848" s="133">
        <v>0</v>
      </c>
      <c r="AI2848" s="133"/>
      <c r="AJ2848" s="133"/>
      <c r="AK2848" s="133"/>
      <c r="AL2848" s="133"/>
      <c r="AM2848" s="133"/>
      <c r="AN2848" s="133"/>
      <c r="AO2848" s="133"/>
      <c r="AP2848" s="133"/>
      <c r="AQ2848" s="133"/>
      <c r="AR2848" s="133"/>
      <c r="AS2848" s="133"/>
      <c r="AT2848" s="133"/>
      <c r="AU2848" s="133"/>
      <c r="AV2848" s="133"/>
      <c r="AW2848" s="133"/>
      <c r="AX2848" s="133"/>
      <c r="AY2848" s="133"/>
      <c r="AZ2848" s="133"/>
      <c r="BA2848" s="133"/>
      <c r="BB2848" s="133"/>
      <c r="BC2848" s="133"/>
      <c r="BD2848" s="133"/>
      <c r="BE2848" s="133"/>
      <c r="BF2848" s="133"/>
      <c r="BG2848" s="133"/>
      <c r="BH2848" s="133"/>
    </row>
    <row r="2849" spans="1:60" outlineLevel="1" x14ac:dyDescent="0.2">
      <c r="A2849" s="142"/>
      <c r="B2849" s="143"/>
      <c r="C2849" s="189" t="s">
        <v>2717</v>
      </c>
      <c r="D2849" s="175"/>
      <c r="E2849" s="176"/>
      <c r="F2849" s="144"/>
      <c r="G2849" s="144"/>
      <c r="H2849" s="144"/>
      <c r="I2849" s="144"/>
      <c r="J2849" s="144"/>
      <c r="K2849" s="144"/>
      <c r="L2849" s="144"/>
      <c r="M2849" s="144"/>
      <c r="N2849" s="144"/>
      <c r="O2849" s="144"/>
      <c r="P2849" s="144"/>
      <c r="Q2849" s="144"/>
      <c r="R2849" s="144"/>
      <c r="S2849" s="144"/>
      <c r="T2849" s="144"/>
      <c r="U2849" s="144"/>
      <c r="V2849" s="144"/>
      <c r="W2849" s="144"/>
      <c r="X2849" s="133"/>
      <c r="Y2849" s="133"/>
      <c r="Z2849" s="133"/>
      <c r="AA2849" s="133"/>
      <c r="AB2849" s="133"/>
      <c r="AC2849" s="133"/>
      <c r="AD2849" s="133"/>
      <c r="AE2849" s="133"/>
      <c r="AF2849" s="133"/>
      <c r="AG2849" s="133" t="s">
        <v>282</v>
      </c>
      <c r="AH2849" s="133">
        <v>0</v>
      </c>
      <c r="AI2849" s="133"/>
      <c r="AJ2849" s="133"/>
      <c r="AK2849" s="133"/>
      <c r="AL2849" s="133"/>
      <c r="AM2849" s="133"/>
      <c r="AN2849" s="133"/>
      <c r="AO2849" s="133"/>
      <c r="AP2849" s="133"/>
      <c r="AQ2849" s="133"/>
      <c r="AR2849" s="133"/>
      <c r="AS2849" s="133"/>
      <c r="AT2849" s="133"/>
      <c r="AU2849" s="133"/>
      <c r="AV2849" s="133"/>
      <c r="AW2849" s="133"/>
      <c r="AX2849" s="133"/>
      <c r="AY2849" s="133"/>
      <c r="AZ2849" s="133"/>
      <c r="BA2849" s="133"/>
      <c r="BB2849" s="133"/>
      <c r="BC2849" s="133"/>
      <c r="BD2849" s="133"/>
      <c r="BE2849" s="133"/>
      <c r="BF2849" s="133"/>
      <c r="BG2849" s="133"/>
      <c r="BH2849" s="133"/>
    </row>
    <row r="2850" spans="1:60" outlineLevel="1" x14ac:dyDescent="0.2">
      <c r="A2850" s="142"/>
      <c r="B2850" s="143"/>
      <c r="C2850" s="189" t="s">
        <v>2722</v>
      </c>
      <c r="D2850" s="175"/>
      <c r="E2850" s="176">
        <v>115.36600000000001</v>
      </c>
      <c r="F2850" s="144"/>
      <c r="G2850" s="144"/>
      <c r="H2850" s="144"/>
      <c r="I2850" s="144"/>
      <c r="J2850" s="144"/>
      <c r="K2850" s="144"/>
      <c r="L2850" s="144"/>
      <c r="M2850" s="144"/>
      <c r="N2850" s="144"/>
      <c r="O2850" s="144"/>
      <c r="P2850" s="144"/>
      <c r="Q2850" s="144"/>
      <c r="R2850" s="144"/>
      <c r="S2850" s="144"/>
      <c r="T2850" s="144"/>
      <c r="U2850" s="144"/>
      <c r="V2850" s="144"/>
      <c r="W2850" s="144"/>
      <c r="X2850" s="133"/>
      <c r="Y2850" s="133"/>
      <c r="Z2850" s="133"/>
      <c r="AA2850" s="133"/>
      <c r="AB2850" s="133"/>
      <c r="AC2850" s="133"/>
      <c r="AD2850" s="133"/>
      <c r="AE2850" s="133"/>
      <c r="AF2850" s="133"/>
      <c r="AG2850" s="133" t="s">
        <v>282</v>
      </c>
      <c r="AH2850" s="133">
        <v>0</v>
      </c>
      <c r="AI2850" s="133"/>
      <c r="AJ2850" s="133"/>
      <c r="AK2850" s="133"/>
      <c r="AL2850" s="133"/>
      <c r="AM2850" s="133"/>
      <c r="AN2850" s="133"/>
      <c r="AO2850" s="133"/>
      <c r="AP2850" s="133"/>
      <c r="AQ2850" s="133"/>
      <c r="AR2850" s="133"/>
      <c r="AS2850" s="133"/>
      <c r="AT2850" s="133"/>
      <c r="AU2850" s="133"/>
      <c r="AV2850" s="133"/>
      <c r="AW2850" s="133"/>
      <c r="AX2850" s="133"/>
      <c r="AY2850" s="133"/>
      <c r="AZ2850" s="133"/>
      <c r="BA2850" s="133"/>
      <c r="BB2850" s="133"/>
      <c r="BC2850" s="133"/>
      <c r="BD2850" s="133"/>
      <c r="BE2850" s="133"/>
      <c r="BF2850" s="133"/>
      <c r="BG2850" s="133"/>
      <c r="BH2850" s="133"/>
    </row>
    <row r="2851" spans="1:60" outlineLevel="1" x14ac:dyDescent="0.2">
      <c r="A2851" s="142"/>
      <c r="B2851" s="143"/>
      <c r="C2851" s="189" t="s">
        <v>2723</v>
      </c>
      <c r="D2851" s="175"/>
      <c r="E2851" s="176">
        <v>-6.06</v>
      </c>
      <c r="F2851" s="144"/>
      <c r="G2851" s="144"/>
      <c r="H2851" s="144"/>
      <c r="I2851" s="144"/>
      <c r="J2851" s="144"/>
      <c r="K2851" s="144"/>
      <c r="L2851" s="144"/>
      <c r="M2851" s="144"/>
      <c r="N2851" s="144"/>
      <c r="O2851" s="144"/>
      <c r="P2851" s="144"/>
      <c r="Q2851" s="144"/>
      <c r="R2851" s="144"/>
      <c r="S2851" s="144"/>
      <c r="T2851" s="144"/>
      <c r="U2851" s="144"/>
      <c r="V2851" s="144"/>
      <c r="W2851" s="144"/>
      <c r="X2851" s="133"/>
      <c r="Y2851" s="133"/>
      <c r="Z2851" s="133"/>
      <c r="AA2851" s="133"/>
      <c r="AB2851" s="133"/>
      <c r="AC2851" s="133"/>
      <c r="AD2851" s="133"/>
      <c r="AE2851" s="133"/>
      <c r="AF2851" s="133"/>
      <c r="AG2851" s="133" t="s">
        <v>282</v>
      </c>
      <c r="AH2851" s="133">
        <v>0</v>
      </c>
      <c r="AI2851" s="133"/>
      <c r="AJ2851" s="133"/>
      <c r="AK2851" s="133"/>
      <c r="AL2851" s="133"/>
      <c r="AM2851" s="133"/>
      <c r="AN2851" s="133"/>
      <c r="AO2851" s="133"/>
      <c r="AP2851" s="133"/>
      <c r="AQ2851" s="133"/>
      <c r="AR2851" s="133"/>
      <c r="AS2851" s="133"/>
      <c r="AT2851" s="133"/>
      <c r="AU2851" s="133"/>
      <c r="AV2851" s="133"/>
      <c r="AW2851" s="133"/>
      <c r="AX2851" s="133"/>
      <c r="AY2851" s="133"/>
      <c r="AZ2851" s="133"/>
      <c r="BA2851" s="133"/>
      <c r="BB2851" s="133"/>
      <c r="BC2851" s="133"/>
      <c r="BD2851" s="133"/>
      <c r="BE2851" s="133"/>
      <c r="BF2851" s="133"/>
      <c r="BG2851" s="133"/>
      <c r="BH2851" s="133"/>
    </row>
    <row r="2852" spans="1:60" outlineLevel="1" x14ac:dyDescent="0.2">
      <c r="A2852" s="142"/>
      <c r="B2852" s="143"/>
      <c r="C2852" s="190" t="s">
        <v>673</v>
      </c>
      <c r="D2852" s="177"/>
      <c r="E2852" s="178">
        <v>282.20200000000006</v>
      </c>
      <c r="F2852" s="144"/>
      <c r="G2852" s="144"/>
      <c r="H2852" s="144"/>
      <c r="I2852" s="144"/>
      <c r="J2852" s="144"/>
      <c r="K2852" s="144"/>
      <c r="L2852" s="144"/>
      <c r="M2852" s="144"/>
      <c r="N2852" s="144"/>
      <c r="O2852" s="144"/>
      <c r="P2852" s="144"/>
      <c r="Q2852" s="144"/>
      <c r="R2852" s="144"/>
      <c r="S2852" s="144"/>
      <c r="T2852" s="144"/>
      <c r="U2852" s="144"/>
      <c r="V2852" s="144"/>
      <c r="W2852" s="144"/>
      <c r="X2852" s="133"/>
      <c r="Y2852" s="133"/>
      <c r="Z2852" s="133"/>
      <c r="AA2852" s="133"/>
      <c r="AB2852" s="133"/>
      <c r="AC2852" s="133"/>
      <c r="AD2852" s="133"/>
      <c r="AE2852" s="133"/>
      <c r="AF2852" s="133"/>
      <c r="AG2852" s="133" t="s">
        <v>282</v>
      </c>
      <c r="AH2852" s="133">
        <v>1</v>
      </c>
      <c r="AI2852" s="133"/>
      <c r="AJ2852" s="133"/>
      <c r="AK2852" s="133"/>
      <c r="AL2852" s="133"/>
      <c r="AM2852" s="133"/>
      <c r="AN2852" s="133"/>
      <c r="AO2852" s="133"/>
      <c r="AP2852" s="133"/>
      <c r="AQ2852" s="133"/>
      <c r="AR2852" s="133"/>
      <c r="AS2852" s="133"/>
      <c r="AT2852" s="133"/>
      <c r="AU2852" s="133"/>
      <c r="AV2852" s="133"/>
      <c r="AW2852" s="133"/>
      <c r="AX2852" s="133"/>
      <c r="AY2852" s="133"/>
      <c r="AZ2852" s="133"/>
      <c r="BA2852" s="133"/>
      <c r="BB2852" s="133"/>
      <c r="BC2852" s="133"/>
      <c r="BD2852" s="133"/>
      <c r="BE2852" s="133"/>
      <c r="BF2852" s="133"/>
      <c r="BG2852" s="133"/>
      <c r="BH2852" s="133"/>
    </row>
    <row r="2853" spans="1:60" x14ac:dyDescent="0.2">
      <c r="A2853" s="148" t="s">
        <v>228</v>
      </c>
      <c r="B2853" s="149" t="s">
        <v>175</v>
      </c>
      <c r="C2853" s="169" t="s">
        <v>176</v>
      </c>
      <c r="D2853" s="150"/>
      <c r="E2853" s="151"/>
      <c r="F2853" s="152"/>
      <c r="G2853" s="152">
        <f>SUMIF(AG2854:AG3093,"&lt;&gt;NOR",G2854:G3093)</f>
        <v>441229.6</v>
      </c>
      <c r="H2853" s="152"/>
      <c r="I2853" s="152">
        <f>SUM(I2854:I3093)</f>
        <v>101134.84</v>
      </c>
      <c r="J2853" s="152"/>
      <c r="K2853" s="152">
        <f>SUM(K2854:K3093)</f>
        <v>340094.75</v>
      </c>
      <c r="L2853" s="152"/>
      <c r="M2853" s="152">
        <f>SUM(M2854:M3093)</f>
        <v>533887.81599999999</v>
      </c>
      <c r="N2853" s="152"/>
      <c r="O2853" s="152">
        <f>SUM(O2854:O3093)</f>
        <v>3.5300000000000002</v>
      </c>
      <c r="P2853" s="152"/>
      <c r="Q2853" s="152">
        <f>SUM(Q2854:Q3093)</f>
        <v>0</v>
      </c>
      <c r="R2853" s="152"/>
      <c r="S2853" s="152"/>
      <c r="T2853" s="153"/>
      <c r="U2853" s="147"/>
      <c r="V2853" s="147">
        <f>SUM(V2854:V3093)</f>
        <v>831</v>
      </c>
      <c r="W2853" s="147"/>
      <c r="AG2853" t="s">
        <v>229</v>
      </c>
    </row>
    <row r="2854" spans="1:60" outlineLevel="1" x14ac:dyDescent="0.2">
      <c r="A2854" s="154">
        <v>499</v>
      </c>
      <c r="B2854" s="155" t="s">
        <v>2724</v>
      </c>
      <c r="C2854" s="171" t="s">
        <v>2725</v>
      </c>
      <c r="D2854" s="156" t="s">
        <v>279</v>
      </c>
      <c r="E2854" s="157">
        <v>5307.1381700000002</v>
      </c>
      <c r="F2854" s="158">
        <v>18</v>
      </c>
      <c r="G2854" s="159">
        <f>ROUND(E2854*F2854,2)</f>
        <v>95528.49</v>
      </c>
      <c r="H2854" s="158">
        <v>4.7300000000000004</v>
      </c>
      <c r="I2854" s="159">
        <f>ROUND(E2854*H2854,2)</f>
        <v>25102.76</v>
      </c>
      <c r="J2854" s="158">
        <v>13.270000000000001</v>
      </c>
      <c r="K2854" s="159">
        <f>ROUND(E2854*J2854,2)</f>
        <v>70425.72</v>
      </c>
      <c r="L2854" s="159">
        <v>21</v>
      </c>
      <c r="M2854" s="159">
        <f>G2854*(1+L2854/100)</f>
        <v>115589.47290000001</v>
      </c>
      <c r="N2854" s="159">
        <v>1.7000000000000001E-4</v>
      </c>
      <c r="O2854" s="159">
        <f>ROUND(E2854*N2854,2)</f>
        <v>0.9</v>
      </c>
      <c r="P2854" s="159">
        <v>0</v>
      </c>
      <c r="Q2854" s="159">
        <f>ROUND(E2854*P2854,2)</f>
        <v>0</v>
      </c>
      <c r="R2854" s="159" t="s">
        <v>2726</v>
      </c>
      <c r="S2854" s="159" t="s">
        <v>233</v>
      </c>
      <c r="T2854" s="160" t="s">
        <v>233</v>
      </c>
      <c r="U2854" s="144">
        <v>3.2480000000000002E-2</v>
      </c>
      <c r="V2854" s="144">
        <f>ROUND(E2854*U2854,2)</f>
        <v>172.38</v>
      </c>
      <c r="W2854" s="144"/>
      <c r="X2854" s="133"/>
      <c r="Y2854" s="133"/>
      <c r="Z2854" s="133"/>
      <c r="AA2854" s="133"/>
      <c r="AB2854" s="133"/>
      <c r="AC2854" s="133"/>
      <c r="AD2854" s="133"/>
      <c r="AE2854" s="133"/>
      <c r="AF2854" s="133"/>
      <c r="AG2854" s="133" t="s">
        <v>251</v>
      </c>
      <c r="AH2854" s="133"/>
      <c r="AI2854" s="133"/>
      <c r="AJ2854" s="133"/>
      <c r="AK2854" s="133"/>
      <c r="AL2854" s="133"/>
      <c r="AM2854" s="133"/>
      <c r="AN2854" s="133"/>
      <c r="AO2854" s="133"/>
      <c r="AP2854" s="133"/>
      <c r="AQ2854" s="133"/>
      <c r="AR2854" s="133"/>
      <c r="AS2854" s="133"/>
      <c r="AT2854" s="133"/>
      <c r="AU2854" s="133"/>
      <c r="AV2854" s="133"/>
      <c r="AW2854" s="133"/>
      <c r="AX2854" s="133"/>
      <c r="AY2854" s="133"/>
      <c r="AZ2854" s="133"/>
      <c r="BA2854" s="133"/>
      <c r="BB2854" s="133"/>
      <c r="BC2854" s="133"/>
      <c r="BD2854" s="133"/>
      <c r="BE2854" s="133"/>
      <c r="BF2854" s="133"/>
      <c r="BG2854" s="133"/>
      <c r="BH2854" s="133"/>
    </row>
    <row r="2855" spans="1:60" outlineLevel="1" x14ac:dyDescent="0.2">
      <c r="A2855" s="142"/>
      <c r="B2855" s="143"/>
      <c r="C2855" s="189" t="s">
        <v>2727</v>
      </c>
      <c r="D2855" s="175"/>
      <c r="E2855" s="176"/>
      <c r="F2855" s="144"/>
      <c r="G2855" s="144"/>
      <c r="H2855" s="144"/>
      <c r="I2855" s="144"/>
      <c r="J2855" s="144"/>
      <c r="K2855" s="144"/>
      <c r="L2855" s="144"/>
      <c r="M2855" s="144"/>
      <c r="N2855" s="144"/>
      <c r="O2855" s="144"/>
      <c r="P2855" s="144"/>
      <c r="Q2855" s="144"/>
      <c r="R2855" s="144"/>
      <c r="S2855" s="144"/>
      <c r="T2855" s="144"/>
      <c r="U2855" s="144"/>
      <c r="V2855" s="144"/>
      <c r="W2855" s="144"/>
      <c r="X2855" s="133"/>
      <c r="Y2855" s="133"/>
      <c r="Z2855" s="133"/>
      <c r="AA2855" s="133"/>
      <c r="AB2855" s="133"/>
      <c r="AC2855" s="133"/>
      <c r="AD2855" s="133"/>
      <c r="AE2855" s="133"/>
      <c r="AF2855" s="133"/>
      <c r="AG2855" s="133" t="s">
        <v>282</v>
      </c>
      <c r="AH2855" s="133">
        <v>0</v>
      </c>
      <c r="AI2855" s="133"/>
      <c r="AJ2855" s="133"/>
      <c r="AK2855" s="133"/>
      <c r="AL2855" s="133"/>
      <c r="AM2855" s="133"/>
      <c r="AN2855" s="133"/>
      <c r="AO2855" s="133"/>
      <c r="AP2855" s="133"/>
      <c r="AQ2855" s="133"/>
      <c r="AR2855" s="133"/>
      <c r="AS2855" s="133"/>
      <c r="AT2855" s="133"/>
      <c r="AU2855" s="133"/>
      <c r="AV2855" s="133"/>
      <c r="AW2855" s="133"/>
      <c r="AX2855" s="133"/>
      <c r="AY2855" s="133"/>
      <c r="AZ2855" s="133"/>
      <c r="BA2855" s="133"/>
      <c r="BB2855" s="133"/>
      <c r="BC2855" s="133"/>
      <c r="BD2855" s="133"/>
      <c r="BE2855" s="133"/>
      <c r="BF2855" s="133"/>
      <c r="BG2855" s="133"/>
      <c r="BH2855" s="133"/>
    </row>
    <row r="2856" spans="1:60" outlineLevel="1" x14ac:dyDescent="0.2">
      <c r="A2856" s="142"/>
      <c r="B2856" s="143"/>
      <c r="C2856" s="189" t="s">
        <v>2728</v>
      </c>
      <c r="D2856" s="175"/>
      <c r="E2856" s="176">
        <v>4282.3941700000005</v>
      </c>
      <c r="F2856" s="144"/>
      <c r="G2856" s="144"/>
      <c r="H2856" s="144"/>
      <c r="I2856" s="144"/>
      <c r="J2856" s="144"/>
      <c r="K2856" s="144"/>
      <c r="L2856" s="144"/>
      <c r="M2856" s="144"/>
      <c r="N2856" s="144"/>
      <c r="O2856" s="144"/>
      <c r="P2856" s="144"/>
      <c r="Q2856" s="144"/>
      <c r="R2856" s="144"/>
      <c r="S2856" s="144"/>
      <c r="T2856" s="144"/>
      <c r="U2856" s="144"/>
      <c r="V2856" s="144"/>
      <c r="W2856" s="144"/>
      <c r="X2856" s="133"/>
      <c r="Y2856" s="133"/>
      <c r="Z2856" s="133"/>
      <c r="AA2856" s="133"/>
      <c r="AB2856" s="133"/>
      <c r="AC2856" s="133"/>
      <c r="AD2856" s="133"/>
      <c r="AE2856" s="133"/>
      <c r="AF2856" s="133"/>
      <c r="AG2856" s="133" t="s">
        <v>282</v>
      </c>
      <c r="AH2856" s="133">
        <v>5</v>
      </c>
      <c r="AI2856" s="133"/>
      <c r="AJ2856" s="133"/>
      <c r="AK2856" s="133"/>
      <c r="AL2856" s="133"/>
      <c r="AM2856" s="133"/>
      <c r="AN2856" s="133"/>
      <c r="AO2856" s="133"/>
      <c r="AP2856" s="133"/>
      <c r="AQ2856" s="133"/>
      <c r="AR2856" s="133"/>
      <c r="AS2856" s="133"/>
      <c r="AT2856" s="133"/>
      <c r="AU2856" s="133"/>
      <c r="AV2856" s="133"/>
      <c r="AW2856" s="133"/>
      <c r="AX2856" s="133"/>
      <c r="AY2856" s="133"/>
      <c r="AZ2856" s="133"/>
      <c r="BA2856" s="133"/>
      <c r="BB2856" s="133"/>
      <c r="BC2856" s="133"/>
      <c r="BD2856" s="133"/>
      <c r="BE2856" s="133"/>
      <c r="BF2856" s="133"/>
      <c r="BG2856" s="133"/>
      <c r="BH2856" s="133"/>
    </row>
    <row r="2857" spans="1:60" outlineLevel="1" x14ac:dyDescent="0.2">
      <c r="A2857" s="142"/>
      <c r="B2857" s="143"/>
      <c r="C2857" s="189" t="s">
        <v>2729</v>
      </c>
      <c r="D2857" s="175"/>
      <c r="E2857" s="176"/>
      <c r="F2857" s="144"/>
      <c r="G2857" s="144"/>
      <c r="H2857" s="144"/>
      <c r="I2857" s="144"/>
      <c r="J2857" s="144"/>
      <c r="K2857" s="144"/>
      <c r="L2857" s="144"/>
      <c r="M2857" s="144"/>
      <c r="N2857" s="144"/>
      <c r="O2857" s="144"/>
      <c r="P2857" s="144"/>
      <c r="Q2857" s="144"/>
      <c r="R2857" s="144"/>
      <c r="S2857" s="144"/>
      <c r="T2857" s="144"/>
      <c r="U2857" s="144"/>
      <c r="V2857" s="144"/>
      <c r="W2857" s="144"/>
      <c r="X2857" s="133"/>
      <c r="Y2857" s="133"/>
      <c r="Z2857" s="133"/>
      <c r="AA2857" s="133"/>
      <c r="AB2857" s="133"/>
      <c r="AC2857" s="133"/>
      <c r="AD2857" s="133"/>
      <c r="AE2857" s="133"/>
      <c r="AF2857" s="133"/>
      <c r="AG2857" s="133" t="s">
        <v>282</v>
      </c>
      <c r="AH2857" s="133">
        <v>0</v>
      </c>
      <c r="AI2857" s="133"/>
      <c r="AJ2857" s="133"/>
      <c r="AK2857" s="133"/>
      <c r="AL2857" s="133"/>
      <c r="AM2857" s="133"/>
      <c r="AN2857" s="133"/>
      <c r="AO2857" s="133"/>
      <c r="AP2857" s="133"/>
      <c r="AQ2857" s="133"/>
      <c r="AR2857" s="133"/>
      <c r="AS2857" s="133"/>
      <c r="AT2857" s="133"/>
      <c r="AU2857" s="133"/>
      <c r="AV2857" s="133"/>
      <c r="AW2857" s="133"/>
      <c r="AX2857" s="133"/>
      <c r="AY2857" s="133"/>
      <c r="AZ2857" s="133"/>
      <c r="BA2857" s="133"/>
      <c r="BB2857" s="133"/>
      <c r="BC2857" s="133"/>
      <c r="BD2857" s="133"/>
      <c r="BE2857" s="133"/>
      <c r="BF2857" s="133"/>
      <c r="BG2857" s="133"/>
      <c r="BH2857" s="133"/>
    </row>
    <row r="2858" spans="1:60" outlineLevel="1" x14ac:dyDescent="0.2">
      <c r="A2858" s="142"/>
      <c r="B2858" s="143"/>
      <c r="C2858" s="189" t="s">
        <v>2730</v>
      </c>
      <c r="D2858" s="175"/>
      <c r="E2858" s="176">
        <v>1024.7440000000001</v>
      </c>
      <c r="F2858" s="144"/>
      <c r="G2858" s="144"/>
      <c r="H2858" s="144"/>
      <c r="I2858" s="144"/>
      <c r="J2858" s="144"/>
      <c r="K2858" s="144"/>
      <c r="L2858" s="144"/>
      <c r="M2858" s="144"/>
      <c r="N2858" s="144"/>
      <c r="O2858" s="144"/>
      <c r="P2858" s="144"/>
      <c r="Q2858" s="144"/>
      <c r="R2858" s="144"/>
      <c r="S2858" s="144"/>
      <c r="T2858" s="144"/>
      <c r="U2858" s="144"/>
      <c r="V2858" s="144"/>
      <c r="W2858" s="144"/>
      <c r="X2858" s="133"/>
      <c r="Y2858" s="133"/>
      <c r="Z2858" s="133"/>
      <c r="AA2858" s="133"/>
      <c r="AB2858" s="133"/>
      <c r="AC2858" s="133"/>
      <c r="AD2858" s="133"/>
      <c r="AE2858" s="133"/>
      <c r="AF2858" s="133"/>
      <c r="AG2858" s="133" t="s">
        <v>282</v>
      </c>
      <c r="AH2858" s="133">
        <v>5</v>
      </c>
      <c r="AI2858" s="133"/>
      <c r="AJ2858" s="133"/>
      <c r="AK2858" s="133"/>
      <c r="AL2858" s="133"/>
      <c r="AM2858" s="133"/>
      <c r="AN2858" s="133"/>
      <c r="AO2858" s="133"/>
      <c r="AP2858" s="133"/>
      <c r="AQ2858" s="133"/>
      <c r="AR2858" s="133"/>
      <c r="AS2858" s="133"/>
      <c r="AT2858" s="133"/>
      <c r="AU2858" s="133"/>
      <c r="AV2858" s="133"/>
      <c r="AW2858" s="133"/>
      <c r="AX2858" s="133"/>
      <c r="AY2858" s="133"/>
      <c r="AZ2858" s="133"/>
      <c r="BA2858" s="133"/>
      <c r="BB2858" s="133"/>
      <c r="BC2858" s="133"/>
      <c r="BD2858" s="133"/>
      <c r="BE2858" s="133"/>
      <c r="BF2858" s="133"/>
      <c r="BG2858" s="133"/>
      <c r="BH2858" s="133"/>
    </row>
    <row r="2859" spans="1:60" outlineLevel="1" x14ac:dyDescent="0.2">
      <c r="A2859" s="154">
        <v>500</v>
      </c>
      <c r="B2859" s="155" t="s">
        <v>2731</v>
      </c>
      <c r="C2859" s="171" t="s">
        <v>2732</v>
      </c>
      <c r="D2859" s="156" t="s">
        <v>279</v>
      </c>
      <c r="E2859" s="157">
        <v>548.45150000000001</v>
      </c>
      <c r="F2859" s="158">
        <v>14.600000000000001</v>
      </c>
      <c r="G2859" s="159">
        <f>ROUND(E2859*F2859,2)</f>
        <v>8007.39</v>
      </c>
      <c r="H2859" s="158">
        <v>1.29</v>
      </c>
      <c r="I2859" s="159">
        <f>ROUND(E2859*H2859,2)</f>
        <v>707.5</v>
      </c>
      <c r="J2859" s="158">
        <v>13.31</v>
      </c>
      <c r="K2859" s="159">
        <f>ROUND(E2859*J2859,2)</f>
        <v>7299.89</v>
      </c>
      <c r="L2859" s="159">
        <v>21</v>
      </c>
      <c r="M2859" s="159">
        <f>G2859*(1+L2859/100)</f>
        <v>9688.9418999999998</v>
      </c>
      <c r="N2859" s="159">
        <v>3.0000000000000001E-5</v>
      </c>
      <c r="O2859" s="159">
        <f>ROUND(E2859*N2859,2)</f>
        <v>0.02</v>
      </c>
      <c r="P2859" s="159">
        <v>0</v>
      </c>
      <c r="Q2859" s="159">
        <f>ROUND(E2859*P2859,2)</f>
        <v>0</v>
      </c>
      <c r="R2859" s="159" t="s">
        <v>2726</v>
      </c>
      <c r="S2859" s="159" t="s">
        <v>233</v>
      </c>
      <c r="T2859" s="160" t="s">
        <v>233</v>
      </c>
      <c r="U2859" s="144">
        <v>3.2480000000000002E-2</v>
      </c>
      <c r="V2859" s="144">
        <f>ROUND(E2859*U2859,2)</f>
        <v>17.809999999999999</v>
      </c>
      <c r="W2859" s="144"/>
      <c r="X2859" s="133"/>
      <c r="Y2859" s="133"/>
      <c r="Z2859" s="133"/>
      <c r="AA2859" s="133"/>
      <c r="AB2859" s="133"/>
      <c r="AC2859" s="133"/>
      <c r="AD2859" s="133"/>
      <c r="AE2859" s="133"/>
      <c r="AF2859" s="133"/>
      <c r="AG2859" s="133" t="s">
        <v>251</v>
      </c>
      <c r="AH2859" s="133"/>
      <c r="AI2859" s="133"/>
      <c r="AJ2859" s="133"/>
      <c r="AK2859" s="133"/>
      <c r="AL2859" s="133"/>
      <c r="AM2859" s="133"/>
      <c r="AN2859" s="133"/>
      <c r="AO2859" s="133"/>
      <c r="AP2859" s="133"/>
      <c r="AQ2859" s="133"/>
      <c r="AR2859" s="133"/>
      <c r="AS2859" s="133"/>
      <c r="AT2859" s="133"/>
      <c r="AU2859" s="133"/>
      <c r="AV2859" s="133"/>
      <c r="AW2859" s="133"/>
      <c r="AX2859" s="133"/>
      <c r="AY2859" s="133"/>
      <c r="AZ2859" s="133"/>
      <c r="BA2859" s="133"/>
      <c r="BB2859" s="133"/>
      <c r="BC2859" s="133"/>
      <c r="BD2859" s="133"/>
      <c r="BE2859" s="133"/>
      <c r="BF2859" s="133"/>
      <c r="BG2859" s="133"/>
      <c r="BH2859" s="133"/>
    </row>
    <row r="2860" spans="1:60" outlineLevel="1" x14ac:dyDescent="0.2">
      <c r="A2860" s="142"/>
      <c r="B2860" s="143"/>
      <c r="C2860" s="189" t="s">
        <v>2733</v>
      </c>
      <c r="D2860" s="175"/>
      <c r="E2860" s="176">
        <v>548.45150000000001</v>
      </c>
      <c r="F2860" s="144"/>
      <c r="G2860" s="144"/>
      <c r="H2860" s="144"/>
      <c r="I2860" s="144"/>
      <c r="J2860" s="144"/>
      <c r="K2860" s="144"/>
      <c r="L2860" s="144"/>
      <c r="M2860" s="144"/>
      <c r="N2860" s="144"/>
      <c r="O2860" s="144"/>
      <c r="P2860" s="144"/>
      <c r="Q2860" s="144"/>
      <c r="R2860" s="144"/>
      <c r="S2860" s="144"/>
      <c r="T2860" s="144"/>
      <c r="U2860" s="144"/>
      <c r="V2860" s="144"/>
      <c r="W2860" s="144"/>
      <c r="X2860" s="133"/>
      <c r="Y2860" s="133"/>
      <c r="Z2860" s="133"/>
      <c r="AA2860" s="133"/>
      <c r="AB2860" s="133"/>
      <c r="AC2860" s="133"/>
      <c r="AD2860" s="133"/>
      <c r="AE2860" s="133"/>
      <c r="AF2860" s="133"/>
      <c r="AG2860" s="133" t="s">
        <v>282</v>
      </c>
      <c r="AH2860" s="133">
        <v>5</v>
      </c>
      <c r="AI2860" s="133"/>
      <c r="AJ2860" s="133"/>
      <c r="AK2860" s="133"/>
      <c r="AL2860" s="133"/>
      <c r="AM2860" s="133"/>
      <c r="AN2860" s="133"/>
      <c r="AO2860" s="133"/>
      <c r="AP2860" s="133"/>
      <c r="AQ2860" s="133"/>
      <c r="AR2860" s="133"/>
      <c r="AS2860" s="133"/>
      <c r="AT2860" s="133"/>
      <c r="AU2860" s="133"/>
      <c r="AV2860" s="133"/>
      <c r="AW2860" s="133"/>
      <c r="AX2860" s="133"/>
      <c r="AY2860" s="133"/>
      <c r="AZ2860" s="133"/>
      <c r="BA2860" s="133"/>
      <c r="BB2860" s="133"/>
      <c r="BC2860" s="133"/>
      <c r="BD2860" s="133"/>
      <c r="BE2860" s="133"/>
      <c r="BF2860" s="133"/>
      <c r="BG2860" s="133"/>
      <c r="BH2860" s="133"/>
    </row>
    <row r="2861" spans="1:60" outlineLevel="1" x14ac:dyDescent="0.2">
      <c r="A2861" s="154">
        <v>501</v>
      </c>
      <c r="B2861" s="155" t="s">
        <v>2734</v>
      </c>
      <c r="C2861" s="171" t="s">
        <v>2735</v>
      </c>
      <c r="D2861" s="156" t="s">
        <v>279</v>
      </c>
      <c r="E2861" s="157">
        <v>548.45150000000001</v>
      </c>
      <c r="F2861" s="158">
        <v>79.600000000000009</v>
      </c>
      <c r="G2861" s="159">
        <f>ROUND(E2861*F2861,2)</f>
        <v>43656.74</v>
      </c>
      <c r="H2861" s="158">
        <v>10.4</v>
      </c>
      <c r="I2861" s="159">
        <f>ROUND(E2861*H2861,2)</f>
        <v>5703.9</v>
      </c>
      <c r="J2861" s="158">
        <v>69.2</v>
      </c>
      <c r="K2861" s="159">
        <f>ROUND(E2861*J2861,2)</f>
        <v>37952.839999999997</v>
      </c>
      <c r="L2861" s="159">
        <v>21</v>
      </c>
      <c r="M2861" s="159">
        <f>G2861*(1+L2861/100)</f>
        <v>52824.655399999996</v>
      </c>
      <c r="N2861" s="159">
        <v>2.8000000000000003E-4</v>
      </c>
      <c r="O2861" s="159">
        <f>ROUND(E2861*N2861,2)</f>
        <v>0.15</v>
      </c>
      <c r="P2861" s="159">
        <v>0</v>
      </c>
      <c r="Q2861" s="159">
        <f>ROUND(E2861*P2861,2)</f>
        <v>0</v>
      </c>
      <c r="R2861" s="159" t="s">
        <v>2726</v>
      </c>
      <c r="S2861" s="159" t="s">
        <v>233</v>
      </c>
      <c r="T2861" s="160" t="s">
        <v>233</v>
      </c>
      <c r="U2861" s="144">
        <v>0.16897000000000001</v>
      </c>
      <c r="V2861" s="144">
        <f>ROUND(E2861*U2861,2)</f>
        <v>92.67</v>
      </c>
      <c r="W2861" s="144"/>
      <c r="X2861" s="133"/>
      <c r="Y2861" s="133"/>
      <c r="Z2861" s="133"/>
      <c r="AA2861" s="133"/>
      <c r="AB2861" s="133"/>
      <c r="AC2861" s="133"/>
      <c r="AD2861" s="133"/>
      <c r="AE2861" s="133"/>
      <c r="AF2861" s="133"/>
      <c r="AG2861" s="133" t="s">
        <v>251</v>
      </c>
      <c r="AH2861" s="133"/>
      <c r="AI2861" s="133"/>
      <c r="AJ2861" s="133"/>
      <c r="AK2861" s="133"/>
      <c r="AL2861" s="133"/>
      <c r="AM2861" s="133"/>
      <c r="AN2861" s="133"/>
      <c r="AO2861" s="133"/>
      <c r="AP2861" s="133"/>
      <c r="AQ2861" s="133"/>
      <c r="AR2861" s="133"/>
      <c r="AS2861" s="133"/>
      <c r="AT2861" s="133"/>
      <c r="AU2861" s="133"/>
      <c r="AV2861" s="133"/>
      <c r="AW2861" s="133"/>
      <c r="AX2861" s="133"/>
      <c r="AY2861" s="133"/>
      <c r="AZ2861" s="133"/>
      <c r="BA2861" s="133"/>
      <c r="BB2861" s="133"/>
      <c r="BC2861" s="133"/>
      <c r="BD2861" s="133"/>
      <c r="BE2861" s="133"/>
      <c r="BF2861" s="133"/>
      <c r="BG2861" s="133"/>
      <c r="BH2861" s="133"/>
    </row>
    <row r="2862" spans="1:60" outlineLevel="1" x14ac:dyDescent="0.2">
      <c r="A2862" s="142"/>
      <c r="B2862" s="143"/>
      <c r="C2862" s="189" t="s">
        <v>2736</v>
      </c>
      <c r="D2862" s="175"/>
      <c r="E2862" s="176"/>
      <c r="F2862" s="144"/>
      <c r="G2862" s="144"/>
      <c r="H2862" s="144"/>
      <c r="I2862" s="144"/>
      <c r="J2862" s="144"/>
      <c r="K2862" s="144"/>
      <c r="L2862" s="144"/>
      <c r="M2862" s="144"/>
      <c r="N2862" s="144"/>
      <c r="O2862" s="144"/>
      <c r="P2862" s="144"/>
      <c r="Q2862" s="144"/>
      <c r="R2862" s="144"/>
      <c r="S2862" s="144"/>
      <c r="T2862" s="144"/>
      <c r="U2862" s="144"/>
      <c r="V2862" s="144"/>
      <c r="W2862" s="144"/>
      <c r="X2862" s="133"/>
      <c r="Y2862" s="133"/>
      <c r="Z2862" s="133"/>
      <c r="AA2862" s="133"/>
      <c r="AB2862" s="133"/>
      <c r="AC2862" s="133"/>
      <c r="AD2862" s="133"/>
      <c r="AE2862" s="133"/>
      <c r="AF2862" s="133"/>
      <c r="AG2862" s="133" t="s">
        <v>282</v>
      </c>
      <c r="AH2862" s="133">
        <v>0</v>
      </c>
      <c r="AI2862" s="133"/>
      <c r="AJ2862" s="133"/>
      <c r="AK2862" s="133"/>
      <c r="AL2862" s="133"/>
      <c r="AM2862" s="133"/>
      <c r="AN2862" s="133"/>
      <c r="AO2862" s="133"/>
      <c r="AP2862" s="133"/>
      <c r="AQ2862" s="133"/>
      <c r="AR2862" s="133"/>
      <c r="AS2862" s="133"/>
      <c r="AT2862" s="133"/>
      <c r="AU2862" s="133"/>
      <c r="AV2862" s="133"/>
      <c r="AW2862" s="133"/>
      <c r="AX2862" s="133"/>
      <c r="AY2862" s="133"/>
      <c r="AZ2862" s="133"/>
      <c r="BA2862" s="133"/>
      <c r="BB2862" s="133"/>
      <c r="BC2862" s="133"/>
      <c r="BD2862" s="133"/>
      <c r="BE2862" s="133"/>
      <c r="BF2862" s="133"/>
      <c r="BG2862" s="133"/>
      <c r="BH2862" s="133"/>
    </row>
    <row r="2863" spans="1:60" outlineLevel="1" x14ac:dyDescent="0.2">
      <c r="A2863" s="142"/>
      <c r="B2863" s="143"/>
      <c r="C2863" s="189" t="s">
        <v>655</v>
      </c>
      <c r="D2863" s="175"/>
      <c r="E2863" s="176"/>
      <c r="F2863" s="144"/>
      <c r="G2863" s="144"/>
      <c r="H2863" s="144"/>
      <c r="I2863" s="144"/>
      <c r="J2863" s="144"/>
      <c r="K2863" s="144"/>
      <c r="L2863" s="144"/>
      <c r="M2863" s="144"/>
      <c r="N2863" s="144"/>
      <c r="O2863" s="144"/>
      <c r="P2863" s="144"/>
      <c r="Q2863" s="144"/>
      <c r="R2863" s="144"/>
      <c r="S2863" s="144"/>
      <c r="T2863" s="144"/>
      <c r="U2863" s="144"/>
      <c r="V2863" s="144"/>
      <c r="W2863" s="144"/>
      <c r="X2863" s="133"/>
      <c r="Y2863" s="133"/>
      <c r="Z2863" s="133"/>
      <c r="AA2863" s="133"/>
      <c r="AB2863" s="133"/>
      <c r="AC2863" s="133"/>
      <c r="AD2863" s="133"/>
      <c r="AE2863" s="133"/>
      <c r="AF2863" s="133"/>
      <c r="AG2863" s="133" t="s">
        <v>282</v>
      </c>
      <c r="AH2863" s="133">
        <v>0</v>
      </c>
      <c r="AI2863" s="133"/>
      <c r="AJ2863" s="133"/>
      <c r="AK2863" s="133"/>
      <c r="AL2863" s="133"/>
      <c r="AM2863" s="133"/>
      <c r="AN2863" s="133"/>
      <c r="AO2863" s="133"/>
      <c r="AP2863" s="133"/>
      <c r="AQ2863" s="133"/>
      <c r="AR2863" s="133"/>
      <c r="AS2863" s="133"/>
      <c r="AT2863" s="133"/>
      <c r="AU2863" s="133"/>
      <c r="AV2863" s="133"/>
      <c r="AW2863" s="133"/>
      <c r="AX2863" s="133"/>
      <c r="AY2863" s="133"/>
      <c r="AZ2863" s="133"/>
      <c r="BA2863" s="133"/>
      <c r="BB2863" s="133"/>
      <c r="BC2863" s="133"/>
      <c r="BD2863" s="133"/>
      <c r="BE2863" s="133"/>
      <c r="BF2863" s="133"/>
      <c r="BG2863" s="133"/>
      <c r="BH2863" s="133"/>
    </row>
    <row r="2864" spans="1:60" outlineLevel="1" x14ac:dyDescent="0.2">
      <c r="A2864" s="142"/>
      <c r="B2864" s="143"/>
      <c r="C2864" s="189" t="s">
        <v>2737</v>
      </c>
      <c r="D2864" s="175"/>
      <c r="E2864" s="176">
        <v>43.77</v>
      </c>
      <c r="F2864" s="144"/>
      <c r="G2864" s="144"/>
      <c r="H2864" s="144"/>
      <c r="I2864" s="144"/>
      <c r="J2864" s="144"/>
      <c r="K2864" s="144"/>
      <c r="L2864" s="144"/>
      <c r="M2864" s="144"/>
      <c r="N2864" s="144"/>
      <c r="O2864" s="144"/>
      <c r="P2864" s="144"/>
      <c r="Q2864" s="144"/>
      <c r="R2864" s="144"/>
      <c r="S2864" s="144"/>
      <c r="T2864" s="144"/>
      <c r="U2864" s="144"/>
      <c r="V2864" s="144"/>
      <c r="W2864" s="144"/>
      <c r="X2864" s="133"/>
      <c r="Y2864" s="133"/>
      <c r="Z2864" s="133"/>
      <c r="AA2864" s="133"/>
      <c r="AB2864" s="133"/>
      <c r="AC2864" s="133"/>
      <c r="AD2864" s="133"/>
      <c r="AE2864" s="133"/>
      <c r="AF2864" s="133"/>
      <c r="AG2864" s="133" t="s">
        <v>282</v>
      </c>
      <c r="AH2864" s="133">
        <v>0</v>
      </c>
      <c r="AI2864" s="133"/>
      <c r="AJ2864" s="133"/>
      <c r="AK2864" s="133"/>
      <c r="AL2864" s="133"/>
      <c r="AM2864" s="133"/>
      <c r="AN2864" s="133"/>
      <c r="AO2864" s="133"/>
      <c r="AP2864" s="133"/>
      <c r="AQ2864" s="133"/>
      <c r="AR2864" s="133"/>
      <c r="AS2864" s="133"/>
      <c r="AT2864" s="133"/>
      <c r="AU2864" s="133"/>
      <c r="AV2864" s="133"/>
      <c r="AW2864" s="133"/>
      <c r="AX2864" s="133"/>
      <c r="AY2864" s="133"/>
      <c r="AZ2864" s="133"/>
      <c r="BA2864" s="133"/>
      <c r="BB2864" s="133"/>
      <c r="BC2864" s="133"/>
      <c r="BD2864" s="133"/>
      <c r="BE2864" s="133"/>
      <c r="BF2864" s="133"/>
      <c r="BG2864" s="133"/>
      <c r="BH2864" s="133"/>
    </row>
    <row r="2865" spans="1:60" outlineLevel="1" x14ac:dyDescent="0.2">
      <c r="A2865" s="142"/>
      <c r="B2865" s="143"/>
      <c r="C2865" s="189" t="s">
        <v>2738</v>
      </c>
      <c r="D2865" s="175"/>
      <c r="E2865" s="176">
        <v>44.370000000000005</v>
      </c>
      <c r="F2865" s="144"/>
      <c r="G2865" s="144"/>
      <c r="H2865" s="144"/>
      <c r="I2865" s="144"/>
      <c r="J2865" s="144"/>
      <c r="K2865" s="144"/>
      <c r="L2865" s="144"/>
      <c r="M2865" s="144"/>
      <c r="N2865" s="144"/>
      <c r="O2865" s="144"/>
      <c r="P2865" s="144"/>
      <c r="Q2865" s="144"/>
      <c r="R2865" s="144"/>
      <c r="S2865" s="144"/>
      <c r="T2865" s="144"/>
      <c r="U2865" s="144"/>
      <c r="V2865" s="144"/>
      <c r="W2865" s="144"/>
      <c r="X2865" s="133"/>
      <c r="Y2865" s="133"/>
      <c r="Z2865" s="133"/>
      <c r="AA2865" s="133"/>
      <c r="AB2865" s="133"/>
      <c r="AC2865" s="133"/>
      <c r="AD2865" s="133"/>
      <c r="AE2865" s="133"/>
      <c r="AF2865" s="133"/>
      <c r="AG2865" s="133" t="s">
        <v>282</v>
      </c>
      <c r="AH2865" s="133">
        <v>0</v>
      </c>
      <c r="AI2865" s="133"/>
      <c r="AJ2865" s="133"/>
      <c r="AK2865" s="133"/>
      <c r="AL2865" s="133"/>
      <c r="AM2865" s="133"/>
      <c r="AN2865" s="133"/>
      <c r="AO2865" s="133"/>
      <c r="AP2865" s="133"/>
      <c r="AQ2865" s="133"/>
      <c r="AR2865" s="133"/>
      <c r="AS2865" s="133"/>
      <c r="AT2865" s="133"/>
      <c r="AU2865" s="133"/>
      <c r="AV2865" s="133"/>
      <c r="AW2865" s="133"/>
      <c r="AX2865" s="133"/>
      <c r="AY2865" s="133"/>
      <c r="AZ2865" s="133"/>
      <c r="BA2865" s="133"/>
      <c r="BB2865" s="133"/>
      <c r="BC2865" s="133"/>
      <c r="BD2865" s="133"/>
      <c r="BE2865" s="133"/>
      <c r="BF2865" s="133"/>
      <c r="BG2865" s="133"/>
      <c r="BH2865" s="133"/>
    </row>
    <row r="2866" spans="1:60" outlineLevel="1" x14ac:dyDescent="0.2">
      <c r="A2866" s="142"/>
      <c r="B2866" s="143"/>
      <c r="C2866" s="189" t="s">
        <v>2739</v>
      </c>
      <c r="D2866" s="175"/>
      <c r="E2866" s="176">
        <v>10.770000000000001</v>
      </c>
      <c r="F2866" s="144"/>
      <c r="G2866" s="144"/>
      <c r="H2866" s="144"/>
      <c r="I2866" s="144"/>
      <c r="J2866" s="144"/>
      <c r="K2866" s="144"/>
      <c r="L2866" s="144"/>
      <c r="M2866" s="144"/>
      <c r="N2866" s="144"/>
      <c r="O2866" s="144"/>
      <c r="P2866" s="144"/>
      <c r="Q2866" s="144"/>
      <c r="R2866" s="144"/>
      <c r="S2866" s="144"/>
      <c r="T2866" s="144"/>
      <c r="U2866" s="144"/>
      <c r="V2866" s="144"/>
      <c r="W2866" s="144"/>
      <c r="X2866" s="133"/>
      <c r="Y2866" s="133"/>
      <c r="Z2866" s="133"/>
      <c r="AA2866" s="133"/>
      <c r="AB2866" s="133"/>
      <c r="AC2866" s="133"/>
      <c r="AD2866" s="133"/>
      <c r="AE2866" s="133"/>
      <c r="AF2866" s="133"/>
      <c r="AG2866" s="133" t="s">
        <v>282</v>
      </c>
      <c r="AH2866" s="133">
        <v>0</v>
      </c>
      <c r="AI2866" s="133"/>
      <c r="AJ2866" s="133"/>
      <c r="AK2866" s="133"/>
      <c r="AL2866" s="133"/>
      <c r="AM2866" s="133"/>
      <c r="AN2866" s="133"/>
      <c r="AO2866" s="133"/>
      <c r="AP2866" s="133"/>
      <c r="AQ2866" s="133"/>
      <c r="AR2866" s="133"/>
      <c r="AS2866" s="133"/>
      <c r="AT2866" s="133"/>
      <c r="AU2866" s="133"/>
      <c r="AV2866" s="133"/>
      <c r="AW2866" s="133"/>
      <c r="AX2866" s="133"/>
      <c r="AY2866" s="133"/>
      <c r="AZ2866" s="133"/>
      <c r="BA2866" s="133"/>
      <c r="BB2866" s="133"/>
      <c r="BC2866" s="133"/>
      <c r="BD2866" s="133"/>
      <c r="BE2866" s="133"/>
      <c r="BF2866" s="133"/>
      <c r="BG2866" s="133"/>
      <c r="BH2866" s="133"/>
    </row>
    <row r="2867" spans="1:60" outlineLevel="1" x14ac:dyDescent="0.2">
      <c r="A2867" s="142"/>
      <c r="B2867" s="143"/>
      <c r="C2867" s="189" t="s">
        <v>2740</v>
      </c>
      <c r="D2867" s="175"/>
      <c r="E2867" s="176">
        <v>13.065000000000001</v>
      </c>
      <c r="F2867" s="144"/>
      <c r="G2867" s="144"/>
      <c r="H2867" s="144"/>
      <c r="I2867" s="144"/>
      <c r="J2867" s="144"/>
      <c r="K2867" s="144"/>
      <c r="L2867" s="144"/>
      <c r="M2867" s="144"/>
      <c r="N2867" s="144"/>
      <c r="O2867" s="144"/>
      <c r="P2867" s="144"/>
      <c r="Q2867" s="144"/>
      <c r="R2867" s="144"/>
      <c r="S2867" s="144"/>
      <c r="T2867" s="144"/>
      <c r="U2867" s="144"/>
      <c r="V2867" s="144"/>
      <c r="W2867" s="144"/>
      <c r="X2867" s="133"/>
      <c r="Y2867" s="133"/>
      <c r="Z2867" s="133"/>
      <c r="AA2867" s="133"/>
      <c r="AB2867" s="133"/>
      <c r="AC2867" s="133"/>
      <c r="AD2867" s="133"/>
      <c r="AE2867" s="133"/>
      <c r="AF2867" s="133"/>
      <c r="AG2867" s="133" t="s">
        <v>282</v>
      </c>
      <c r="AH2867" s="133">
        <v>0</v>
      </c>
      <c r="AI2867" s="133"/>
      <c r="AJ2867" s="133"/>
      <c r="AK2867" s="133"/>
      <c r="AL2867" s="133"/>
      <c r="AM2867" s="133"/>
      <c r="AN2867" s="133"/>
      <c r="AO2867" s="133"/>
      <c r="AP2867" s="133"/>
      <c r="AQ2867" s="133"/>
      <c r="AR2867" s="133"/>
      <c r="AS2867" s="133"/>
      <c r="AT2867" s="133"/>
      <c r="AU2867" s="133"/>
      <c r="AV2867" s="133"/>
      <c r="AW2867" s="133"/>
      <c r="AX2867" s="133"/>
      <c r="AY2867" s="133"/>
      <c r="AZ2867" s="133"/>
      <c r="BA2867" s="133"/>
      <c r="BB2867" s="133"/>
      <c r="BC2867" s="133"/>
      <c r="BD2867" s="133"/>
      <c r="BE2867" s="133"/>
      <c r="BF2867" s="133"/>
      <c r="BG2867" s="133"/>
      <c r="BH2867" s="133"/>
    </row>
    <row r="2868" spans="1:60" outlineLevel="1" x14ac:dyDescent="0.2">
      <c r="A2868" s="142"/>
      <c r="B2868" s="143"/>
      <c r="C2868" s="190" t="s">
        <v>673</v>
      </c>
      <c r="D2868" s="177"/>
      <c r="E2868" s="178">
        <v>111.97500000000001</v>
      </c>
      <c r="F2868" s="144"/>
      <c r="G2868" s="144"/>
      <c r="H2868" s="144"/>
      <c r="I2868" s="144"/>
      <c r="J2868" s="144"/>
      <c r="K2868" s="144"/>
      <c r="L2868" s="144"/>
      <c r="M2868" s="144"/>
      <c r="N2868" s="144"/>
      <c r="O2868" s="144"/>
      <c r="P2868" s="144"/>
      <c r="Q2868" s="144"/>
      <c r="R2868" s="144"/>
      <c r="S2868" s="144"/>
      <c r="T2868" s="144"/>
      <c r="U2868" s="144"/>
      <c r="V2868" s="144"/>
      <c r="W2868" s="144"/>
      <c r="X2868" s="133"/>
      <c r="Y2868" s="133"/>
      <c r="Z2868" s="133"/>
      <c r="AA2868" s="133"/>
      <c r="AB2868" s="133"/>
      <c r="AC2868" s="133"/>
      <c r="AD2868" s="133"/>
      <c r="AE2868" s="133"/>
      <c r="AF2868" s="133"/>
      <c r="AG2868" s="133" t="s">
        <v>282</v>
      </c>
      <c r="AH2868" s="133">
        <v>1</v>
      </c>
      <c r="AI2868" s="133"/>
      <c r="AJ2868" s="133"/>
      <c r="AK2868" s="133"/>
      <c r="AL2868" s="133"/>
      <c r="AM2868" s="133"/>
      <c r="AN2868" s="133"/>
      <c r="AO2868" s="133"/>
      <c r="AP2868" s="133"/>
      <c r="AQ2868" s="133"/>
      <c r="AR2868" s="133"/>
      <c r="AS2868" s="133"/>
      <c r="AT2868" s="133"/>
      <c r="AU2868" s="133"/>
      <c r="AV2868" s="133"/>
      <c r="AW2868" s="133"/>
      <c r="AX2868" s="133"/>
      <c r="AY2868" s="133"/>
      <c r="AZ2868" s="133"/>
      <c r="BA2868" s="133"/>
      <c r="BB2868" s="133"/>
      <c r="BC2868" s="133"/>
      <c r="BD2868" s="133"/>
      <c r="BE2868" s="133"/>
      <c r="BF2868" s="133"/>
      <c r="BG2868" s="133"/>
      <c r="BH2868" s="133"/>
    </row>
    <row r="2869" spans="1:60" outlineLevel="1" x14ac:dyDescent="0.2">
      <c r="A2869" s="142"/>
      <c r="B2869" s="143"/>
      <c r="C2869" s="189" t="s">
        <v>668</v>
      </c>
      <c r="D2869" s="175"/>
      <c r="E2869" s="176"/>
      <c r="F2869" s="144"/>
      <c r="G2869" s="144"/>
      <c r="H2869" s="144"/>
      <c r="I2869" s="144"/>
      <c r="J2869" s="144"/>
      <c r="K2869" s="144"/>
      <c r="L2869" s="144"/>
      <c r="M2869" s="144"/>
      <c r="N2869" s="144"/>
      <c r="O2869" s="144"/>
      <c r="P2869" s="144"/>
      <c r="Q2869" s="144"/>
      <c r="R2869" s="144"/>
      <c r="S2869" s="144"/>
      <c r="T2869" s="144"/>
      <c r="U2869" s="144"/>
      <c r="V2869" s="144"/>
      <c r="W2869" s="144"/>
      <c r="X2869" s="133"/>
      <c r="Y2869" s="133"/>
      <c r="Z2869" s="133"/>
      <c r="AA2869" s="133"/>
      <c r="AB2869" s="133"/>
      <c r="AC2869" s="133"/>
      <c r="AD2869" s="133"/>
      <c r="AE2869" s="133"/>
      <c r="AF2869" s="133"/>
      <c r="AG2869" s="133" t="s">
        <v>282</v>
      </c>
      <c r="AH2869" s="133">
        <v>0</v>
      </c>
      <c r="AI2869" s="133"/>
      <c r="AJ2869" s="133"/>
      <c r="AK2869" s="133"/>
      <c r="AL2869" s="133"/>
      <c r="AM2869" s="133"/>
      <c r="AN2869" s="133"/>
      <c r="AO2869" s="133"/>
      <c r="AP2869" s="133"/>
      <c r="AQ2869" s="133"/>
      <c r="AR2869" s="133"/>
      <c r="AS2869" s="133"/>
      <c r="AT2869" s="133"/>
      <c r="AU2869" s="133"/>
      <c r="AV2869" s="133"/>
      <c r="AW2869" s="133"/>
      <c r="AX2869" s="133"/>
      <c r="AY2869" s="133"/>
      <c r="AZ2869" s="133"/>
      <c r="BA2869" s="133"/>
      <c r="BB2869" s="133"/>
      <c r="BC2869" s="133"/>
      <c r="BD2869" s="133"/>
      <c r="BE2869" s="133"/>
      <c r="BF2869" s="133"/>
      <c r="BG2869" s="133"/>
      <c r="BH2869" s="133"/>
    </row>
    <row r="2870" spans="1:60" outlineLevel="1" x14ac:dyDescent="0.2">
      <c r="A2870" s="142"/>
      <c r="B2870" s="143"/>
      <c r="C2870" s="189" t="s">
        <v>2741</v>
      </c>
      <c r="D2870" s="175"/>
      <c r="E2870" s="176">
        <v>36.232500000000002</v>
      </c>
      <c r="F2870" s="144"/>
      <c r="G2870" s="144"/>
      <c r="H2870" s="144"/>
      <c r="I2870" s="144"/>
      <c r="J2870" s="144"/>
      <c r="K2870" s="144"/>
      <c r="L2870" s="144"/>
      <c r="M2870" s="144"/>
      <c r="N2870" s="144"/>
      <c r="O2870" s="144"/>
      <c r="P2870" s="144"/>
      <c r="Q2870" s="144"/>
      <c r="R2870" s="144"/>
      <c r="S2870" s="144"/>
      <c r="T2870" s="144"/>
      <c r="U2870" s="144"/>
      <c r="V2870" s="144"/>
      <c r="W2870" s="144"/>
      <c r="X2870" s="133"/>
      <c r="Y2870" s="133"/>
      <c r="Z2870" s="133"/>
      <c r="AA2870" s="133"/>
      <c r="AB2870" s="133"/>
      <c r="AC2870" s="133"/>
      <c r="AD2870" s="133"/>
      <c r="AE2870" s="133"/>
      <c r="AF2870" s="133"/>
      <c r="AG2870" s="133" t="s">
        <v>282</v>
      </c>
      <c r="AH2870" s="133">
        <v>0</v>
      </c>
      <c r="AI2870" s="133"/>
      <c r="AJ2870" s="133"/>
      <c r="AK2870" s="133"/>
      <c r="AL2870" s="133"/>
      <c r="AM2870" s="133"/>
      <c r="AN2870" s="133"/>
      <c r="AO2870" s="133"/>
      <c r="AP2870" s="133"/>
      <c r="AQ2870" s="133"/>
      <c r="AR2870" s="133"/>
      <c r="AS2870" s="133"/>
      <c r="AT2870" s="133"/>
      <c r="AU2870" s="133"/>
      <c r="AV2870" s="133"/>
      <c r="AW2870" s="133"/>
      <c r="AX2870" s="133"/>
      <c r="AY2870" s="133"/>
      <c r="AZ2870" s="133"/>
      <c r="BA2870" s="133"/>
      <c r="BB2870" s="133"/>
      <c r="BC2870" s="133"/>
      <c r="BD2870" s="133"/>
      <c r="BE2870" s="133"/>
      <c r="BF2870" s="133"/>
      <c r="BG2870" s="133"/>
      <c r="BH2870" s="133"/>
    </row>
    <row r="2871" spans="1:60" outlineLevel="1" x14ac:dyDescent="0.2">
      <c r="A2871" s="142"/>
      <c r="B2871" s="143"/>
      <c r="C2871" s="189" t="s">
        <v>2742</v>
      </c>
      <c r="D2871" s="175"/>
      <c r="E2871" s="176">
        <v>-3.75</v>
      </c>
      <c r="F2871" s="144"/>
      <c r="G2871" s="144"/>
      <c r="H2871" s="144"/>
      <c r="I2871" s="144"/>
      <c r="J2871" s="144"/>
      <c r="K2871" s="144"/>
      <c r="L2871" s="144"/>
      <c r="M2871" s="144"/>
      <c r="N2871" s="144"/>
      <c r="O2871" s="144"/>
      <c r="P2871" s="144"/>
      <c r="Q2871" s="144"/>
      <c r="R2871" s="144"/>
      <c r="S2871" s="144"/>
      <c r="T2871" s="144"/>
      <c r="U2871" s="144"/>
      <c r="V2871" s="144"/>
      <c r="W2871" s="144"/>
      <c r="X2871" s="133"/>
      <c r="Y2871" s="133"/>
      <c r="Z2871" s="133"/>
      <c r="AA2871" s="133"/>
      <c r="AB2871" s="133"/>
      <c r="AC2871" s="133"/>
      <c r="AD2871" s="133"/>
      <c r="AE2871" s="133"/>
      <c r="AF2871" s="133"/>
      <c r="AG2871" s="133" t="s">
        <v>282</v>
      </c>
      <c r="AH2871" s="133">
        <v>0</v>
      </c>
      <c r="AI2871" s="133"/>
      <c r="AJ2871" s="133"/>
      <c r="AK2871" s="133"/>
      <c r="AL2871" s="133"/>
      <c r="AM2871" s="133"/>
      <c r="AN2871" s="133"/>
      <c r="AO2871" s="133"/>
      <c r="AP2871" s="133"/>
      <c r="AQ2871" s="133"/>
      <c r="AR2871" s="133"/>
      <c r="AS2871" s="133"/>
      <c r="AT2871" s="133"/>
      <c r="AU2871" s="133"/>
      <c r="AV2871" s="133"/>
      <c r="AW2871" s="133"/>
      <c r="AX2871" s="133"/>
      <c r="AY2871" s="133"/>
      <c r="AZ2871" s="133"/>
      <c r="BA2871" s="133"/>
      <c r="BB2871" s="133"/>
      <c r="BC2871" s="133"/>
      <c r="BD2871" s="133"/>
      <c r="BE2871" s="133"/>
      <c r="BF2871" s="133"/>
      <c r="BG2871" s="133"/>
      <c r="BH2871" s="133"/>
    </row>
    <row r="2872" spans="1:60" outlineLevel="1" x14ac:dyDescent="0.2">
      <c r="A2872" s="142"/>
      <c r="B2872" s="143"/>
      <c r="C2872" s="189" t="s">
        <v>2743</v>
      </c>
      <c r="D2872" s="175"/>
      <c r="E2872" s="176">
        <v>-9.8699999999999992</v>
      </c>
      <c r="F2872" s="144"/>
      <c r="G2872" s="144"/>
      <c r="H2872" s="144"/>
      <c r="I2872" s="144"/>
      <c r="J2872" s="144"/>
      <c r="K2872" s="144"/>
      <c r="L2872" s="144"/>
      <c r="M2872" s="144"/>
      <c r="N2872" s="144"/>
      <c r="O2872" s="144"/>
      <c r="P2872" s="144"/>
      <c r="Q2872" s="144"/>
      <c r="R2872" s="144"/>
      <c r="S2872" s="144"/>
      <c r="T2872" s="144"/>
      <c r="U2872" s="144"/>
      <c r="V2872" s="144"/>
      <c r="W2872" s="144"/>
      <c r="X2872" s="133"/>
      <c r="Y2872" s="133"/>
      <c r="Z2872" s="133"/>
      <c r="AA2872" s="133"/>
      <c r="AB2872" s="133"/>
      <c r="AC2872" s="133"/>
      <c r="AD2872" s="133"/>
      <c r="AE2872" s="133"/>
      <c r="AF2872" s="133"/>
      <c r="AG2872" s="133" t="s">
        <v>282</v>
      </c>
      <c r="AH2872" s="133">
        <v>0</v>
      </c>
      <c r="AI2872" s="133"/>
      <c r="AJ2872" s="133"/>
      <c r="AK2872" s="133"/>
      <c r="AL2872" s="133"/>
      <c r="AM2872" s="133"/>
      <c r="AN2872" s="133"/>
      <c r="AO2872" s="133"/>
      <c r="AP2872" s="133"/>
      <c r="AQ2872" s="133"/>
      <c r="AR2872" s="133"/>
      <c r="AS2872" s="133"/>
      <c r="AT2872" s="133"/>
      <c r="AU2872" s="133"/>
      <c r="AV2872" s="133"/>
      <c r="AW2872" s="133"/>
      <c r="AX2872" s="133"/>
      <c r="AY2872" s="133"/>
      <c r="AZ2872" s="133"/>
      <c r="BA2872" s="133"/>
      <c r="BB2872" s="133"/>
      <c r="BC2872" s="133"/>
      <c r="BD2872" s="133"/>
      <c r="BE2872" s="133"/>
      <c r="BF2872" s="133"/>
      <c r="BG2872" s="133"/>
      <c r="BH2872" s="133"/>
    </row>
    <row r="2873" spans="1:60" outlineLevel="1" x14ac:dyDescent="0.2">
      <c r="A2873" s="142"/>
      <c r="B2873" s="143"/>
      <c r="C2873" s="189" t="s">
        <v>2744</v>
      </c>
      <c r="D2873" s="175"/>
      <c r="E2873" s="176">
        <v>-11.399999999999999</v>
      </c>
      <c r="F2873" s="144"/>
      <c r="G2873" s="144"/>
      <c r="H2873" s="144"/>
      <c r="I2873" s="144"/>
      <c r="J2873" s="144"/>
      <c r="K2873" s="144"/>
      <c r="L2873" s="144"/>
      <c r="M2873" s="144"/>
      <c r="N2873" s="144"/>
      <c r="O2873" s="144"/>
      <c r="P2873" s="144"/>
      <c r="Q2873" s="144"/>
      <c r="R2873" s="144"/>
      <c r="S2873" s="144"/>
      <c r="T2873" s="144"/>
      <c r="U2873" s="144"/>
      <c r="V2873" s="144"/>
      <c r="W2873" s="144"/>
      <c r="X2873" s="133"/>
      <c r="Y2873" s="133"/>
      <c r="Z2873" s="133"/>
      <c r="AA2873" s="133"/>
      <c r="AB2873" s="133"/>
      <c r="AC2873" s="133"/>
      <c r="AD2873" s="133"/>
      <c r="AE2873" s="133"/>
      <c r="AF2873" s="133"/>
      <c r="AG2873" s="133" t="s">
        <v>282</v>
      </c>
      <c r="AH2873" s="133">
        <v>0</v>
      </c>
      <c r="AI2873" s="133"/>
      <c r="AJ2873" s="133"/>
      <c r="AK2873" s="133"/>
      <c r="AL2873" s="133"/>
      <c r="AM2873" s="133"/>
      <c r="AN2873" s="133"/>
      <c r="AO2873" s="133"/>
      <c r="AP2873" s="133"/>
      <c r="AQ2873" s="133"/>
      <c r="AR2873" s="133"/>
      <c r="AS2873" s="133"/>
      <c r="AT2873" s="133"/>
      <c r="AU2873" s="133"/>
      <c r="AV2873" s="133"/>
      <c r="AW2873" s="133"/>
      <c r="AX2873" s="133"/>
      <c r="AY2873" s="133"/>
      <c r="AZ2873" s="133"/>
      <c r="BA2873" s="133"/>
      <c r="BB2873" s="133"/>
      <c r="BC2873" s="133"/>
      <c r="BD2873" s="133"/>
      <c r="BE2873" s="133"/>
      <c r="BF2873" s="133"/>
      <c r="BG2873" s="133"/>
      <c r="BH2873" s="133"/>
    </row>
    <row r="2874" spans="1:60" outlineLevel="1" x14ac:dyDescent="0.2">
      <c r="A2874" s="142"/>
      <c r="B2874" s="143"/>
      <c r="C2874" s="190" t="s">
        <v>673</v>
      </c>
      <c r="D2874" s="177"/>
      <c r="E2874" s="178">
        <v>11.2125</v>
      </c>
      <c r="F2874" s="144"/>
      <c r="G2874" s="144"/>
      <c r="H2874" s="144"/>
      <c r="I2874" s="144"/>
      <c r="J2874" s="144"/>
      <c r="K2874" s="144"/>
      <c r="L2874" s="144"/>
      <c r="M2874" s="144"/>
      <c r="N2874" s="144"/>
      <c r="O2874" s="144"/>
      <c r="P2874" s="144"/>
      <c r="Q2874" s="144"/>
      <c r="R2874" s="144"/>
      <c r="S2874" s="144"/>
      <c r="T2874" s="144"/>
      <c r="U2874" s="144"/>
      <c r="V2874" s="144"/>
      <c r="W2874" s="144"/>
      <c r="X2874" s="133"/>
      <c r="Y2874" s="133"/>
      <c r="Z2874" s="133"/>
      <c r="AA2874" s="133"/>
      <c r="AB2874" s="133"/>
      <c r="AC2874" s="133"/>
      <c r="AD2874" s="133"/>
      <c r="AE2874" s="133"/>
      <c r="AF2874" s="133"/>
      <c r="AG2874" s="133" t="s">
        <v>282</v>
      </c>
      <c r="AH2874" s="133">
        <v>1</v>
      </c>
      <c r="AI2874" s="133"/>
      <c r="AJ2874" s="133"/>
      <c r="AK2874" s="133"/>
      <c r="AL2874" s="133"/>
      <c r="AM2874" s="133"/>
      <c r="AN2874" s="133"/>
      <c r="AO2874" s="133"/>
      <c r="AP2874" s="133"/>
      <c r="AQ2874" s="133"/>
      <c r="AR2874" s="133"/>
      <c r="AS2874" s="133"/>
      <c r="AT2874" s="133"/>
      <c r="AU2874" s="133"/>
      <c r="AV2874" s="133"/>
      <c r="AW2874" s="133"/>
      <c r="AX2874" s="133"/>
      <c r="AY2874" s="133"/>
      <c r="AZ2874" s="133"/>
      <c r="BA2874" s="133"/>
      <c r="BB2874" s="133"/>
      <c r="BC2874" s="133"/>
      <c r="BD2874" s="133"/>
      <c r="BE2874" s="133"/>
      <c r="BF2874" s="133"/>
      <c r="BG2874" s="133"/>
      <c r="BH2874" s="133"/>
    </row>
    <row r="2875" spans="1:60" outlineLevel="1" x14ac:dyDescent="0.2">
      <c r="A2875" s="142"/>
      <c r="B2875" s="143"/>
      <c r="C2875" s="189" t="s">
        <v>674</v>
      </c>
      <c r="D2875" s="175"/>
      <c r="E2875" s="176"/>
      <c r="F2875" s="144"/>
      <c r="G2875" s="144"/>
      <c r="H2875" s="144"/>
      <c r="I2875" s="144"/>
      <c r="J2875" s="144"/>
      <c r="K2875" s="144"/>
      <c r="L2875" s="144"/>
      <c r="M2875" s="144"/>
      <c r="N2875" s="144"/>
      <c r="O2875" s="144"/>
      <c r="P2875" s="144"/>
      <c r="Q2875" s="144"/>
      <c r="R2875" s="144"/>
      <c r="S2875" s="144"/>
      <c r="T2875" s="144"/>
      <c r="U2875" s="144"/>
      <c r="V2875" s="144"/>
      <c r="W2875" s="144"/>
      <c r="X2875" s="133"/>
      <c r="Y2875" s="133"/>
      <c r="Z2875" s="133"/>
      <c r="AA2875" s="133"/>
      <c r="AB2875" s="133"/>
      <c r="AC2875" s="133"/>
      <c r="AD2875" s="133"/>
      <c r="AE2875" s="133"/>
      <c r="AF2875" s="133"/>
      <c r="AG2875" s="133" t="s">
        <v>282</v>
      </c>
      <c r="AH2875" s="133">
        <v>0</v>
      </c>
      <c r="AI2875" s="133"/>
      <c r="AJ2875" s="133"/>
      <c r="AK2875" s="133"/>
      <c r="AL2875" s="133"/>
      <c r="AM2875" s="133"/>
      <c r="AN2875" s="133"/>
      <c r="AO2875" s="133"/>
      <c r="AP2875" s="133"/>
      <c r="AQ2875" s="133"/>
      <c r="AR2875" s="133"/>
      <c r="AS2875" s="133"/>
      <c r="AT2875" s="133"/>
      <c r="AU2875" s="133"/>
      <c r="AV2875" s="133"/>
      <c r="AW2875" s="133"/>
      <c r="AX2875" s="133"/>
      <c r="AY2875" s="133"/>
      <c r="AZ2875" s="133"/>
      <c r="BA2875" s="133"/>
      <c r="BB2875" s="133"/>
      <c r="BC2875" s="133"/>
      <c r="BD2875" s="133"/>
      <c r="BE2875" s="133"/>
      <c r="BF2875" s="133"/>
      <c r="BG2875" s="133"/>
      <c r="BH2875" s="133"/>
    </row>
    <row r="2876" spans="1:60" outlineLevel="1" x14ac:dyDescent="0.2">
      <c r="A2876" s="142"/>
      <c r="B2876" s="143"/>
      <c r="C2876" s="189" t="s">
        <v>2745</v>
      </c>
      <c r="D2876" s="175"/>
      <c r="E2876" s="176">
        <v>18.918000000000003</v>
      </c>
      <c r="F2876" s="144"/>
      <c r="G2876" s="144"/>
      <c r="H2876" s="144"/>
      <c r="I2876" s="144"/>
      <c r="J2876" s="144"/>
      <c r="K2876" s="144"/>
      <c r="L2876" s="144"/>
      <c r="M2876" s="144"/>
      <c r="N2876" s="144"/>
      <c r="O2876" s="144"/>
      <c r="P2876" s="144"/>
      <c r="Q2876" s="144"/>
      <c r="R2876" s="144"/>
      <c r="S2876" s="144"/>
      <c r="T2876" s="144"/>
      <c r="U2876" s="144"/>
      <c r="V2876" s="144"/>
      <c r="W2876" s="144"/>
      <c r="X2876" s="133"/>
      <c r="Y2876" s="133"/>
      <c r="Z2876" s="133"/>
      <c r="AA2876" s="133"/>
      <c r="AB2876" s="133"/>
      <c r="AC2876" s="133"/>
      <c r="AD2876" s="133"/>
      <c r="AE2876" s="133"/>
      <c r="AF2876" s="133"/>
      <c r="AG2876" s="133" t="s">
        <v>282</v>
      </c>
      <c r="AH2876" s="133">
        <v>0</v>
      </c>
      <c r="AI2876" s="133"/>
      <c r="AJ2876" s="133"/>
      <c r="AK2876" s="133"/>
      <c r="AL2876" s="133"/>
      <c r="AM2876" s="133"/>
      <c r="AN2876" s="133"/>
      <c r="AO2876" s="133"/>
      <c r="AP2876" s="133"/>
      <c r="AQ2876" s="133"/>
      <c r="AR2876" s="133"/>
      <c r="AS2876" s="133"/>
      <c r="AT2876" s="133"/>
      <c r="AU2876" s="133"/>
      <c r="AV2876" s="133"/>
      <c r="AW2876" s="133"/>
      <c r="AX2876" s="133"/>
      <c r="AY2876" s="133"/>
      <c r="AZ2876" s="133"/>
      <c r="BA2876" s="133"/>
      <c r="BB2876" s="133"/>
      <c r="BC2876" s="133"/>
      <c r="BD2876" s="133"/>
      <c r="BE2876" s="133"/>
      <c r="BF2876" s="133"/>
      <c r="BG2876" s="133"/>
      <c r="BH2876" s="133"/>
    </row>
    <row r="2877" spans="1:60" outlineLevel="1" x14ac:dyDescent="0.2">
      <c r="A2877" s="142"/>
      <c r="B2877" s="143"/>
      <c r="C2877" s="190" t="s">
        <v>673</v>
      </c>
      <c r="D2877" s="177"/>
      <c r="E2877" s="178">
        <v>18.918000000000003</v>
      </c>
      <c r="F2877" s="144"/>
      <c r="G2877" s="144"/>
      <c r="H2877" s="144"/>
      <c r="I2877" s="144"/>
      <c r="J2877" s="144"/>
      <c r="K2877" s="144"/>
      <c r="L2877" s="144"/>
      <c r="M2877" s="144"/>
      <c r="N2877" s="144"/>
      <c r="O2877" s="144"/>
      <c r="P2877" s="144"/>
      <c r="Q2877" s="144"/>
      <c r="R2877" s="144"/>
      <c r="S2877" s="144"/>
      <c r="T2877" s="144"/>
      <c r="U2877" s="144"/>
      <c r="V2877" s="144"/>
      <c r="W2877" s="144"/>
      <c r="X2877" s="133"/>
      <c r="Y2877" s="133"/>
      <c r="Z2877" s="133"/>
      <c r="AA2877" s="133"/>
      <c r="AB2877" s="133"/>
      <c r="AC2877" s="133"/>
      <c r="AD2877" s="133"/>
      <c r="AE2877" s="133"/>
      <c r="AF2877" s="133"/>
      <c r="AG2877" s="133" t="s">
        <v>282</v>
      </c>
      <c r="AH2877" s="133">
        <v>1</v>
      </c>
      <c r="AI2877" s="133"/>
      <c r="AJ2877" s="133"/>
      <c r="AK2877" s="133"/>
      <c r="AL2877" s="133"/>
      <c r="AM2877" s="133"/>
      <c r="AN2877" s="133"/>
      <c r="AO2877" s="133"/>
      <c r="AP2877" s="133"/>
      <c r="AQ2877" s="133"/>
      <c r="AR2877" s="133"/>
      <c r="AS2877" s="133"/>
      <c r="AT2877" s="133"/>
      <c r="AU2877" s="133"/>
      <c r="AV2877" s="133"/>
      <c r="AW2877" s="133"/>
      <c r="AX2877" s="133"/>
      <c r="AY2877" s="133"/>
      <c r="AZ2877" s="133"/>
      <c r="BA2877" s="133"/>
      <c r="BB2877" s="133"/>
      <c r="BC2877" s="133"/>
      <c r="BD2877" s="133"/>
      <c r="BE2877" s="133"/>
      <c r="BF2877" s="133"/>
      <c r="BG2877" s="133"/>
      <c r="BH2877" s="133"/>
    </row>
    <row r="2878" spans="1:60" outlineLevel="1" x14ac:dyDescent="0.2">
      <c r="A2878" s="142"/>
      <c r="B2878" s="143"/>
      <c r="C2878" s="189" t="s">
        <v>678</v>
      </c>
      <c r="D2878" s="175"/>
      <c r="E2878" s="176"/>
      <c r="F2878" s="144"/>
      <c r="G2878" s="144"/>
      <c r="H2878" s="144"/>
      <c r="I2878" s="144"/>
      <c r="J2878" s="144"/>
      <c r="K2878" s="144"/>
      <c r="L2878" s="144"/>
      <c r="M2878" s="144"/>
      <c r="N2878" s="144"/>
      <c r="O2878" s="144"/>
      <c r="P2878" s="144"/>
      <c r="Q2878" s="144"/>
      <c r="R2878" s="144"/>
      <c r="S2878" s="144"/>
      <c r="T2878" s="144"/>
      <c r="U2878" s="144"/>
      <c r="V2878" s="144"/>
      <c r="W2878" s="144"/>
      <c r="X2878" s="133"/>
      <c r="Y2878" s="133"/>
      <c r="Z2878" s="133"/>
      <c r="AA2878" s="133"/>
      <c r="AB2878" s="133"/>
      <c r="AC2878" s="133"/>
      <c r="AD2878" s="133"/>
      <c r="AE2878" s="133"/>
      <c r="AF2878" s="133"/>
      <c r="AG2878" s="133" t="s">
        <v>282</v>
      </c>
      <c r="AH2878" s="133">
        <v>0</v>
      </c>
      <c r="AI2878" s="133"/>
      <c r="AJ2878" s="133"/>
      <c r="AK2878" s="133"/>
      <c r="AL2878" s="133"/>
      <c r="AM2878" s="133"/>
      <c r="AN2878" s="133"/>
      <c r="AO2878" s="133"/>
      <c r="AP2878" s="133"/>
      <c r="AQ2878" s="133"/>
      <c r="AR2878" s="133"/>
      <c r="AS2878" s="133"/>
      <c r="AT2878" s="133"/>
      <c r="AU2878" s="133"/>
      <c r="AV2878" s="133"/>
      <c r="AW2878" s="133"/>
      <c r="AX2878" s="133"/>
      <c r="AY2878" s="133"/>
      <c r="AZ2878" s="133"/>
      <c r="BA2878" s="133"/>
      <c r="BB2878" s="133"/>
      <c r="BC2878" s="133"/>
      <c r="BD2878" s="133"/>
      <c r="BE2878" s="133"/>
      <c r="BF2878" s="133"/>
      <c r="BG2878" s="133"/>
      <c r="BH2878" s="133"/>
    </row>
    <row r="2879" spans="1:60" outlineLevel="1" x14ac:dyDescent="0.2">
      <c r="A2879" s="142"/>
      <c r="B2879" s="143"/>
      <c r="C2879" s="189" t="s">
        <v>2746</v>
      </c>
      <c r="D2879" s="175"/>
      <c r="E2879" s="176">
        <v>34.290000000000006</v>
      </c>
      <c r="F2879" s="144"/>
      <c r="G2879" s="144"/>
      <c r="H2879" s="144"/>
      <c r="I2879" s="144"/>
      <c r="J2879" s="144"/>
      <c r="K2879" s="144"/>
      <c r="L2879" s="144"/>
      <c r="M2879" s="144"/>
      <c r="N2879" s="144"/>
      <c r="O2879" s="144"/>
      <c r="P2879" s="144"/>
      <c r="Q2879" s="144"/>
      <c r="R2879" s="144"/>
      <c r="S2879" s="144"/>
      <c r="T2879" s="144"/>
      <c r="U2879" s="144"/>
      <c r="V2879" s="144"/>
      <c r="W2879" s="144"/>
      <c r="X2879" s="133"/>
      <c r="Y2879" s="133"/>
      <c r="Z2879" s="133"/>
      <c r="AA2879" s="133"/>
      <c r="AB2879" s="133"/>
      <c r="AC2879" s="133"/>
      <c r="AD2879" s="133"/>
      <c r="AE2879" s="133"/>
      <c r="AF2879" s="133"/>
      <c r="AG2879" s="133" t="s">
        <v>282</v>
      </c>
      <c r="AH2879" s="133">
        <v>0</v>
      </c>
      <c r="AI2879" s="133"/>
      <c r="AJ2879" s="133"/>
      <c r="AK2879" s="133"/>
      <c r="AL2879" s="133"/>
      <c r="AM2879" s="133"/>
      <c r="AN2879" s="133"/>
      <c r="AO2879" s="133"/>
      <c r="AP2879" s="133"/>
      <c r="AQ2879" s="133"/>
      <c r="AR2879" s="133"/>
      <c r="AS2879" s="133"/>
      <c r="AT2879" s="133"/>
      <c r="AU2879" s="133"/>
      <c r="AV2879" s="133"/>
      <c r="AW2879" s="133"/>
      <c r="AX2879" s="133"/>
      <c r="AY2879" s="133"/>
      <c r="AZ2879" s="133"/>
      <c r="BA2879" s="133"/>
      <c r="BB2879" s="133"/>
      <c r="BC2879" s="133"/>
      <c r="BD2879" s="133"/>
      <c r="BE2879" s="133"/>
      <c r="BF2879" s="133"/>
      <c r="BG2879" s="133"/>
      <c r="BH2879" s="133"/>
    </row>
    <row r="2880" spans="1:60" outlineLevel="1" x14ac:dyDescent="0.2">
      <c r="A2880" s="142"/>
      <c r="B2880" s="143"/>
      <c r="C2880" s="189" t="s">
        <v>2747</v>
      </c>
      <c r="D2880" s="175"/>
      <c r="E2880" s="176">
        <v>34.290000000000006</v>
      </c>
      <c r="F2880" s="144"/>
      <c r="G2880" s="144"/>
      <c r="H2880" s="144"/>
      <c r="I2880" s="144"/>
      <c r="J2880" s="144"/>
      <c r="K2880" s="144"/>
      <c r="L2880" s="144"/>
      <c r="M2880" s="144"/>
      <c r="N2880" s="144"/>
      <c r="O2880" s="144"/>
      <c r="P2880" s="144"/>
      <c r="Q2880" s="144"/>
      <c r="R2880" s="144"/>
      <c r="S2880" s="144"/>
      <c r="T2880" s="144"/>
      <c r="U2880" s="144"/>
      <c r="V2880" s="144"/>
      <c r="W2880" s="144"/>
      <c r="X2880" s="133"/>
      <c r="Y2880" s="133"/>
      <c r="Z2880" s="133"/>
      <c r="AA2880" s="133"/>
      <c r="AB2880" s="133"/>
      <c r="AC2880" s="133"/>
      <c r="AD2880" s="133"/>
      <c r="AE2880" s="133"/>
      <c r="AF2880" s="133"/>
      <c r="AG2880" s="133" t="s">
        <v>282</v>
      </c>
      <c r="AH2880" s="133">
        <v>0</v>
      </c>
      <c r="AI2880" s="133"/>
      <c r="AJ2880" s="133"/>
      <c r="AK2880" s="133"/>
      <c r="AL2880" s="133"/>
      <c r="AM2880" s="133"/>
      <c r="AN2880" s="133"/>
      <c r="AO2880" s="133"/>
      <c r="AP2880" s="133"/>
      <c r="AQ2880" s="133"/>
      <c r="AR2880" s="133"/>
      <c r="AS2880" s="133"/>
      <c r="AT2880" s="133"/>
      <c r="AU2880" s="133"/>
      <c r="AV2880" s="133"/>
      <c r="AW2880" s="133"/>
      <c r="AX2880" s="133"/>
      <c r="AY2880" s="133"/>
      <c r="AZ2880" s="133"/>
      <c r="BA2880" s="133"/>
      <c r="BB2880" s="133"/>
      <c r="BC2880" s="133"/>
      <c r="BD2880" s="133"/>
      <c r="BE2880" s="133"/>
      <c r="BF2880" s="133"/>
      <c r="BG2880" s="133"/>
      <c r="BH2880" s="133"/>
    </row>
    <row r="2881" spans="1:60" outlineLevel="1" x14ac:dyDescent="0.2">
      <c r="A2881" s="142"/>
      <c r="B2881" s="143"/>
      <c r="C2881" s="189" t="s">
        <v>2748</v>
      </c>
      <c r="D2881" s="175"/>
      <c r="E2881" s="176">
        <v>10.08</v>
      </c>
      <c r="F2881" s="144"/>
      <c r="G2881" s="144"/>
      <c r="H2881" s="144"/>
      <c r="I2881" s="144"/>
      <c r="J2881" s="144"/>
      <c r="K2881" s="144"/>
      <c r="L2881" s="144"/>
      <c r="M2881" s="144"/>
      <c r="N2881" s="144"/>
      <c r="O2881" s="144"/>
      <c r="P2881" s="144"/>
      <c r="Q2881" s="144"/>
      <c r="R2881" s="144"/>
      <c r="S2881" s="144"/>
      <c r="T2881" s="144"/>
      <c r="U2881" s="144"/>
      <c r="V2881" s="144"/>
      <c r="W2881" s="144"/>
      <c r="X2881" s="133"/>
      <c r="Y2881" s="133"/>
      <c r="Z2881" s="133"/>
      <c r="AA2881" s="133"/>
      <c r="AB2881" s="133"/>
      <c r="AC2881" s="133"/>
      <c r="AD2881" s="133"/>
      <c r="AE2881" s="133"/>
      <c r="AF2881" s="133"/>
      <c r="AG2881" s="133" t="s">
        <v>282</v>
      </c>
      <c r="AH2881" s="133">
        <v>0</v>
      </c>
      <c r="AI2881" s="133"/>
      <c r="AJ2881" s="133"/>
      <c r="AK2881" s="133"/>
      <c r="AL2881" s="133"/>
      <c r="AM2881" s="133"/>
      <c r="AN2881" s="133"/>
      <c r="AO2881" s="133"/>
      <c r="AP2881" s="133"/>
      <c r="AQ2881" s="133"/>
      <c r="AR2881" s="133"/>
      <c r="AS2881" s="133"/>
      <c r="AT2881" s="133"/>
      <c r="AU2881" s="133"/>
      <c r="AV2881" s="133"/>
      <c r="AW2881" s="133"/>
      <c r="AX2881" s="133"/>
      <c r="AY2881" s="133"/>
      <c r="AZ2881" s="133"/>
      <c r="BA2881" s="133"/>
      <c r="BB2881" s="133"/>
      <c r="BC2881" s="133"/>
      <c r="BD2881" s="133"/>
      <c r="BE2881" s="133"/>
      <c r="BF2881" s="133"/>
      <c r="BG2881" s="133"/>
      <c r="BH2881" s="133"/>
    </row>
    <row r="2882" spans="1:60" outlineLevel="1" x14ac:dyDescent="0.2">
      <c r="A2882" s="142"/>
      <c r="B2882" s="143"/>
      <c r="C2882" s="189" t="s">
        <v>2749</v>
      </c>
      <c r="D2882" s="175"/>
      <c r="E2882" s="176">
        <v>26.790000000000003</v>
      </c>
      <c r="F2882" s="144"/>
      <c r="G2882" s="144"/>
      <c r="H2882" s="144"/>
      <c r="I2882" s="144"/>
      <c r="J2882" s="144"/>
      <c r="K2882" s="144"/>
      <c r="L2882" s="144"/>
      <c r="M2882" s="144"/>
      <c r="N2882" s="144"/>
      <c r="O2882" s="144"/>
      <c r="P2882" s="144"/>
      <c r="Q2882" s="144"/>
      <c r="R2882" s="144"/>
      <c r="S2882" s="144"/>
      <c r="T2882" s="144"/>
      <c r="U2882" s="144"/>
      <c r="V2882" s="144"/>
      <c r="W2882" s="144"/>
      <c r="X2882" s="133"/>
      <c r="Y2882" s="133"/>
      <c r="Z2882" s="133"/>
      <c r="AA2882" s="133"/>
      <c r="AB2882" s="133"/>
      <c r="AC2882" s="133"/>
      <c r="AD2882" s="133"/>
      <c r="AE2882" s="133"/>
      <c r="AF2882" s="133"/>
      <c r="AG2882" s="133" t="s">
        <v>282</v>
      </c>
      <c r="AH2882" s="133">
        <v>0</v>
      </c>
      <c r="AI2882" s="133"/>
      <c r="AJ2882" s="133"/>
      <c r="AK2882" s="133"/>
      <c r="AL2882" s="133"/>
      <c r="AM2882" s="133"/>
      <c r="AN2882" s="133"/>
      <c r="AO2882" s="133"/>
      <c r="AP2882" s="133"/>
      <c r="AQ2882" s="133"/>
      <c r="AR2882" s="133"/>
      <c r="AS2882" s="133"/>
      <c r="AT2882" s="133"/>
      <c r="AU2882" s="133"/>
      <c r="AV2882" s="133"/>
      <c r="AW2882" s="133"/>
      <c r="AX2882" s="133"/>
      <c r="AY2882" s="133"/>
      <c r="AZ2882" s="133"/>
      <c r="BA2882" s="133"/>
      <c r="BB2882" s="133"/>
      <c r="BC2882" s="133"/>
      <c r="BD2882" s="133"/>
      <c r="BE2882" s="133"/>
      <c r="BF2882" s="133"/>
      <c r="BG2882" s="133"/>
      <c r="BH2882" s="133"/>
    </row>
    <row r="2883" spans="1:60" outlineLevel="1" x14ac:dyDescent="0.2">
      <c r="A2883" s="142"/>
      <c r="B2883" s="143"/>
      <c r="C2883" s="189" t="s">
        <v>2750</v>
      </c>
      <c r="D2883" s="175"/>
      <c r="E2883" s="176">
        <v>26.790000000000003</v>
      </c>
      <c r="F2883" s="144"/>
      <c r="G2883" s="144"/>
      <c r="H2883" s="144"/>
      <c r="I2883" s="144"/>
      <c r="J2883" s="144"/>
      <c r="K2883" s="144"/>
      <c r="L2883" s="144"/>
      <c r="M2883" s="144"/>
      <c r="N2883" s="144"/>
      <c r="O2883" s="144"/>
      <c r="P2883" s="144"/>
      <c r="Q2883" s="144"/>
      <c r="R2883" s="144"/>
      <c r="S2883" s="144"/>
      <c r="T2883" s="144"/>
      <c r="U2883" s="144"/>
      <c r="V2883" s="144"/>
      <c r="W2883" s="144"/>
      <c r="X2883" s="133"/>
      <c r="Y2883" s="133"/>
      <c r="Z2883" s="133"/>
      <c r="AA2883" s="133"/>
      <c r="AB2883" s="133"/>
      <c r="AC2883" s="133"/>
      <c r="AD2883" s="133"/>
      <c r="AE2883" s="133"/>
      <c r="AF2883" s="133"/>
      <c r="AG2883" s="133" t="s">
        <v>282</v>
      </c>
      <c r="AH2883" s="133">
        <v>0</v>
      </c>
      <c r="AI2883" s="133"/>
      <c r="AJ2883" s="133"/>
      <c r="AK2883" s="133"/>
      <c r="AL2883" s="133"/>
      <c r="AM2883" s="133"/>
      <c r="AN2883" s="133"/>
      <c r="AO2883" s="133"/>
      <c r="AP2883" s="133"/>
      <c r="AQ2883" s="133"/>
      <c r="AR2883" s="133"/>
      <c r="AS2883" s="133"/>
      <c r="AT2883" s="133"/>
      <c r="AU2883" s="133"/>
      <c r="AV2883" s="133"/>
      <c r="AW2883" s="133"/>
      <c r="AX2883" s="133"/>
      <c r="AY2883" s="133"/>
      <c r="AZ2883" s="133"/>
      <c r="BA2883" s="133"/>
      <c r="BB2883" s="133"/>
      <c r="BC2883" s="133"/>
      <c r="BD2883" s="133"/>
      <c r="BE2883" s="133"/>
      <c r="BF2883" s="133"/>
      <c r="BG2883" s="133"/>
      <c r="BH2883" s="133"/>
    </row>
    <row r="2884" spans="1:60" outlineLevel="1" x14ac:dyDescent="0.2">
      <c r="A2884" s="142"/>
      <c r="B2884" s="143"/>
      <c r="C2884" s="190" t="s">
        <v>673</v>
      </c>
      <c r="D2884" s="177"/>
      <c r="E2884" s="178">
        <v>132.24</v>
      </c>
      <c r="F2884" s="144"/>
      <c r="G2884" s="144"/>
      <c r="H2884" s="144"/>
      <c r="I2884" s="144"/>
      <c r="J2884" s="144"/>
      <c r="K2884" s="144"/>
      <c r="L2884" s="144"/>
      <c r="M2884" s="144"/>
      <c r="N2884" s="144"/>
      <c r="O2884" s="144"/>
      <c r="P2884" s="144"/>
      <c r="Q2884" s="144"/>
      <c r="R2884" s="144"/>
      <c r="S2884" s="144"/>
      <c r="T2884" s="144"/>
      <c r="U2884" s="144"/>
      <c r="V2884" s="144"/>
      <c r="W2884" s="144"/>
      <c r="X2884" s="133"/>
      <c r="Y2884" s="133"/>
      <c r="Z2884" s="133"/>
      <c r="AA2884" s="133"/>
      <c r="AB2884" s="133"/>
      <c r="AC2884" s="133"/>
      <c r="AD2884" s="133"/>
      <c r="AE2884" s="133"/>
      <c r="AF2884" s="133"/>
      <c r="AG2884" s="133" t="s">
        <v>282</v>
      </c>
      <c r="AH2884" s="133">
        <v>1</v>
      </c>
      <c r="AI2884" s="133"/>
      <c r="AJ2884" s="133"/>
      <c r="AK2884" s="133"/>
      <c r="AL2884" s="133"/>
      <c r="AM2884" s="133"/>
      <c r="AN2884" s="133"/>
      <c r="AO2884" s="133"/>
      <c r="AP2884" s="133"/>
      <c r="AQ2884" s="133"/>
      <c r="AR2884" s="133"/>
      <c r="AS2884" s="133"/>
      <c r="AT2884" s="133"/>
      <c r="AU2884" s="133"/>
      <c r="AV2884" s="133"/>
      <c r="AW2884" s="133"/>
      <c r="AX2884" s="133"/>
      <c r="AY2884" s="133"/>
      <c r="AZ2884" s="133"/>
      <c r="BA2884" s="133"/>
      <c r="BB2884" s="133"/>
      <c r="BC2884" s="133"/>
      <c r="BD2884" s="133"/>
      <c r="BE2884" s="133"/>
      <c r="BF2884" s="133"/>
      <c r="BG2884" s="133"/>
      <c r="BH2884" s="133"/>
    </row>
    <row r="2885" spans="1:60" outlineLevel="1" x14ac:dyDescent="0.2">
      <c r="A2885" s="142"/>
      <c r="B2885" s="143"/>
      <c r="C2885" s="189" t="s">
        <v>2751</v>
      </c>
      <c r="D2885" s="175"/>
      <c r="E2885" s="176"/>
      <c r="F2885" s="144"/>
      <c r="G2885" s="144"/>
      <c r="H2885" s="144"/>
      <c r="I2885" s="144"/>
      <c r="J2885" s="144"/>
      <c r="K2885" s="144"/>
      <c r="L2885" s="144"/>
      <c r="M2885" s="144"/>
      <c r="N2885" s="144"/>
      <c r="O2885" s="144"/>
      <c r="P2885" s="144"/>
      <c r="Q2885" s="144"/>
      <c r="R2885" s="144"/>
      <c r="S2885" s="144"/>
      <c r="T2885" s="144"/>
      <c r="U2885" s="144"/>
      <c r="V2885" s="144"/>
      <c r="W2885" s="144"/>
      <c r="X2885" s="133"/>
      <c r="Y2885" s="133"/>
      <c r="Z2885" s="133"/>
      <c r="AA2885" s="133"/>
      <c r="AB2885" s="133"/>
      <c r="AC2885" s="133"/>
      <c r="AD2885" s="133"/>
      <c r="AE2885" s="133"/>
      <c r="AF2885" s="133"/>
      <c r="AG2885" s="133" t="s">
        <v>282</v>
      </c>
      <c r="AH2885" s="133">
        <v>0</v>
      </c>
      <c r="AI2885" s="133"/>
      <c r="AJ2885" s="133"/>
      <c r="AK2885" s="133"/>
      <c r="AL2885" s="133"/>
      <c r="AM2885" s="133"/>
      <c r="AN2885" s="133"/>
      <c r="AO2885" s="133"/>
      <c r="AP2885" s="133"/>
      <c r="AQ2885" s="133"/>
      <c r="AR2885" s="133"/>
      <c r="AS2885" s="133"/>
      <c r="AT2885" s="133"/>
      <c r="AU2885" s="133"/>
      <c r="AV2885" s="133"/>
      <c r="AW2885" s="133"/>
      <c r="AX2885" s="133"/>
      <c r="AY2885" s="133"/>
      <c r="AZ2885" s="133"/>
      <c r="BA2885" s="133"/>
      <c r="BB2885" s="133"/>
      <c r="BC2885" s="133"/>
      <c r="BD2885" s="133"/>
      <c r="BE2885" s="133"/>
      <c r="BF2885" s="133"/>
      <c r="BG2885" s="133"/>
      <c r="BH2885" s="133"/>
    </row>
    <row r="2886" spans="1:60" outlineLevel="1" x14ac:dyDescent="0.2">
      <c r="A2886" s="142"/>
      <c r="B2886" s="143"/>
      <c r="C2886" s="189" t="s">
        <v>668</v>
      </c>
      <c r="D2886" s="175"/>
      <c r="E2886" s="176"/>
      <c r="F2886" s="144"/>
      <c r="G2886" s="144"/>
      <c r="H2886" s="144"/>
      <c r="I2886" s="144"/>
      <c r="J2886" s="144"/>
      <c r="K2886" s="144"/>
      <c r="L2886" s="144"/>
      <c r="M2886" s="144"/>
      <c r="N2886" s="144"/>
      <c r="O2886" s="144"/>
      <c r="P2886" s="144"/>
      <c r="Q2886" s="144"/>
      <c r="R2886" s="144"/>
      <c r="S2886" s="144"/>
      <c r="T2886" s="144"/>
      <c r="U2886" s="144"/>
      <c r="V2886" s="144"/>
      <c r="W2886" s="144"/>
      <c r="X2886" s="133"/>
      <c r="Y2886" s="133"/>
      <c r="Z2886" s="133"/>
      <c r="AA2886" s="133"/>
      <c r="AB2886" s="133"/>
      <c r="AC2886" s="133"/>
      <c r="AD2886" s="133"/>
      <c r="AE2886" s="133"/>
      <c r="AF2886" s="133"/>
      <c r="AG2886" s="133" t="s">
        <v>282</v>
      </c>
      <c r="AH2886" s="133">
        <v>0</v>
      </c>
      <c r="AI2886" s="133"/>
      <c r="AJ2886" s="133"/>
      <c r="AK2886" s="133"/>
      <c r="AL2886" s="133"/>
      <c r="AM2886" s="133"/>
      <c r="AN2886" s="133"/>
      <c r="AO2886" s="133"/>
      <c r="AP2886" s="133"/>
      <c r="AQ2886" s="133"/>
      <c r="AR2886" s="133"/>
      <c r="AS2886" s="133"/>
      <c r="AT2886" s="133"/>
      <c r="AU2886" s="133"/>
      <c r="AV2886" s="133"/>
      <c r="AW2886" s="133"/>
      <c r="AX2886" s="133"/>
      <c r="AY2886" s="133"/>
      <c r="AZ2886" s="133"/>
      <c r="BA2886" s="133"/>
      <c r="BB2886" s="133"/>
      <c r="BC2886" s="133"/>
      <c r="BD2886" s="133"/>
      <c r="BE2886" s="133"/>
      <c r="BF2886" s="133"/>
      <c r="BG2886" s="133"/>
      <c r="BH2886" s="133"/>
    </row>
    <row r="2887" spans="1:60" outlineLevel="1" x14ac:dyDescent="0.2">
      <c r="A2887" s="142"/>
      <c r="B2887" s="143"/>
      <c r="C2887" s="189" t="s">
        <v>2752</v>
      </c>
      <c r="D2887" s="175"/>
      <c r="E2887" s="176">
        <v>55.001400000000004</v>
      </c>
      <c r="F2887" s="144"/>
      <c r="G2887" s="144"/>
      <c r="H2887" s="144"/>
      <c r="I2887" s="144"/>
      <c r="J2887" s="144"/>
      <c r="K2887" s="144"/>
      <c r="L2887" s="144"/>
      <c r="M2887" s="144"/>
      <c r="N2887" s="144"/>
      <c r="O2887" s="144"/>
      <c r="P2887" s="144"/>
      <c r="Q2887" s="144"/>
      <c r="R2887" s="144"/>
      <c r="S2887" s="144"/>
      <c r="T2887" s="144"/>
      <c r="U2887" s="144"/>
      <c r="V2887" s="144"/>
      <c r="W2887" s="144"/>
      <c r="X2887" s="133"/>
      <c r="Y2887" s="133"/>
      <c r="Z2887" s="133"/>
      <c r="AA2887" s="133"/>
      <c r="AB2887" s="133"/>
      <c r="AC2887" s="133"/>
      <c r="AD2887" s="133"/>
      <c r="AE2887" s="133"/>
      <c r="AF2887" s="133"/>
      <c r="AG2887" s="133" t="s">
        <v>282</v>
      </c>
      <c r="AH2887" s="133">
        <v>0</v>
      </c>
      <c r="AI2887" s="133"/>
      <c r="AJ2887" s="133"/>
      <c r="AK2887" s="133"/>
      <c r="AL2887" s="133"/>
      <c r="AM2887" s="133"/>
      <c r="AN2887" s="133"/>
      <c r="AO2887" s="133"/>
      <c r="AP2887" s="133"/>
      <c r="AQ2887" s="133"/>
      <c r="AR2887" s="133"/>
      <c r="AS2887" s="133"/>
      <c r="AT2887" s="133"/>
      <c r="AU2887" s="133"/>
      <c r="AV2887" s="133"/>
      <c r="AW2887" s="133"/>
      <c r="AX2887" s="133"/>
      <c r="AY2887" s="133"/>
      <c r="AZ2887" s="133"/>
      <c r="BA2887" s="133"/>
      <c r="BB2887" s="133"/>
      <c r="BC2887" s="133"/>
      <c r="BD2887" s="133"/>
      <c r="BE2887" s="133"/>
      <c r="BF2887" s="133"/>
      <c r="BG2887" s="133"/>
      <c r="BH2887" s="133"/>
    </row>
    <row r="2888" spans="1:60" outlineLevel="1" x14ac:dyDescent="0.2">
      <c r="A2888" s="142"/>
      <c r="B2888" s="143"/>
      <c r="C2888" s="189" t="s">
        <v>2753</v>
      </c>
      <c r="D2888" s="175"/>
      <c r="E2888" s="176">
        <v>47.938200000000002</v>
      </c>
      <c r="F2888" s="144"/>
      <c r="G2888" s="144"/>
      <c r="H2888" s="144"/>
      <c r="I2888" s="144"/>
      <c r="J2888" s="144"/>
      <c r="K2888" s="144"/>
      <c r="L2888" s="144"/>
      <c r="M2888" s="144"/>
      <c r="N2888" s="144"/>
      <c r="O2888" s="144"/>
      <c r="P2888" s="144"/>
      <c r="Q2888" s="144"/>
      <c r="R2888" s="144"/>
      <c r="S2888" s="144"/>
      <c r="T2888" s="144"/>
      <c r="U2888" s="144"/>
      <c r="V2888" s="144"/>
      <c r="W2888" s="144"/>
      <c r="X2888" s="133"/>
      <c r="Y2888" s="133"/>
      <c r="Z2888" s="133"/>
      <c r="AA2888" s="133"/>
      <c r="AB2888" s="133"/>
      <c r="AC2888" s="133"/>
      <c r="AD2888" s="133"/>
      <c r="AE2888" s="133"/>
      <c r="AF2888" s="133"/>
      <c r="AG2888" s="133" t="s">
        <v>282</v>
      </c>
      <c r="AH2888" s="133">
        <v>0</v>
      </c>
      <c r="AI2888" s="133"/>
      <c r="AJ2888" s="133"/>
      <c r="AK2888" s="133"/>
      <c r="AL2888" s="133"/>
      <c r="AM2888" s="133"/>
      <c r="AN2888" s="133"/>
      <c r="AO2888" s="133"/>
      <c r="AP2888" s="133"/>
      <c r="AQ2888" s="133"/>
      <c r="AR2888" s="133"/>
      <c r="AS2888" s="133"/>
      <c r="AT2888" s="133"/>
      <c r="AU2888" s="133"/>
      <c r="AV2888" s="133"/>
      <c r="AW2888" s="133"/>
      <c r="AX2888" s="133"/>
      <c r="AY2888" s="133"/>
      <c r="AZ2888" s="133"/>
      <c r="BA2888" s="133"/>
      <c r="BB2888" s="133"/>
      <c r="BC2888" s="133"/>
      <c r="BD2888" s="133"/>
      <c r="BE2888" s="133"/>
      <c r="BF2888" s="133"/>
      <c r="BG2888" s="133"/>
      <c r="BH2888" s="133"/>
    </row>
    <row r="2889" spans="1:60" outlineLevel="1" x14ac:dyDescent="0.2">
      <c r="A2889" s="142"/>
      <c r="B2889" s="143"/>
      <c r="C2889" s="190" t="s">
        <v>673</v>
      </c>
      <c r="D2889" s="177"/>
      <c r="E2889" s="178">
        <v>102.93960000000001</v>
      </c>
      <c r="F2889" s="144"/>
      <c r="G2889" s="144"/>
      <c r="H2889" s="144"/>
      <c r="I2889" s="144"/>
      <c r="J2889" s="144"/>
      <c r="K2889" s="144"/>
      <c r="L2889" s="144"/>
      <c r="M2889" s="144"/>
      <c r="N2889" s="144"/>
      <c r="O2889" s="144"/>
      <c r="P2889" s="144"/>
      <c r="Q2889" s="144"/>
      <c r="R2889" s="144"/>
      <c r="S2889" s="144"/>
      <c r="T2889" s="144"/>
      <c r="U2889" s="144"/>
      <c r="V2889" s="144"/>
      <c r="W2889" s="144"/>
      <c r="X2889" s="133"/>
      <c r="Y2889" s="133"/>
      <c r="Z2889" s="133"/>
      <c r="AA2889" s="133"/>
      <c r="AB2889" s="133"/>
      <c r="AC2889" s="133"/>
      <c r="AD2889" s="133"/>
      <c r="AE2889" s="133"/>
      <c r="AF2889" s="133"/>
      <c r="AG2889" s="133" t="s">
        <v>282</v>
      </c>
      <c r="AH2889" s="133">
        <v>1</v>
      </c>
      <c r="AI2889" s="133"/>
      <c r="AJ2889" s="133"/>
      <c r="AK2889" s="133"/>
      <c r="AL2889" s="133"/>
      <c r="AM2889" s="133"/>
      <c r="AN2889" s="133"/>
      <c r="AO2889" s="133"/>
      <c r="AP2889" s="133"/>
      <c r="AQ2889" s="133"/>
      <c r="AR2889" s="133"/>
      <c r="AS2889" s="133"/>
      <c r="AT2889" s="133"/>
      <c r="AU2889" s="133"/>
      <c r="AV2889" s="133"/>
      <c r="AW2889" s="133"/>
      <c r="AX2889" s="133"/>
      <c r="AY2889" s="133"/>
      <c r="AZ2889" s="133"/>
      <c r="BA2889" s="133"/>
      <c r="BB2889" s="133"/>
      <c r="BC2889" s="133"/>
      <c r="BD2889" s="133"/>
      <c r="BE2889" s="133"/>
      <c r="BF2889" s="133"/>
      <c r="BG2889" s="133"/>
      <c r="BH2889" s="133"/>
    </row>
    <row r="2890" spans="1:60" outlineLevel="1" x14ac:dyDescent="0.2">
      <c r="A2890" s="142"/>
      <c r="B2890" s="143"/>
      <c r="C2890" s="189" t="s">
        <v>674</v>
      </c>
      <c r="D2890" s="175"/>
      <c r="E2890" s="176"/>
      <c r="F2890" s="144"/>
      <c r="G2890" s="144"/>
      <c r="H2890" s="144"/>
      <c r="I2890" s="144"/>
      <c r="J2890" s="144"/>
      <c r="K2890" s="144"/>
      <c r="L2890" s="144"/>
      <c r="M2890" s="144"/>
      <c r="N2890" s="144"/>
      <c r="O2890" s="144"/>
      <c r="P2890" s="144"/>
      <c r="Q2890" s="144"/>
      <c r="R2890" s="144"/>
      <c r="S2890" s="144"/>
      <c r="T2890" s="144"/>
      <c r="U2890" s="144"/>
      <c r="V2890" s="144"/>
      <c r="W2890" s="144"/>
      <c r="X2890" s="133"/>
      <c r="Y2890" s="133"/>
      <c r="Z2890" s="133"/>
      <c r="AA2890" s="133"/>
      <c r="AB2890" s="133"/>
      <c r="AC2890" s="133"/>
      <c r="AD2890" s="133"/>
      <c r="AE2890" s="133"/>
      <c r="AF2890" s="133"/>
      <c r="AG2890" s="133" t="s">
        <v>282</v>
      </c>
      <c r="AH2890" s="133">
        <v>0</v>
      </c>
      <c r="AI2890" s="133"/>
      <c r="AJ2890" s="133"/>
      <c r="AK2890" s="133"/>
      <c r="AL2890" s="133"/>
      <c r="AM2890" s="133"/>
      <c r="AN2890" s="133"/>
      <c r="AO2890" s="133"/>
      <c r="AP2890" s="133"/>
      <c r="AQ2890" s="133"/>
      <c r="AR2890" s="133"/>
      <c r="AS2890" s="133"/>
      <c r="AT2890" s="133"/>
      <c r="AU2890" s="133"/>
      <c r="AV2890" s="133"/>
      <c r="AW2890" s="133"/>
      <c r="AX2890" s="133"/>
      <c r="AY2890" s="133"/>
      <c r="AZ2890" s="133"/>
      <c r="BA2890" s="133"/>
      <c r="BB2890" s="133"/>
      <c r="BC2890" s="133"/>
      <c r="BD2890" s="133"/>
      <c r="BE2890" s="133"/>
      <c r="BF2890" s="133"/>
      <c r="BG2890" s="133"/>
      <c r="BH2890" s="133"/>
    </row>
    <row r="2891" spans="1:60" outlineLevel="1" x14ac:dyDescent="0.2">
      <c r="A2891" s="142"/>
      <c r="B2891" s="143"/>
      <c r="C2891" s="189" t="s">
        <v>2754</v>
      </c>
      <c r="D2891" s="175"/>
      <c r="E2891" s="176">
        <v>17.592600000000001</v>
      </c>
      <c r="F2891" s="144"/>
      <c r="G2891" s="144"/>
      <c r="H2891" s="144"/>
      <c r="I2891" s="144"/>
      <c r="J2891" s="144"/>
      <c r="K2891" s="144"/>
      <c r="L2891" s="144"/>
      <c r="M2891" s="144"/>
      <c r="N2891" s="144"/>
      <c r="O2891" s="144"/>
      <c r="P2891" s="144"/>
      <c r="Q2891" s="144"/>
      <c r="R2891" s="144"/>
      <c r="S2891" s="144"/>
      <c r="T2891" s="144"/>
      <c r="U2891" s="144"/>
      <c r="V2891" s="144"/>
      <c r="W2891" s="144"/>
      <c r="X2891" s="133"/>
      <c r="Y2891" s="133"/>
      <c r="Z2891" s="133"/>
      <c r="AA2891" s="133"/>
      <c r="AB2891" s="133"/>
      <c r="AC2891" s="133"/>
      <c r="AD2891" s="133"/>
      <c r="AE2891" s="133"/>
      <c r="AF2891" s="133"/>
      <c r="AG2891" s="133" t="s">
        <v>282</v>
      </c>
      <c r="AH2891" s="133">
        <v>0</v>
      </c>
      <c r="AI2891" s="133"/>
      <c r="AJ2891" s="133"/>
      <c r="AK2891" s="133"/>
      <c r="AL2891" s="133"/>
      <c r="AM2891" s="133"/>
      <c r="AN2891" s="133"/>
      <c r="AO2891" s="133"/>
      <c r="AP2891" s="133"/>
      <c r="AQ2891" s="133"/>
      <c r="AR2891" s="133"/>
      <c r="AS2891" s="133"/>
      <c r="AT2891" s="133"/>
      <c r="AU2891" s="133"/>
      <c r="AV2891" s="133"/>
      <c r="AW2891" s="133"/>
      <c r="AX2891" s="133"/>
      <c r="AY2891" s="133"/>
      <c r="AZ2891" s="133"/>
      <c r="BA2891" s="133"/>
      <c r="BB2891" s="133"/>
      <c r="BC2891" s="133"/>
      <c r="BD2891" s="133"/>
      <c r="BE2891" s="133"/>
      <c r="BF2891" s="133"/>
      <c r="BG2891" s="133"/>
      <c r="BH2891" s="133"/>
    </row>
    <row r="2892" spans="1:60" outlineLevel="1" x14ac:dyDescent="0.2">
      <c r="A2892" s="142"/>
      <c r="B2892" s="143"/>
      <c r="C2892" s="189" t="s">
        <v>2755</v>
      </c>
      <c r="D2892" s="175"/>
      <c r="E2892" s="176">
        <v>33.288600000000002</v>
      </c>
      <c r="F2892" s="144"/>
      <c r="G2892" s="144"/>
      <c r="H2892" s="144"/>
      <c r="I2892" s="144"/>
      <c r="J2892" s="144"/>
      <c r="K2892" s="144"/>
      <c r="L2892" s="144"/>
      <c r="M2892" s="144"/>
      <c r="N2892" s="144"/>
      <c r="O2892" s="144"/>
      <c r="P2892" s="144"/>
      <c r="Q2892" s="144"/>
      <c r="R2892" s="144"/>
      <c r="S2892" s="144"/>
      <c r="T2892" s="144"/>
      <c r="U2892" s="144"/>
      <c r="V2892" s="144"/>
      <c r="W2892" s="144"/>
      <c r="X2892" s="133"/>
      <c r="Y2892" s="133"/>
      <c r="Z2892" s="133"/>
      <c r="AA2892" s="133"/>
      <c r="AB2892" s="133"/>
      <c r="AC2892" s="133"/>
      <c r="AD2892" s="133"/>
      <c r="AE2892" s="133"/>
      <c r="AF2892" s="133"/>
      <c r="AG2892" s="133" t="s">
        <v>282</v>
      </c>
      <c r="AH2892" s="133">
        <v>0</v>
      </c>
      <c r="AI2892" s="133"/>
      <c r="AJ2892" s="133"/>
      <c r="AK2892" s="133"/>
      <c r="AL2892" s="133"/>
      <c r="AM2892" s="133"/>
      <c r="AN2892" s="133"/>
      <c r="AO2892" s="133"/>
      <c r="AP2892" s="133"/>
      <c r="AQ2892" s="133"/>
      <c r="AR2892" s="133"/>
      <c r="AS2892" s="133"/>
      <c r="AT2892" s="133"/>
      <c r="AU2892" s="133"/>
      <c r="AV2892" s="133"/>
      <c r="AW2892" s="133"/>
      <c r="AX2892" s="133"/>
      <c r="AY2892" s="133"/>
      <c r="AZ2892" s="133"/>
      <c r="BA2892" s="133"/>
      <c r="BB2892" s="133"/>
      <c r="BC2892" s="133"/>
      <c r="BD2892" s="133"/>
      <c r="BE2892" s="133"/>
      <c r="BF2892" s="133"/>
      <c r="BG2892" s="133"/>
      <c r="BH2892" s="133"/>
    </row>
    <row r="2893" spans="1:60" outlineLevel="1" x14ac:dyDescent="0.2">
      <c r="A2893" s="142"/>
      <c r="B2893" s="143"/>
      <c r="C2893" s="190" t="s">
        <v>673</v>
      </c>
      <c r="D2893" s="177"/>
      <c r="E2893" s="178">
        <v>50.881200000000007</v>
      </c>
      <c r="F2893" s="144"/>
      <c r="G2893" s="144"/>
      <c r="H2893" s="144"/>
      <c r="I2893" s="144"/>
      <c r="J2893" s="144"/>
      <c r="K2893" s="144"/>
      <c r="L2893" s="144"/>
      <c r="M2893" s="144"/>
      <c r="N2893" s="144"/>
      <c r="O2893" s="144"/>
      <c r="P2893" s="144"/>
      <c r="Q2893" s="144"/>
      <c r="R2893" s="144"/>
      <c r="S2893" s="144"/>
      <c r="T2893" s="144"/>
      <c r="U2893" s="144"/>
      <c r="V2893" s="144"/>
      <c r="W2893" s="144"/>
      <c r="X2893" s="133"/>
      <c r="Y2893" s="133"/>
      <c r="Z2893" s="133"/>
      <c r="AA2893" s="133"/>
      <c r="AB2893" s="133"/>
      <c r="AC2893" s="133"/>
      <c r="AD2893" s="133"/>
      <c r="AE2893" s="133"/>
      <c r="AF2893" s="133"/>
      <c r="AG2893" s="133" t="s">
        <v>282</v>
      </c>
      <c r="AH2893" s="133">
        <v>1</v>
      </c>
      <c r="AI2893" s="133"/>
      <c r="AJ2893" s="133"/>
      <c r="AK2893" s="133"/>
      <c r="AL2893" s="133"/>
      <c r="AM2893" s="133"/>
      <c r="AN2893" s="133"/>
      <c r="AO2893" s="133"/>
      <c r="AP2893" s="133"/>
      <c r="AQ2893" s="133"/>
      <c r="AR2893" s="133"/>
      <c r="AS2893" s="133"/>
      <c r="AT2893" s="133"/>
      <c r="AU2893" s="133"/>
      <c r="AV2893" s="133"/>
      <c r="AW2893" s="133"/>
      <c r="AX2893" s="133"/>
      <c r="AY2893" s="133"/>
      <c r="AZ2893" s="133"/>
      <c r="BA2893" s="133"/>
      <c r="BB2893" s="133"/>
      <c r="BC2893" s="133"/>
      <c r="BD2893" s="133"/>
      <c r="BE2893" s="133"/>
      <c r="BF2893" s="133"/>
      <c r="BG2893" s="133"/>
      <c r="BH2893" s="133"/>
    </row>
    <row r="2894" spans="1:60" outlineLevel="1" x14ac:dyDescent="0.2">
      <c r="A2894" s="142"/>
      <c r="B2894" s="143"/>
      <c r="C2894" s="189" t="s">
        <v>678</v>
      </c>
      <c r="D2894" s="175"/>
      <c r="E2894" s="176"/>
      <c r="F2894" s="144"/>
      <c r="G2894" s="144"/>
      <c r="H2894" s="144"/>
      <c r="I2894" s="144"/>
      <c r="J2894" s="144"/>
      <c r="K2894" s="144"/>
      <c r="L2894" s="144"/>
      <c r="M2894" s="144"/>
      <c r="N2894" s="144"/>
      <c r="O2894" s="144"/>
      <c r="P2894" s="144"/>
      <c r="Q2894" s="144"/>
      <c r="R2894" s="144"/>
      <c r="S2894" s="144"/>
      <c r="T2894" s="144"/>
      <c r="U2894" s="144"/>
      <c r="V2894" s="144"/>
      <c r="W2894" s="144"/>
      <c r="X2894" s="133"/>
      <c r="Y2894" s="133"/>
      <c r="Z2894" s="133"/>
      <c r="AA2894" s="133"/>
      <c r="AB2894" s="133"/>
      <c r="AC2894" s="133"/>
      <c r="AD2894" s="133"/>
      <c r="AE2894" s="133"/>
      <c r="AF2894" s="133"/>
      <c r="AG2894" s="133" t="s">
        <v>282</v>
      </c>
      <c r="AH2894" s="133">
        <v>0</v>
      </c>
      <c r="AI2894" s="133"/>
      <c r="AJ2894" s="133"/>
      <c r="AK2894" s="133"/>
      <c r="AL2894" s="133"/>
      <c r="AM2894" s="133"/>
      <c r="AN2894" s="133"/>
      <c r="AO2894" s="133"/>
      <c r="AP2894" s="133"/>
      <c r="AQ2894" s="133"/>
      <c r="AR2894" s="133"/>
      <c r="AS2894" s="133"/>
      <c r="AT2894" s="133"/>
      <c r="AU2894" s="133"/>
      <c r="AV2894" s="133"/>
      <c r="AW2894" s="133"/>
      <c r="AX2894" s="133"/>
      <c r="AY2894" s="133"/>
      <c r="AZ2894" s="133"/>
      <c r="BA2894" s="133"/>
      <c r="BB2894" s="133"/>
      <c r="BC2894" s="133"/>
      <c r="BD2894" s="133"/>
      <c r="BE2894" s="133"/>
      <c r="BF2894" s="133"/>
      <c r="BG2894" s="133"/>
      <c r="BH2894" s="133"/>
    </row>
    <row r="2895" spans="1:60" outlineLevel="1" x14ac:dyDescent="0.2">
      <c r="A2895" s="142"/>
      <c r="B2895" s="143"/>
      <c r="C2895" s="189" t="s">
        <v>2756</v>
      </c>
      <c r="D2895" s="175"/>
      <c r="E2895" s="176">
        <v>78.6828</v>
      </c>
      <c r="F2895" s="144"/>
      <c r="G2895" s="144"/>
      <c r="H2895" s="144"/>
      <c r="I2895" s="144"/>
      <c r="J2895" s="144"/>
      <c r="K2895" s="144"/>
      <c r="L2895" s="144"/>
      <c r="M2895" s="144"/>
      <c r="N2895" s="144"/>
      <c r="O2895" s="144"/>
      <c r="P2895" s="144"/>
      <c r="Q2895" s="144"/>
      <c r="R2895" s="144"/>
      <c r="S2895" s="144"/>
      <c r="T2895" s="144"/>
      <c r="U2895" s="144"/>
      <c r="V2895" s="144"/>
      <c r="W2895" s="144"/>
      <c r="X2895" s="133"/>
      <c r="Y2895" s="133"/>
      <c r="Z2895" s="133"/>
      <c r="AA2895" s="133"/>
      <c r="AB2895" s="133"/>
      <c r="AC2895" s="133"/>
      <c r="AD2895" s="133"/>
      <c r="AE2895" s="133"/>
      <c r="AF2895" s="133"/>
      <c r="AG2895" s="133" t="s">
        <v>282</v>
      </c>
      <c r="AH2895" s="133">
        <v>0</v>
      </c>
      <c r="AI2895" s="133"/>
      <c r="AJ2895" s="133"/>
      <c r="AK2895" s="133"/>
      <c r="AL2895" s="133"/>
      <c r="AM2895" s="133"/>
      <c r="AN2895" s="133"/>
      <c r="AO2895" s="133"/>
      <c r="AP2895" s="133"/>
      <c r="AQ2895" s="133"/>
      <c r="AR2895" s="133"/>
      <c r="AS2895" s="133"/>
      <c r="AT2895" s="133"/>
      <c r="AU2895" s="133"/>
      <c r="AV2895" s="133"/>
      <c r="AW2895" s="133"/>
      <c r="AX2895" s="133"/>
      <c r="AY2895" s="133"/>
      <c r="AZ2895" s="133"/>
      <c r="BA2895" s="133"/>
      <c r="BB2895" s="133"/>
      <c r="BC2895" s="133"/>
      <c r="BD2895" s="133"/>
      <c r="BE2895" s="133"/>
      <c r="BF2895" s="133"/>
      <c r="BG2895" s="133"/>
      <c r="BH2895" s="133"/>
    </row>
    <row r="2896" spans="1:60" outlineLevel="1" x14ac:dyDescent="0.2">
      <c r="A2896" s="142"/>
      <c r="B2896" s="143"/>
      <c r="C2896" s="189" t="s">
        <v>2757</v>
      </c>
      <c r="D2896" s="175"/>
      <c r="E2896" s="176">
        <v>41.602400000000003</v>
      </c>
      <c r="F2896" s="144"/>
      <c r="G2896" s="144"/>
      <c r="H2896" s="144"/>
      <c r="I2896" s="144"/>
      <c r="J2896" s="144"/>
      <c r="K2896" s="144"/>
      <c r="L2896" s="144"/>
      <c r="M2896" s="144"/>
      <c r="N2896" s="144"/>
      <c r="O2896" s="144"/>
      <c r="P2896" s="144"/>
      <c r="Q2896" s="144"/>
      <c r="R2896" s="144"/>
      <c r="S2896" s="144"/>
      <c r="T2896" s="144"/>
      <c r="U2896" s="144"/>
      <c r="V2896" s="144"/>
      <c r="W2896" s="144"/>
      <c r="X2896" s="133"/>
      <c r="Y2896" s="133"/>
      <c r="Z2896" s="133"/>
      <c r="AA2896" s="133"/>
      <c r="AB2896" s="133"/>
      <c r="AC2896" s="133"/>
      <c r="AD2896" s="133"/>
      <c r="AE2896" s="133"/>
      <c r="AF2896" s="133"/>
      <c r="AG2896" s="133" t="s">
        <v>282</v>
      </c>
      <c r="AH2896" s="133">
        <v>0</v>
      </c>
      <c r="AI2896" s="133"/>
      <c r="AJ2896" s="133"/>
      <c r="AK2896" s="133"/>
      <c r="AL2896" s="133"/>
      <c r="AM2896" s="133"/>
      <c r="AN2896" s="133"/>
      <c r="AO2896" s="133"/>
      <c r="AP2896" s="133"/>
      <c r="AQ2896" s="133"/>
      <c r="AR2896" s="133"/>
      <c r="AS2896" s="133"/>
      <c r="AT2896" s="133"/>
      <c r="AU2896" s="133"/>
      <c r="AV2896" s="133"/>
      <c r="AW2896" s="133"/>
      <c r="AX2896" s="133"/>
      <c r="AY2896" s="133"/>
      <c r="AZ2896" s="133"/>
      <c r="BA2896" s="133"/>
      <c r="BB2896" s="133"/>
      <c r="BC2896" s="133"/>
      <c r="BD2896" s="133"/>
      <c r="BE2896" s="133"/>
      <c r="BF2896" s="133"/>
      <c r="BG2896" s="133"/>
      <c r="BH2896" s="133"/>
    </row>
    <row r="2897" spans="1:60" outlineLevel="1" x14ac:dyDescent="0.2">
      <c r="A2897" s="142"/>
      <c r="B2897" s="143"/>
      <c r="C2897" s="190" t="s">
        <v>673</v>
      </c>
      <c r="D2897" s="177"/>
      <c r="E2897" s="178">
        <v>120.2852</v>
      </c>
      <c r="F2897" s="144"/>
      <c r="G2897" s="144"/>
      <c r="H2897" s="144"/>
      <c r="I2897" s="144"/>
      <c r="J2897" s="144"/>
      <c r="K2897" s="144"/>
      <c r="L2897" s="144"/>
      <c r="M2897" s="144"/>
      <c r="N2897" s="144"/>
      <c r="O2897" s="144"/>
      <c r="P2897" s="144"/>
      <c r="Q2897" s="144"/>
      <c r="R2897" s="144"/>
      <c r="S2897" s="144"/>
      <c r="T2897" s="144"/>
      <c r="U2897" s="144"/>
      <c r="V2897" s="144"/>
      <c r="W2897" s="144"/>
      <c r="X2897" s="133"/>
      <c r="Y2897" s="133"/>
      <c r="Z2897" s="133"/>
      <c r="AA2897" s="133"/>
      <c r="AB2897" s="133"/>
      <c r="AC2897" s="133"/>
      <c r="AD2897" s="133"/>
      <c r="AE2897" s="133"/>
      <c r="AF2897" s="133"/>
      <c r="AG2897" s="133" t="s">
        <v>282</v>
      </c>
      <c r="AH2897" s="133">
        <v>1</v>
      </c>
      <c r="AI2897" s="133"/>
      <c r="AJ2897" s="133"/>
      <c r="AK2897" s="133"/>
      <c r="AL2897" s="133"/>
      <c r="AM2897" s="133"/>
      <c r="AN2897" s="133"/>
      <c r="AO2897" s="133"/>
      <c r="AP2897" s="133"/>
      <c r="AQ2897" s="133"/>
      <c r="AR2897" s="133"/>
      <c r="AS2897" s="133"/>
      <c r="AT2897" s="133"/>
      <c r="AU2897" s="133"/>
      <c r="AV2897" s="133"/>
      <c r="AW2897" s="133"/>
      <c r="AX2897" s="133"/>
      <c r="AY2897" s="133"/>
      <c r="AZ2897" s="133"/>
      <c r="BA2897" s="133"/>
      <c r="BB2897" s="133"/>
      <c r="BC2897" s="133"/>
      <c r="BD2897" s="133"/>
      <c r="BE2897" s="133"/>
      <c r="BF2897" s="133"/>
      <c r="BG2897" s="133"/>
      <c r="BH2897" s="133"/>
    </row>
    <row r="2898" spans="1:60" outlineLevel="1" x14ac:dyDescent="0.2">
      <c r="A2898" s="154">
        <v>502</v>
      </c>
      <c r="B2898" s="155" t="s">
        <v>2758</v>
      </c>
      <c r="C2898" s="171" t="s">
        <v>2759</v>
      </c>
      <c r="D2898" s="156" t="s">
        <v>279</v>
      </c>
      <c r="E2898" s="157">
        <v>4282.3941700000005</v>
      </c>
      <c r="F2898" s="158">
        <v>54.400000000000006</v>
      </c>
      <c r="G2898" s="159">
        <f>ROUND(E2898*F2898,2)</f>
        <v>232962.24</v>
      </c>
      <c r="H2898" s="158">
        <v>12.680000000000001</v>
      </c>
      <c r="I2898" s="159">
        <f>ROUND(E2898*H2898,2)</f>
        <v>54300.76</v>
      </c>
      <c r="J2898" s="158">
        <v>41.720000000000006</v>
      </c>
      <c r="K2898" s="159">
        <f>ROUND(E2898*J2898,2)</f>
        <v>178661.48</v>
      </c>
      <c r="L2898" s="159">
        <v>21</v>
      </c>
      <c r="M2898" s="159">
        <f>G2898*(1+L2898/100)</f>
        <v>281884.31039999996</v>
      </c>
      <c r="N2898" s="159">
        <v>4.6000000000000001E-4</v>
      </c>
      <c r="O2898" s="159">
        <f>ROUND(E2898*N2898,2)</f>
        <v>1.97</v>
      </c>
      <c r="P2898" s="159">
        <v>0</v>
      </c>
      <c r="Q2898" s="159">
        <f>ROUND(E2898*P2898,2)</f>
        <v>0</v>
      </c>
      <c r="R2898" s="159" t="s">
        <v>2726</v>
      </c>
      <c r="S2898" s="159" t="s">
        <v>233</v>
      </c>
      <c r="T2898" s="160" t="s">
        <v>233</v>
      </c>
      <c r="U2898" s="144">
        <v>0.10191</v>
      </c>
      <c r="V2898" s="144">
        <f>ROUND(E2898*U2898,2)</f>
        <v>436.42</v>
      </c>
      <c r="W2898" s="144"/>
      <c r="X2898" s="133"/>
      <c r="Y2898" s="133"/>
      <c r="Z2898" s="133"/>
      <c r="AA2898" s="133"/>
      <c r="AB2898" s="133"/>
      <c r="AC2898" s="133"/>
      <c r="AD2898" s="133"/>
      <c r="AE2898" s="133"/>
      <c r="AF2898" s="133"/>
      <c r="AG2898" s="133" t="s">
        <v>251</v>
      </c>
      <c r="AH2898" s="133"/>
      <c r="AI2898" s="133"/>
      <c r="AJ2898" s="133"/>
      <c r="AK2898" s="133"/>
      <c r="AL2898" s="133"/>
      <c r="AM2898" s="133"/>
      <c r="AN2898" s="133"/>
      <c r="AO2898" s="133"/>
      <c r="AP2898" s="133"/>
      <c r="AQ2898" s="133"/>
      <c r="AR2898" s="133"/>
      <c r="AS2898" s="133"/>
      <c r="AT2898" s="133"/>
      <c r="AU2898" s="133"/>
      <c r="AV2898" s="133"/>
      <c r="AW2898" s="133"/>
      <c r="AX2898" s="133"/>
      <c r="AY2898" s="133"/>
      <c r="AZ2898" s="133"/>
      <c r="BA2898" s="133"/>
      <c r="BB2898" s="133"/>
      <c r="BC2898" s="133"/>
      <c r="BD2898" s="133"/>
      <c r="BE2898" s="133"/>
      <c r="BF2898" s="133"/>
      <c r="BG2898" s="133"/>
      <c r="BH2898" s="133"/>
    </row>
    <row r="2899" spans="1:60" outlineLevel="1" x14ac:dyDescent="0.2">
      <c r="A2899" s="142"/>
      <c r="B2899" s="143"/>
      <c r="C2899" s="189" t="s">
        <v>2760</v>
      </c>
      <c r="D2899" s="175"/>
      <c r="E2899" s="176"/>
      <c r="F2899" s="144"/>
      <c r="G2899" s="144"/>
      <c r="H2899" s="144"/>
      <c r="I2899" s="144"/>
      <c r="J2899" s="144"/>
      <c r="K2899" s="144"/>
      <c r="L2899" s="144"/>
      <c r="M2899" s="144"/>
      <c r="N2899" s="144"/>
      <c r="O2899" s="144"/>
      <c r="P2899" s="144"/>
      <c r="Q2899" s="144"/>
      <c r="R2899" s="144"/>
      <c r="S2899" s="144"/>
      <c r="T2899" s="144"/>
      <c r="U2899" s="144"/>
      <c r="V2899" s="144"/>
      <c r="W2899" s="144"/>
      <c r="X2899" s="133"/>
      <c r="Y2899" s="133"/>
      <c r="Z2899" s="133"/>
      <c r="AA2899" s="133"/>
      <c r="AB2899" s="133"/>
      <c r="AC2899" s="133"/>
      <c r="AD2899" s="133"/>
      <c r="AE2899" s="133"/>
      <c r="AF2899" s="133"/>
      <c r="AG2899" s="133" t="s">
        <v>282</v>
      </c>
      <c r="AH2899" s="133">
        <v>0</v>
      </c>
      <c r="AI2899" s="133"/>
      <c r="AJ2899" s="133"/>
      <c r="AK2899" s="133"/>
      <c r="AL2899" s="133"/>
      <c r="AM2899" s="133"/>
      <c r="AN2899" s="133"/>
      <c r="AO2899" s="133"/>
      <c r="AP2899" s="133"/>
      <c r="AQ2899" s="133"/>
      <c r="AR2899" s="133"/>
      <c r="AS2899" s="133"/>
      <c r="AT2899" s="133"/>
      <c r="AU2899" s="133"/>
      <c r="AV2899" s="133"/>
      <c r="AW2899" s="133"/>
      <c r="AX2899" s="133"/>
      <c r="AY2899" s="133"/>
      <c r="AZ2899" s="133"/>
      <c r="BA2899" s="133"/>
      <c r="BB2899" s="133"/>
      <c r="BC2899" s="133"/>
      <c r="BD2899" s="133"/>
      <c r="BE2899" s="133"/>
      <c r="BF2899" s="133"/>
      <c r="BG2899" s="133"/>
      <c r="BH2899" s="133"/>
    </row>
    <row r="2900" spans="1:60" outlineLevel="1" x14ac:dyDescent="0.2">
      <c r="A2900" s="142"/>
      <c r="B2900" s="143"/>
      <c r="C2900" s="189" t="s">
        <v>1688</v>
      </c>
      <c r="D2900" s="175"/>
      <c r="E2900" s="176">
        <v>338.66580000000005</v>
      </c>
      <c r="F2900" s="144"/>
      <c r="G2900" s="144"/>
      <c r="H2900" s="144"/>
      <c r="I2900" s="144"/>
      <c r="J2900" s="144"/>
      <c r="K2900" s="144"/>
      <c r="L2900" s="144"/>
      <c r="M2900" s="144"/>
      <c r="N2900" s="144"/>
      <c r="O2900" s="144"/>
      <c r="P2900" s="144"/>
      <c r="Q2900" s="144"/>
      <c r="R2900" s="144"/>
      <c r="S2900" s="144"/>
      <c r="T2900" s="144"/>
      <c r="U2900" s="144"/>
      <c r="V2900" s="144"/>
      <c r="W2900" s="144"/>
      <c r="X2900" s="133"/>
      <c r="Y2900" s="133"/>
      <c r="Z2900" s="133"/>
      <c r="AA2900" s="133"/>
      <c r="AB2900" s="133"/>
      <c r="AC2900" s="133"/>
      <c r="AD2900" s="133"/>
      <c r="AE2900" s="133"/>
      <c r="AF2900" s="133"/>
      <c r="AG2900" s="133" t="s">
        <v>282</v>
      </c>
      <c r="AH2900" s="133">
        <v>5</v>
      </c>
      <c r="AI2900" s="133"/>
      <c r="AJ2900" s="133"/>
      <c r="AK2900" s="133"/>
      <c r="AL2900" s="133"/>
      <c r="AM2900" s="133"/>
      <c r="AN2900" s="133"/>
      <c r="AO2900" s="133"/>
      <c r="AP2900" s="133"/>
      <c r="AQ2900" s="133"/>
      <c r="AR2900" s="133"/>
      <c r="AS2900" s="133"/>
      <c r="AT2900" s="133"/>
      <c r="AU2900" s="133"/>
      <c r="AV2900" s="133"/>
      <c r="AW2900" s="133"/>
      <c r="AX2900" s="133"/>
      <c r="AY2900" s="133"/>
      <c r="AZ2900" s="133"/>
      <c r="BA2900" s="133"/>
      <c r="BB2900" s="133"/>
      <c r="BC2900" s="133"/>
      <c r="BD2900" s="133"/>
      <c r="BE2900" s="133"/>
      <c r="BF2900" s="133"/>
      <c r="BG2900" s="133"/>
      <c r="BH2900" s="133"/>
    </row>
    <row r="2901" spans="1:60" outlineLevel="1" x14ac:dyDescent="0.2">
      <c r="A2901" s="142"/>
      <c r="B2901" s="143"/>
      <c r="C2901" s="189" t="s">
        <v>2761</v>
      </c>
      <c r="D2901" s="175"/>
      <c r="E2901" s="176"/>
      <c r="F2901" s="144"/>
      <c r="G2901" s="144"/>
      <c r="H2901" s="144"/>
      <c r="I2901" s="144"/>
      <c r="J2901" s="144"/>
      <c r="K2901" s="144"/>
      <c r="L2901" s="144"/>
      <c r="M2901" s="144"/>
      <c r="N2901" s="144"/>
      <c r="O2901" s="144"/>
      <c r="P2901" s="144"/>
      <c r="Q2901" s="144"/>
      <c r="R2901" s="144"/>
      <c r="S2901" s="144"/>
      <c r="T2901" s="144"/>
      <c r="U2901" s="144"/>
      <c r="V2901" s="144"/>
      <c r="W2901" s="144"/>
      <c r="X2901" s="133"/>
      <c r="Y2901" s="133"/>
      <c r="Z2901" s="133"/>
      <c r="AA2901" s="133"/>
      <c r="AB2901" s="133"/>
      <c r="AC2901" s="133"/>
      <c r="AD2901" s="133"/>
      <c r="AE2901" s="133"/>
      <c r="AF2901" s="133"/>
      <c r="AG2901" s="133" t="s">
        <v>282</v>
      </c>
      <c r="AH2901" s="133">
        <v>0</v>
      </c>
      <c r="AI2901" s="133"/>
      <c r="AJ2901" s="133"/>
      <c r="AK2901" s="133"/>
      <c r="AL2901" s="133"/>
      <c r="AM2901" s="133"/>
      <c r="AN2901" s="133"/>
      <c r="AO2901" s="133"/>
      <c r="AP2901" s="133"/>
      <c r="AQ2901" s="133"/>
      <c r="AR2901" s="133"/>
      <c r="AS2901" s="133"/>
      <c r="AT2901" s="133"/>
      <c r="AU2901" s="133"/>
      <c r="AV2901" s="133"/>
      <c r="AW2901" s="133"/>
      <c r="AX2901" s="133"/>
      <c r="AY2901" s="133"/>
      <c r="AZ2901" s="133"/>
      <c r="BA2901" s="133"/>
      <c r="BB2901" s="133"/>
      <c r="BC2901" s="133"/>
      <c r="BD2901" s="133"/>
      <c r="BE2901" s="133"/>
      <c r="BF2901" s="133"/>
      <c r="BG2901" s="133"/>
      <c r="BH2901" s="133"/>
    </row>
    <row r="2902" spans="1:60" outlineLevel="1" x14ac:dyDescent="0.2">
      <c r="A2902" s="142"/>
      <c r="B2902" s="143"/>
      <c r="C2902" s="189" t="s">
        <v>2762</v>
      </c>
      <c r="D2902" s="175"/>
      <c r="E2902" s="176">
        <v>10.792000000000002</v>
      </c>
      <c r="F2902" s="144"/>
      <c r="G2902" s="144"/>
      <c r="H2902" s="144"/>
      <c r="I2902" s="144"/>
      <c r="J2902" s="144"/>
      <c r="K2902" s="144"/>
      <c r="L2902" s="144"/>
      <c r="M2902" s="144"/>
      <c r="N2902" s="144"/>
      <c r="O2902" s="144"/>
      <c r="P2902" s="144"/>
      <c r="Q2902" s="144"/>
      <c r="R2902" s="144"/>
      <c r="S2902" s="144"/>
      <c r="T2902" s="144"/>
      <c r="U2902" s="144"/>
      <c r="V2902" s="144"/>
      <c r="W2902" s="144"/>
      <c r="X2902" s="133"/>
      <c r="Y2902" s="133"/>
      <c r="Z2902" s="133"/>
      <c r="AA2902" s="133"/>
      <c r="AB2902" s="133"/>
      <c r="AC2902" s="133"/>
      <c r="AD2902" s="133"/>
      <c r="AE2902" s="133"/>
      <c r="AF2902" s="133"/>
      <c r="AG2902" s="133" t="s">
        <v>282</v>
      </c>
      <c r="AH2902" s="133">
        <v>5</v>
      </c>
      <c r="AI2902" s="133"/>
      <c r="AJ2902" s="133"/>
      <c r="AK2902" s="133"/>
      <c r="AL2902" s="133"/>
      <c r="AM2902" s="133"/>
      <c r="AN2902" s="133"/>
      <c r="AO2902" s="133"/>
      <c r="AP2902" s="133"/>
      <c r="AQ2902" s="133"/>
      <c r="AR2902" s="133"/>
      <c r="AS2902" s="133"/>
      <c r="AT2902" s="133"/>
      <c r="AU2902" s="133"/>
      <c r="AV2902" s="133"/>
      <c r="AW2902" s="133"/>
      <c r="AX2902" s="133"/>
      <c r="AY2902" s="133"/>
      <c r="AZ2902" s="133"/>
      <c r="BA2902" s="133"/>
      <c r="BB2902" s="133"/>
      <c r="BC2902" s="133"/>
      <c r="BD2902" s="133"/>
      <c r="BE2902" s="133"/>
      <c r="BF2902" s="133"/>
      <c r="BG2902" s="133"/>
      <c r="BH2902" s="133"/>
    </row>
    <row r="2903" spans="1:60" outlineLevel="1" x14ac:dyDescent="0.2">
      <c r="A2903" s="142"/>
      <c r="B2903" s="143"/>
      <c r="C2903" s="189" t="s">
        <v>2763</v>
      </c>
      <c r="D2903" s="175"/>
      <c r="E2903" s="176">
        <v>0.98100000000000009</v>
      </c>
      <c r="F2903" s="144"/>
      <c r="G2903" s="144"/>
      <c r="H2903" s="144"/>
      <c r="I2903" s="144"/>
      <c r="J2903" s="144"/>
      <c r="K2903" s="144"/>
      <c r="L2903" s="144"/>
      <c r="M2903" s="144"/>
      <c r="N2903" s="144"/>
      <c r="O2903" s="144"/>
      <c r="P2903" s="144"/>
      <c r="Q2903" s="144"/>
      <c r="R2903" s="144"/>
      <c r="S2903" s="144"/>
      <c r="T2903" s="144"/>
      <c r="U2903" s="144"/>
      <c r="V2903" s="144"/>
      <c r="W2903" s="144"/>
      <c r="X2903" s="133"/>
      <c r="Y2903" s="133"/>
      <c r="Z2903" s="133"/>
      <c r="AA2903" s="133"/>
      <c r="AB2903" s="133"/>
      <c r="AC2903" s="133"/>
      <c r="AD2903" s="133"/>
      <c r="AE2903" s="133"/>
      <c r="AF2903" s="133"/>
      <c r="AG2903" s="133" t="s">
        <v>282</v>
      </c>
      <c r="AH2903" s="133">
        <v>5</v>
      </c>
      <c r="AI2903" s="133"/>
      <c r="AJ2903" s="133"/>
      <c r="AK2903" s="133"/>
      <c r="AL2903" s="133"/>
      <c r="AM2903" s="133"/>
      <c r="AN2903" s="133"/>
      <c r="AO2903" s="133"/>
      <c r="AP2903" s="133"/>
      <c r="AQ2903" s="133"/>
      <c r="AR2903" s="133"/>
      <c r="AS2903" s="133"/>
      <c r="AT2903" s="133"/>
      <c r="AU2903" s="133"/>
      <c r="AV2903" s="133"/>
      <c r="AW2903" s="133"/>
      <c r="AX2903" s="133"/>
      <c r="AY2903" s="133"/>
      <c r="AZ2903" s="133"/>
      <c r="BA2903" s="133"/>
      <c r="BB2903" s="133"/>
      <c r="BC2903" s="133"/>
      <c r="BD2903" s="133"/>
      <c r="BE2903" s="133"/>
      <c r="BF2903" s="133"/>
      <c r="BG2903" s="133"/>
      <c r="BH2903" s="133"/>
    </row>
    <row r="2904" spans="1:60" outlineLevel="1" x14ac:dyDescent="0.2">
      <c r="A2904" s="142"/>
      <c r="B2904" s="143"/>
      <c r="C2904" s="189" t="s">
        <v>2764</v>
      </c>
      <c r="D2904" s="175"/>
      <c r="E2904" s="176">
        <v>109.03060000000001</v>
      </c>
      <c r="F2904" s="144"/>
      <c r="G2904" s="144"/>
      <c r="H2904" s="144"/>
      <c r="I2904" s="144"/>
      <c r="J2904" s="144"/>
      <c r="K2904" s="144"/>
      <c r="L2904" s="144"/>
      <c r="M2904" s="144"/>
      <c r="N2904" s="144"/>
      <c r="O2904" s="144"/>
      <c r="P2904" s="144"/>
      <c r="Q2904" s="144"/>
      <c r="R2904" s="144"/>
      <c r="S2904" s="144"/>
      <c r="T2904" s="144"/>
      <c r="U2904" s="144"/>
      <c r="V2904" s="144"/>
      <c r="W2904" s="144"/>
      <c r="X2904" s="133"/>
      <c r="Y2904" s="133"/>
      <c r="Z2904" s="133"/>
      <c r="AA2904" s="133"/>
      <c r="AB2904" s="133"/>
      <c r="AC2904" s="133"/>
      <c r="AD2904" s="133"/>
      <c r="AE2904" s="133"/>
      <c r="AF2904" s="133"/>
      <c r="AG2904" s="133" t="s">
        <v>282</v>
      </c>
      <c r="AH2904" s="133">
        <v>5</v>
      </c>
      <c r="AI2904" s="133"/>
      <c r="AJ2904" s="133"/>
      <c r="AK2904" s="133"/>
      <c r="AL2904" s="133"/>
      <c r="AM2904" s="133"/>
      <c r="AN2904" s="133"/>
      <c r="AO2904" s="133"/>
      <c r="AP2904" s="133"/>
      <c r="AQ2904" s="133"/>
      <c r="AR2904" s="133"/>
      <c r="AS2904" s="133"/>
      <c r="AT2904" s="133"/>
      <c r="AU2904" s="133"/>
      <c r="AV2904" s="133"/>
      <c r="AW2904" s="133"/>
      <c r="AX2904" s="133"/>
      <c r="AY2904" s="133"/>
      <c r="AZ2904" s="133"/>
      <c r="BA2904" s="133"/>
      <c r="BB2904" s="133"/>
      <c r="BC2904" s="133"/>
      <c r="BD2904" s="133"/>
      <c r="BE2904" s="133"/>
      <c r="BF2904" s="133"/>
      <c r="BG2904" s="133"/>
      <c r="BH2904" s="133"/>
    </row>
    <row r="2905" spans="1:60" outlineLevel="1" x14ac:dyDescent="0.2">
      <c r="A2905" s="142"/>
      <c r="B2905" s="143"/>
      <c r="C2905" s="189" t="s">
        <v>2765</v>
      </c>
      <c r="D2905" s="175"/>
      <c r="E2905" s="176">
        <v>88.529000000000011</v>
      </c>
      <c r="F2905" s="144"/>
      <c r="G2905" s="144"/>
      <c r="H2905" s="144"/>
      <c r="I2905" s="144"/>
      <c r="J2905" s="144"/>
      <c r="K2905" s="144"/>
      <c r="L2905" s="144"/>
      <c r="M2905" s="144"/>
      <c r="N2905" s="144"/>
      <c r="O2905" s="144"/>
      <c r="P2905" s="144"/>
      <c r="Q2905" s="144"/>
      <c r="R2905" s="144"/>
      <c r="S2905" s="144"/>
      <c r="T2905" s="144"/>
      <c r="U2905" s="144"/>
      <c r="V2905" s="144"/>
      <c r="W2905" s="144"/>
      <c r="X2905" s="133"/>
      <c r="Y2905" s="133"/>
      <c r="Z2905" s="133"/>
      <c r="AA2905" s="133"/>
      <c r="AB2905" s="133"/>
      <c r="AC2905" s="133"/>
      <c r="AD2905" s="133"/>
      <c r="AE2905" s="133"/>
      <c r="AF2905" s="133"/>
      <c r="AG2905" s="133" t="s">
        <v>282</v>
      </c>
      <c r="AH2905" s="133">
        <v>5</v>
      </c>
      <c r="AI2905" s="133"/>
      <c r="AJ2905" s="133"/>
      <c r="AK2905" s="133"/>
      <c r="AL2905" s="133"/>
      <c r="AM2905" s="133"/>
      <c r="AN2905" s="133"/>
      <c r="AO2905" s="133"/>
      <c r="AP2905" s="133"/>
      <c r="AQ2905" s="133"/>
      <c r="AR2905" s="133"/>
      <c r="AS2905" s="133"/>
      <c r="AT2905" s="133"/>
      <c r="AU2905" s="133"/>
      <c r="AV2905" s="133"/>
      <c r="AW2905" s="133"/>
      <c r="AX2905" s="133"/>
      <c r="AY2905" s="133"/>
      <c r="AZ2905" s="133"/>
      <c r="BA2905" s="133"/>
      <c r="BB2905" s="133"/>
      <c r="BC2905" s="133"/>
      <c r="BD2905" s="133"/>
      <c r="BE2905" s="133"/>
      <c r="BF2905" s="133"/>
      <c r="BG2905" s="133"/>
      <c r="BH2905" s="133"/>
    </row>
    <row r="2906" spans="1:60" outlineLevel="1" x14ac:dyDescent="0.2">
      <c r="A2906" s="142"/>
      <c r="B2906" s="143"/>
      <c r="C2906" s="189" t="s">
        <v>2766</v>
      </c>
      <c r="D2906" s="175"/>
      <c r="E2906" s="176">
        <v>32.458000000000006</v>
      </c>
      <c r="F2906" s="144"/>
      <c r="G2906" s="144"/>
      <c r="H2906" s="144"/>
      <c r="I2906" s="144"/>
      <c r="J2906" s="144"/>
      <c r="K2906" s="144"/>
      <c r="L2906" s="144"/>
      <c r="M2906" s="144"/>
      <c r="N2906" s="144"/>
      <c r="O2906" s="144"/>
      <c r="P2906" s="144"/>
      <c r="Q2906" s="144"/>
      <c r="R2906" s="144"/>
      <c r="S2906" s="144"/>
      <c r="T2906" s="144"/>
      <c r="U2906" s="144"/>
      <c r="V2906" s="144"/>
      <c r="W2906" s="144"/>
      <c r="X2906" s="133"/>
      <c r="Y2906" s="133"/>
      <c r="Z2906" s="133"/>
      <c r="AA2906" s="133"/>
      <c r="AB2906" s="133"/>
      <c r="AC2906" s="133"/>
      <c r="AD2906" s="133"/>
      <c r="AE2906" s="133"/>
      <c r="AF2906" s="133"/>
      <c r="AG2906" s="133" t="s">
        <v>282</v>
      </c>
      <c r="AH2906" s="133">
        <v>5</v>
      </c>
      <c r="AI2906" s="133"/>
      <c r="AJ2906" s="133"/>
      <c r="AK2906" s="133"/>
      <c r="AL2906" s="133"/>
      <c r="AM2906" s="133"/>
      <c r="AN2906" s="133"/>
      <c r="AO2906" s="133"/>
      <c r="AP2906" s="133"/>
      <c r="AQ2906" s="133"/>
      <c r="AR2906" s="133"/>
      <c r="AS2906" s="133"/>
      <c r="AT2906" s="133"/>
      <c r="AU2906" s="133"/>
      <c r="AV2906" s="133"/>
      <c r="AW2906" s="133"/>
      <c r="AX2906" s="133"/>
      <c r="AY2906" s="133"/>
      <c r="AZ2906" s="133"/>
      <c r="BA2906" s="133"/>
      <c r="BB2906" s="133"/>
      <c r="BC2906" s="133"/>
      <c r="BD2906" s="133"/>
      <c r="BE2906" s="133"/>
      <c r="BF2906" s="133"/>
      <c r="BG2906" s="133"/>
      <c r="BH2906" s="133"/>
    </row>
    <row r="2907" spans="1:60" outlineLevel="1" x14ac:dyDescent="0.2">
      <c r="A2907" s="142"/>
      <c r="B2907" s="143"/>
      <c r="C2907" s="189" t="s">
        <v>2767</v>
      </c>
      <c r="D2907" s="175"/>
      <c r="E2907" s="176"/>
      <c r="F2907" s="144"/>
      <c r="G2907" s="144"/>
      <c r="H2907" s="144"/>
      <c r="I2907" s="144"/>
      <c r="J2907" s="144"/>
      <c r="K2907" s="144"/>
      <c r="L2907" s="144"/>
      <c r="M2907" s="144"/>
      <c r="N2907" s="144"/>
      <c r="O2907" s="144"/>
      <c r="P2907" s="144"/>
      <c r="Q2907" s="144"/>
      <c r="R2907" s="144"/>
      <c r="S2907" s="144"/>
      <c r="T2907" s="144"/>
      <c r="U2907" s="144"/>
      <c r="V2907" s="144"/>
      <c r="W2907" s="144"/>
      <c r="X2907" s="133"/>
      <c r="Y2907" s="133"/>
      <c r="Z2907" s="133"/>
      <c r="AA2907" s="133"/>
      <c r="AB2907" s="133"/>
      <c r="AC2907" s="133"/>
      <c r="AD2907" s="133"/>
      <c r="AE2907" s="133"/>
      <c r="AF2907" s="133"/>
      <c r="AG2907" s="133" t="s">
        <v>282</v>
      </c>
      <c r="AH2907" s="133">
        <v>0</v>
      </c>
      <c r="AI2907" s="133"/>
      <c r="AJ2907" s="133"/>
      <c r="AK2907" s="133"/>
      <c r="AL2907" s="133"/>
      <c r="AM2907" s="133"/>
      <c r="AN2907" s="133"/>
      <c r="AO2907" s="133"/>
      <c r="AP2907" s="133"/>
      <c r="AQ2907" s="133"/>
      <c r="AR2907" s="133"/>
      <c r="AS2907" s="133"/>
      <c r="AT2907" s="133"/>
      <c r="AU2907" s="133"/>
      <c r="AV2907" s="133"/>
      <c r="AW2907" s="133"/>
      <c r="AX2907" s="133"/>
      <c r="AY2907" s="133"/>
      <c r="AZ2907" s="133"/>
      <c r="BA2907" s="133"/>
      <c r="BB2907" s="133"/>
      <c r="BC2907" s="133"/>
      <c r="BD2907" s="133"/>
      <c r="BE2907" s="133"/>
      <c r="BF2907" s="133"/>
      <c r="BG2907" s="133"/>
      <c r="BH2907" s="133"/>
    </row>
    <row r="2908" spans="1:60" outlineLevel="1" x14ac:dyDescent="0.2">
      <c r="A2908" s="142"/>
      <c r="B2908" s="143"/>
      <c r="C2908" s="189" t="s">
        <v>1238</v>
      </c>
      <c r="D2908" s="175"/>
      <c r="E2908" s="176">
        <v>560.31000000000006</v>
      </c>
      <c r="F2908" s="144"/>
      <c r="G2908" s="144"/>
      <c r="H2908" s="144"/>
      <c r="I2908" s="144"/>
      <c r="J2908" s="144"/>
      <c r="K2908" s="144"/>
      <c r="L2908" s="144"/>
      <c r="M2908" s="144"/>
      <c r="N2908" s="144"/>
      <c r="O2908" s="144"/>
      <c r="P2908" s="144"/>
      <c r="Q2908" s="144"/>
      <c r="R2908" s="144"/>
      <c r="S2908" s="144"/>
      <c r="T2908" s="144"/>
      <c r="U2908" s="144"/>
      <c r="V2908" s="144"/>
      <c r="W2908" s="144"/>
      <c r="X2908" s="133"/>
      <c r="Y2908" s="133"/>
      <c r="Z2908" s="133"/>
      <c r="AA2908" s="133"/>
      <c r="AB2908" s="133"/>
      <c r="AC2908" s="133"/>
      <c r="AD2908" s="133"/>
      <c r="AE2908" s="133"/>
      <c r="AF2908" s="133"/>
      <c r="AG2908" s="133" t="s">
        <v>282</v>
      </c>
      <c r="AH2908" s="133">
        <v>5</v>
      </c>
      <c r="AI2908" s="133"/>
      <c r="AJ2908" s="133"/>
      <c r="AK2908" s="133"/>
      <c r="AL2908" s="133"/>
      <c r="AM2908" s="133"/>
      <c r="AN2908" s="133"/>
      <c r="AO2908" s="133"/>
      <c r="AP2908" s="133"/>
      <c r="AQ2908" s="133"/>
      <c r="AR2908" s="133"/>
      <c r="AS2908" s="133"/>
      <c r="AT2908" s="133"/>
      <c r="AU2908" s="133"/>
      <c r="AV2908" s="133"/>
      <c r="AW2908" s="133"/>
      <c r="AX2908" s="133"/>
      <c r="AY2908" s="133"/>
      <c r="AZ2908" s="133"/>
      <c r="BA2908" s="133"/>
      <c r="BB2908" s="133"/>
      <c r="BC2908" s="133"/>
      <c r="BD2908" s="133"/>
      <c r="BE2908" s="133"/>
      <c r="BF2908" s="133"/>
      <c r="BG2908" s="133"/>
      <c r="BH2908" s="133"/>
    </row>
    <row r="2909" spans="1:60" outlineLevel="1" x14ac:dyDescent="0.2">
      <c r="A2909" s="142"/>
      <c r="B2909" s="143"/>
      <c r="C2909" s="189" t="s">
        <v>1073</v>
      </c>
      <c r="D2909" s="175"/>
      <c r="E2909" s="176"/>
      <c r="F2909" s="144"/>
      <c r="G2909" s="144"/>
      <c r="H2909" s="144"/>
      <c r="I2909" s="144"/>
      <c r="J2909" s="144"/>
      <c r="K2909" s="144"/>
      <c r="L2909" s="144"/>
      <c r="M2909" s="144"/>
      <c r="N2909" s="144"/>
      <c r="O2909" s="144"/>
      <c r="P2909" s="144"/>
      <c r="Q2909" s="144"/>
      <c r="R2909" s="144"/>
      <c r="S2909" s="144"/>
      <c r="T2909" s="144"/>
      <c r="U2909" s="144"/>
      <c r="V2909" s="144"/>
      <c r="W2909" s="144"/>
      <c r="X2909" s="133"/>
      <c r="Y2909" s="133"/>
      <c r="Z2909" s="133"/>
      <c r="AA2909" s="133"/>
      <c r="AB2909" s="133"/>
      <c r="AC2909" s="133"/>
      <c r="AD2909" s="133"/>
      <c r="AE2909" s="133"/>
      <c r="AF2909" s="133"/>
      <c r="AG2909" s="133" t="s">
        <v>282</v>
      </c>
      <c r="AH2909" s="133">
        <v>0</v>
      </c>
      <c r="AI2909" s="133"/>
      <c r="AJ2909" s="133"/>
      <c r="AK2909" s="133"/>
      <c r="AL2909" s="133"/>
      <c r="AM2909" s="133"/>
      <c r="AN2909" s="133"/>
      <c r="AO2909" s="133"/>
      <c r="AP2909" s="133"/>
      <c r="AQ2909" s="133"/>
      <c r="AR2909" s="133"/>
      <c r="AS2909" s="133"/>
      <c r="AT2909" s="133"/>
      <c r="AU2909" s="133"/>
      <c r="AV2909" s="133"/>
      <c r="AW2909" s="133"/>
      <c r="AX2909" s="133"/>
      <c r="AY2909" s="133"/>
      <c r="AZ2909" s="133"/>
      <c r="BA2909" s="133"/>
      <c r="BB2909" s="133"/>
      <c r="BC2909" s="133"/>
      <c r="BD2909" s="133"/>
      <c r="BE2909" s="133"/>
      <c r="BF2909" s="133"/>
      <c r="BG2909" s="133"/>
      <c r="BH2909" s="133"/>
    </row>
    <row r="2910" spans="1:60" outlineLevel="1" x14ac:dyDescent="0.2">
      <c r="A2910" s="142"/>
      <c r="B2910" s="143"/>
      <c r="C2910" s="189" t="s">
        <v>2768</v>
      </c>
      <c r="D2910" s="175"/>
      <c r="E2910" s="176"/>
      <c r="F2910" s="144"/>
      <c r="G2910" s="144"/>
      <c r="H2910" s="144"/>
      <c r="I2910" s="144"/>
      <c r="J2910" s="144"/>
      <c r="K2910" s="144"/>
      <c r="L2910" s="144"/>
      <c r="M2910" s="144"/>
      <c r="N2910" s="144"/>
      <c r="O2910" s="144"/>
      <c r="P2910" s="144"/>
      <c r="Q2910" s="144"/>
      <c r="R2910" s="144"/>
      <c r="S2910" s="144"/>
      <c r="T2910" s="144"/>
      <c r="U2910" s="144"/>
      <c r="V2910" s="144"/>
      <c r="W2910" s="144"/>
      <c r="X2910" s="133"/>
      <c r="Y2910" s="133"/>
      <c r="Z2910" s="133"/>
      <c r="AA2910" s="133"/>
      <c r="AB2910" s="133"/>
      <c r="AC2910" s="133"/>
      <c r="AD2910" s="133"/>
      <c r="AE2910" s="133"/>
      <c r="AF2910" s="133"/>
      <c r="AG2910" s="133" t="s">
        <v>282</v>
      </c>
      <c r="AH2910" s="133">
        <v>0</v>
      </c>
      <c r="AI2910" s="133"/>
      <c r="AJ2910" s="133"/>
      <c r="AK2910" s="133"/>
      <c r="AL2910" s="133"/>
      <c r="AM2910" s="133"/>
      <c r="AN2910" s="133"/>
      <c r="AO2910" s="133"/>
      <c r="AP2910" s="133"/>
      <c r="AQ2910" s="133"/>
      <c r="AR2910" s="133"/>
      <c r="AS2910" s="133"/>
      <c r="AT2910" s="133"/>
      <c r="AU2910" s="133"/>
      <c r="AV2910" s="133"/>
      <c r="AW2910" s="133"/>
      <c r="AX2910" s="133"/>
      <c r="AY2910" s="133"/>
      <c r="AZ2910" s="133"/>
      <c r="BA2910" s="133"/>
      <c r="BB2910" s="133"/>
      <c r="BC2910" s="133"/>
      <c r="BD2910" s="133"/>
      <c r="BE2910" s="133"/>
      <c r="BF2910" s="133"/>
      <c r="BG2910" s="133"/>
      <c r="BH2910" s="133"/>
    </row>
    <row r="2911" spans="1:60" outlineLevel="1" x14ac:dyDescent="0.2">
      <c r="A2911" s="142"/>
      <c r="B2911" s="143"/>
      <c r="C2911" s="189" t="s">
        <v>1769</v>
      </c>
      <c r="D2911" s="175"/>
      <c r="E2911" s="176">
        <v>110</v>
      </c>
      <c r="F2911" s="144"/>
      <c r="G2911" s="144"/>
      <c r="H2911" s="144"/>
      <c r="I2911" s="144"/>
      <c r="J2911" s="144"/>
      <c r="K2911" s="144"/>
      <c r="L2911" s="144"/>
      <c r="M2911" s="144"/>
      <c r="N2911" s="144"/>
      <c r="O2911" s="144"/>
      <c r="P2911" s="144"/>
      <c r="Q2911" s="144"/>
      <c r="R2911" s="144"/>
      <c r="S2911" s="144"/>
      <c r="T2911" s="144"/>
      <c r="U2911" s="144"/>
      <c r="V2911" s="144"/>
      <c r="W2911" s="144"/>
      <c r="X2911" s="133"/>
      <c r="Y2911" s="133"/>
      <c r="Z2911" s="133"/>
      <c r="AA2911" s="133"/>
      <c r="AB2911" s="133"/>
      <c r="AC2911" s="133"/>
      <c r="AD2911" s="133"/>
      <c r="AE2911" s="133"/>
      <c r="AF2911" s="133"/>
      <c r="AG2911" s="133" t="s">
        <v>282</v>
      </c>
      <c r="AH2911" s="133">
        <v>5</v>
      </c>
      <c r="AI2911" s="133"/>
      <c r="AJ2911" s="133"/>
      <c r="AK2911" s="133"/>
      <c r="AL2911" s="133"/>
      <c r="AM2911" s="133"/>
      <c r="AN2911" s="133"/>
      <c r="AO2911" s="133"/>
      <c r="AP2911" s="133"/>
      <c r="AQ2911" s="133"/>
      <c r="AR2911" s="133"/>
      <c r="AS2911" s="133"/>
      <c r="AT2911" s="133"/>
      <c r="AU2911" s="133"/>
      <c r="AV2911" s="133"/>
      <c r="AW2911" s="133"/>
      <c r="AX2911" s="133"/>
      <c r="AY2911" s="133"/>
      <c r="AZ2911" s="133"/>
      <c r="BA2911" s="133"/>
      <c r="BB2911" s="133"/>
      <c r="BC2911" s="133"/>
      <c r="BD2911" s="133"/>
      <c r="BE2911" s="133"/>
      <c r="BF2911" s="133"/>
      <c r="BG2911" s="133"/>
      <c r="BH2911" s="133"/>
    </row>
    <row r="2912" spans="1:60" outlineLevel="1" x14ac:dyDescent="0.2">
      <c r="A2912" s="142"/>
      <c r="B2912" s="143"/>
      <c r="C2912" s="189" t="s">
        <v>1073</v>
      </c>
      <c r="D2912" s="175"/>
      <c r="E2912" s="176"/>
      <c r="F2912" s="144"/>
      <c r="G2912" s="144"/>
      <c r="H2912" s="144"/>
      <c r="I2912" s="144"/>
      <c r="J2912" s="144"/>
      <c r="K2912" s="144"/>
      <c r="L2912" s="144"/>
      <c r="M2912" s="144"/>
      <c r="N2912" s="144"/>
      <c r="O2912" s="144"/>
      <c r="P2912" s="144"/>
      <c r="Q2912" s="144"/>
      <c r="R2912" s="144"/>
      <c r="S2912" s="144"/>
      <c r="T2912" s="144"/>
      <c r="U2912" s="144"/>
      <c r="V2912" s="144"/>
      <c r="W2912" s="144"/>
      <c r="X2912" s="133"/>
      <c r="Y2912" s="133"/>
      <c r="Z2912" s="133"/>
      <c r="AA2912" s="133"/>
      <c r="AB2912" s="133"/>
      <c r="AC2912" s="133"/>
      <c r="AD2912" s="133"/>
      <c r="AE2912" s="133"/>
      <c r="AF2912" s="133"/>
      <c r="AG2912" s="133" t="s">
        <v>282</v>
      </c>
      <c r="AH2912" s="133">
        <v>0</v>
      </c>
      <c r="AI2912" s="133"/>
      <c r="AJ2912" s="133"/>
      <c r="AK2912" s="133"/>
      <c r="AL2912" s="133"/>
      <c r="AM2912" s="133"/>
      <c r="AN2912" s="133"/>
      <c r="AO2912" s="133"/>
      <c r="AP2912" s="133"/>
      <c r="AQ2912" s="133"/>
      <c r="AR2912" s="133"/>
      <c r="AS2912" s="133"/>
      <c r="AT2912" s="133"/>
      <c r="AU2912" s="133"/>
      <c r="AV2912" s="133"/>
      <c r="AW2912" s="133"/>
      <c r="AX2912" s="133"/>
      <c r="AY2912" s="133"/>
      <c r="AZ2912" s="133"/>
      <c r="BA2912" s="133"/>
      <c r="BB2912" s="133"/>
      <c r="BC2912" s="133"/>
      <c r="BD2912" s="133"/>
      <c r="BE2912" s="133"/>
      <c r="BF2912" s="133"/>
      <c r="BG2912" s="133"/>
      <c r="BH2912" s="133"/>
    </row>
    <row r="2913" spans="1:60" outlineLevel="1" x14ac:dyDescent="0.2">
      <c r="A2913" s="142"/>
      <c r="B2913" s="143"/>
      <c r="C2913" s="189" t="s">
        <v>2769</v>
      </c>
      <c r="D2913" s="175"/>
      <c r="E2913" s="176"/>
      <c r="F2913" s="144"/>
      <c r="G2913" s="144"/>
      <c r="H2913" s="144"/>
      <c r="I2913" s="144"/>
      <c r="J2913" s="144"/>
      <c r="K2913" s="144"/>
      <c r="L2913" s="144"/>
      <c r="M2913" s="144"/>
      <c r="N2913" s="144"/>
      <c r="O2913" s="144"/>
      <c r="P2913" s="144"/>
      <c r="Q2913" s="144"/>
      <c r="R2913" s="144"/>
      <c r="S2913" s="144"/>
      <c r="T2913" s="144"/>
      <c r="U2913" s="144"/>
      <c r="V2913" s="144"/>
      <c r="W2913" s="144"/>
      <c r="X2913" s="133"/>
      <c r="Y2913" s="133"/>
      <c r="Z2913" s="133"/>
      <c r="AA2913" s="133"/>
      <c r="AB2913" s="133"/>
      <c r="AC2913" s="133"/>
      <c r="AD2913" s="133"/>
      <c r="AE2913" s="133"/>
      <c r="AF2913" s="133"/>
      <c r="AG2913" s="133" t="s">
        <v>282</v>
      </c>
      <c r="AH2913" s="133">
        <v>0</v>
      </c>
      <c r="AI2913" s="133"/>
      <c r="AJ2913" s="133"/>
      <c r="AK2913" s="133"/>
      <c r="AL2913" s="133"/>
      <c r="AM2913" s="133"/>
      <c r="AN2913" s="133"/>
      <c r="AO2913" s="133"/>
      <c r="AP2913" s="133"/>
      <c r="AQ2913" s="133"/>
      <c r="AR2913" s="133"/>
      <c r="AS2913" s="133"/>
      <c r="AT2913" s="133"/>
      <c r="AU2913" s="133"/>
      <c r="AV2913" s="133"/>
      <c r="AW2913" s="133"/>
      <c r="AX2913" s="133"/>
      <c r="AY2913" s="133"/>
      <c r="AZ2913" s="133"/>
      <c r="BA2913" s="133"/>
      <c r="BB2913" s="133"/>
      <c r="BC2913" s="133"/>
      <c r="BD2913" s="133"/>
      <c r="BE2913" s="133"/>
      <c r="BF2913" s="133"/>
      <c r="BG2913" s="133"/>
      <c r="BH2913" s="133"/>
    </row>
    <row r="2914" spans="1:60" outlineLevel="1" x14ac:dyDescent="0.2">
      <c r="A2914" s="142"/>
      <c r="B2914" s="143"/>
      <c r="C2914" s="189" t="s">
        <v>655</v>
      </c>
      <c r="D2914" s="175"/>
      <c r="E2914" s="176"/>
      <c r="F2914" s="144"/>
      <c r="G2914" s="144"/>
      <c r="H2914" s="144"/>
      <c r="I2914" s="144"/>
      <c r="J2914" s="144"/>
      <c r="K2914" s="144"/>
      <c r="L2914" s="144"/>
      <c r="M2914" s="144"/>
      <c r="N2914" s="144"/>
      <c r="O2914" s="144"/>
      <c r="P2914" s="144"/>
      <c r="Q2914" s="144"/>
      <c r="R2914" s="144"/>
      <c r="S2914" s="144"/>
      <c r="T2914" s="144"/>
      <c r="U2914" s="144"/>
      <c r="V2914" s="144"/>
      <c r="W2914" s="144"/>
      <c r="X2914" s="133"/>
      <c r="Y2914" s="133"/>
      <c r="Z2914" s="133"/>
      <c r="AA2914" s="133"/>
      <c r="AB2914" s="133"/>
      <c r="AC2914" s="133"/>
      <c r="AD2914" s="133"/>
      <c r="AE2914" s="133"/>
      <c r="AF2914" s="133"/>
      <c r="AG2914" s="133" t="s">
        <v>282</v>
      </c>
      <c r="AH2914" s="133">
        <v>0</v>
      </c>
      <c r="AI2914" s="133"/>
      <c r="AJ2914" s="133"/>
      <c r="AK2914" s="133"/>
      <c r="AL2914" s="133"/>
      <c r="AM2914" s="133"/>
      <c r="AN2914" s="133"/>
      <c r="AO2914" s="133"/>
      <c r="AP2914" s="133"/>
      <c r="AQ2914" s="133"/>
      <c r="AR2914" s="133"/>
      <c r="AS2914" s="133"/>
      <c r="AT2914" s="133"/>
      <c r="AU2914" s="133"/>
      <c r="AV2914" s="133"/>
      <c r="AW2914" s="133"/>
      <c r="AX2914" s="133"/>
      <c r="AY2914" s="133"/>
      <c r="AZ2914" s="133"/>
      <c r="BA2914" s="133"/>
      <c r="BB2914" s="133"/>
      <c r="BC2914" s="133"/>
      <c r="BD2914" s="133"/>
      <c r="BE2914" s="133"/>
      <c r="BF2914" s="133"/>
      <c r="BG2914" s="133"/>
      <c r="BH2914" s="133"/>
    </row>
    <row r="2915" spans="1:60" outlineLevel="1" x14ac:dyDescent="0.2">
      <c r="A2915" s="142"/>
      <c r="B2915" s="143"/>
      <c r="C2915" s="189" t="s">
        <v>2770</v>
      </c>
      <c r="D2915" s="175"/>
      <c r="E2915" s="176">
        <v>105.32220000000001</v>
      </c>
      <c r="F2915" s="144"/>
      <c r="G2915" s="144"/>
      <c r="H2915" s="144"/>
      <c r="I2915" s="144"/>
      <c r="J2915" s="144"/>
      <c r="K2915" s="144"/>
      <c r="L2915" s="144"/>
      <c r="M2915" s="144"/>
      <c r="N2915" s="144"/>
      <c r="O2915" s="144"/>
      <c r="P2915" s="144"/>
      <c r="Q2915" s="144"/>
      <c r="R2915" s="144"/>
      <c r="S2915" s="144"/>
      <c r="T2915" s="144"/>
      <c r="U2915" s="144"/>
      <c r="V2915" s="144"/>
      <c r="W2915" s="144"/>
      <c r="X2915" s="133"/>
      <c r="Y2915" s="133"/>
      <c r="Z2915" s="133"/>
      <c r="AA2915" s="133"/>
      <c r="AB2915" s="133"/>
      <c r="AC2915" s="133"/>
      <c r="AD2915" s="133"/>
      <c r="AE2915" s="133"/>
      <c r="AF2915" s="133"/>
      <c r="AG2915" s="133" t="s">
        <v>282</v>
      </c>
      <c r="AH2915" s="133">
        <v>0</v>
      </c>
      <c r="AI2915" s="133"/>
      <c r="AJ2915" s="133"/>
      <c r="AK2915" s="133"/>
      <c r="AL2915" s="133"/>
      <c r="AM2915" s="133"/>
      <c r="AN2915" s="133"/>
      <c r="AO2915" s="133"/>
      <c r="AP2915" s="133"/>
      <c r="AQ2915" s="133"/>
      <c r="AR2915" s="133"/>
      <c r="AS2915" s="133"/>
      <c r="AT2915" s="133"/>
      <c r="AU2915" s="133"/>
      <c r="AV2915" s="133"/>
      <c r="AW2915" s="133"/>
      <c r="AX2915" s="133"/>
      <c r="AY2915" s="133"/>
      <c r="AZ2915" s="133"/>
      <c r="BA2915" s="133"/>
      <c r="BB2915" s="133"/>
      <c r="BC2915" s="133"/>
      <c r="BD2915" s="133"/>
      <c r="BE2915" s="133"/>
      <c r="BF2915" s="133"/>
      <c r="BG2915" s="133"/>
      <c r="BH2915" s="133"/>
    </row>
    <row r="2916" spans="1:60" outlineLevel="1" x14ac:dyDescent="0.2">
      <c r="A2916" s="142"/>
      <c r="B2916" s="143"/>
      <c r="C2916" s="189" t="s">
        <v>671</v>
      </c>
      <c r="D2916" s="175"/>
      <c r="E2916" s="176">
        <v>-3.36</v>
      </c>
      <c r="F2916" s="144"/>
      <c r="G2916" s="144"/>
      <c r="H2916" s="144"/>
      <c r="I2916" s="144"/>
      <c r="J2916" s="144"/>
      <c r="K2916" s="144"/>
      <c r="L2916" s="144"/>
      <c r="M2916" s="144"/>
      <c r="N2916" s="144"/>
      <c r="O2916" s="144"/>
      <c r="P2916" s="144"/>
      <c r="Q2916" s="144"/>
      <c r="R2916" s="144"/>
      <c r="S2916" s="144"/>
      <c r="T2916" s="144"/>
      <c r="U2916" s="144"/>
      <c r="V2916" s="144"/>
      <c r="W2916" s="144"/>
      <c r="X2916" s="133"/>
      <c r="Y2916" s="133"/>
      <c r="Z2916" s="133"/>
      <c r="AA2916" s="133"/>
      <c r="AB2916" s="133"/>
      <c r="AC2916" s="133"/>
      <c r="AD2916" s="133"/>
      <c r="AE2916" s="133"/>
      <c r="AF2916" s="133"/>
      <c r="AG2916" s="133" t="s">
        <v>282</v>
      </c>
      <c r="AH2916" s="133">
        <v>0</v>
      </c>
      <c r="AI2916" s="133"/>
      <c r="AJ2916" s="133"/>
      <c r="AK2916" s="133"/>
      <c r="AL2916" s="133"/>
      <c r="AM2916" s="133"/>
      <c r="AN2916" s="133"/>
      <c r="AO2916" s="133"/>
      <c r="AP2916" s="133"/>
      <c r="AQ2916" s="133"/>
      <c r="AR2916" s="133"/>
      <c r="AS2916" s="133"/>
      <c r="AT2916" s="133"/>
      <c r="AU2916" s="133"/>
      <c r="AV2916" s="133"/>
      <c r="AW2916" s="133"/>
      <c r="AX2916" s="133"/>
      <c r="AY2916" s="133"/>
      <c r="AZ2916" s="133"/>
      <c r="BA2916" s="133"/>
      <c r="BB2916" s="133"/>
      <c r="BC2916" s="133"/>
      <c r="BD2916" s="133"/>
      <c r="BE2916" s="133"/>
      <c r="BF2916" s="133"/>
      <c r="BG2916" s="133"/>
      <c r="BH2916" s="133"/>
    </row>
    <row r="2917" spans="1:60" outlineLevel="1" x14ac:dyDescent="0.2">
      <c r="A2917" s="142"/>
      <c r="B2917" s="143"/>
      <c r="C2917" s="189" t="s">
        <v>2771</v>
      </c>
      <c r="D2917" s="175"/>
      <c r="E2917" s="176">
        <v>17.611500000000003</v>
      </c>
      <c r="F2917" s="144"/>
      <c r="G2917" s="144"/>
      <c r="H2917" s="144"/>
      <c r="I2917" s="144"/>
      <c r="J2917" s="144"/>
      <c r="K2917" s="144"/>
      <c r="L2917" s="144"/>
      <c r="M2917" s="144"/>
      <c r="N2917" s="144"/>
      <c r="O2917" s="144"/>
      <c r="P2917" s="144"/>
      <c r="Q2917" s="144"/>
      <c r="R2917" s="144"/>
      <c r="S2917" s="144"/>
      <c r="T2917" s="144"/>
      <c r="U2917" s="144"/>
      <c r="V2917" s="144"/>
      <c r="W2917" s="144"/>
      <c r="X2917" s="133"/>
      <c r="Y2917" s="133"/>
      <c r="Z2917" s="133"/>
      <c r="AA2917" s="133"/>
      <c r="AB2917" s="133"/>
      <c r="AC2917" s="133"/>
      <c r="AD2917" s="133"/>
      <c r="AE2917" s="133"/>
      <c r="AF2917" s="133"/>
      <c r="AG2917" s="133" t="s">
        <v>282</v>
      </c>
      <c r="AH2917" s="133">
        <v>0</v>
      </c>
      <c r="AI2917" s="133"/>
      <c r="AJ2917" s="133"/>
      <c r="AK2917" s="133"/>
      <c r="AL2917" s="133"/>
      <c r="AM2917" s="133"/>
      <c r="AN2917" s="133"/>
      <c r="AO2917" s="133"/>
      <c r="AP2917" s="133"/>
      <c r="AQ2917" s="133"/>
      <c r="AR2917" s="133"/>
      <c r="AS2917" s="133"/>
      <c r="AT2917" s="133"/>
      <c r="AU2917" s="133"/>
      <c r="AV2917" s="133"/>
      <c r="AW2917" s="133"/>
      <c r="AX2917" s="133"/>
      <c r="AY2917" s="133"/>
      <c r="AZ2917" s="133"/>
      <c r="BA2917" s="133"/>
      <c r="BB2917" s="133"/>
      <c r="BC2917" s="133"/>
      <c r="BD2917" s="133"/>
      <c r="BE2917" s="133"/>
      <c r="BF2917" s="133"/>
      <c r="BG2917" s="133"/>
      <c r="BH2917" s="133"/>
    </row>
    <row r="2918" spans="1:60" outlineLevel="1" x14ac:dyDescent="0.2">
      <c r="A2918" s="142"/>
      <c r="B2918" s="143"/>
      <c r="C2918" s="189" t="s">
        <v>2772</v>
      </c>
      <c r="D2918" s="175"/>
      <c r="E2918" s="176">
        <v>26.025300000000001</v>
      </c>
      <c r="F2918" s="144"/>
      <c r="G2918" s="144"/>
      <c r="H2918" s="144"/>
      <c r="I2918" s="144"/>
      <c r="J2918" s="144"/>
      <c r="K2918" s="144"/>
      <c r="L2918" s="144"/>
      <c r="M2918" s="144"/>
      <c r="N2918" s="144"/>
      <c r="O2918" s="144"/>
      <c r="P2918" s="144"/>
      <c r="Q2918" s="144"/>
      <c r="R2918" s="144"/>
      <c r="S2918" s="144"/>
      <c r="T2918" s="144"/>
      <c r="U2918" s="144"/>
      <c r="V2918" s="144"/>
      <c r="W2918" s="144"/>
      <c r="X2918" s="133"/>
      <c r="Y2918" s="133"/>
      <c r="Z2918" s="133"/>
      <c r="AA2918" s="133"/>
      <c r="AB2918" s="133"/>
      <c r="AC2918" s="133"/>
      <c r="AD2918" s="133"/>
      <c r="AE2918" s="133"/>
      <c r="AF2918" s="133"/>
      <c r="AG2918" s="133" t="s">
        <v>282</v>
      </c>
      <c r="AH2918" s="133">
        <v>0</v>
      </c>
      <c r="AI2918" s="133"/>
      <c r="AJ2918" s="133"/>
      <c r="AK2918" s="133"/>
      <c r="AL2918" s="133"/>
      <c r="AM2918" s="133"/>
      <c r="AN2918" s="133"/>
      <c r="AO2918" s="133"/>
      <c r="AP2918" s="133"/>
      <c r="AQ2918" s="133"/>
      <c r="AR2918" s="133"/>
      <c r="AS2918" s="133"/>
      <c r="AT2918" s="133"/>
      <c r="AU2918" s="133"/>
      <c r="AV2918" s="133"/>
      <c r="AW2918" s="133"/>
      <c r="AX2918" s="133"/>
      <c r="AY2918" s="133"/>
      <c r="AZ2918" s="133"/>
      <c r="BA2918" s="133"/>
      <c r="BB2918" s="133"/>
      <c r="BC2918" s="133"/>
      <c r="BD2918" s="133"/>
      <c r="BE2918" s="133"/>
      <c r="BF2918" s="133"/>
      <c r="BG2918" s="133"/>
      <c r="BH2918" s="133"/>
    </row>
    <row r="2919" spans="1:60" outlineLevel="1" x14ac:dyDescent="0.2">
      <c r="A2919" s="142"/>
      <c r="B2919" s="143"/>
      <c r="C2919" s="189" t="s">
        <v>2773</v>
      </c>
      <c r="D2919" s="175"/>
      <c r="E2919" s="176">
        <v>4.8140000000000001</v>
      </c>
      <c r="F2919" s="144"/>
      <c r="G2919" s="144"/>
      <c r="H2919" s="144"/>
      <c r="I2919" s="144"/>
      <c r="J2919" s="144"/>
      <c r="K2919" s="144"/>
      <c r="L2919" s="144"/>
      <c r="M2919" s="144"/>
      <c r="N2919" s="144"/>
      <c r="O2919" s="144"/>
      <c r="P2919" s="144"/>
      <c r="Q2919" s="144"/>
      <c r="R2919" s="144"/>
      <c r="S2919" s="144"/>
      <c r="T2919" s="144"/>
      <c r="U2919" s="144"/>
      <c r="V2919" s="144"/>
      <c r="W2919" s="144"/>
      <c r="X2919" s="133"/>
      <c r="Y2919" s="133"/>
      <c r="Z2919" s="133"/>
      <c r="AA2919" s="133"/>
      <c r="AB2919" s="133"/>
      <c r="AC2919" s="133"/>
      <c r="AD2919" s="133"/>
      <c r="AE2919" s="133"/>
      <c r="AF2919" s="133"/>
      <c r="AG2919" s="133" t="s">
        <v>282</v>
      </c>
      <c r="AH2919" s="133">
        <v>0</v>
      </c>
      <c r="AI2919" s="133"/>
      <c r="AJ2919" s="133"/>
      <c r="AK2919" s="133"/>
      <c r="AL2919" s="133"/>
      <c r="AM2919" s="133"/>
      <c r="AN2919" s="133"/>
      <c r="AO2919" s="133"/>
      <c r="AP2919" s="133"/>
      <c r="AQ2919" s="133"/>
      <c r="AR2919" s="133"/>
      <c r="AS2919" s="133"/>
      <c r="AT2919" s="133"/>
      <c r="AU2919" s="133"/>
      <c r="AV2919" s="133"/>
      <c r="AW2919" s="133"/>
      <c r="AX2919" s="133"/>
      <c r="AY2919" s="133"/>
      <c r="AZ2919" s="133"/>
      <c r="BA2919" s="133"/>
      <c r="BB2919" s="133"/>
      <c r="BC2919" s="133"/>
      <c r="BD2919" s="133"/>
      <c r="BE2919" s="133"/>
      <c r="BF2919" s="133"/>
      <c r="BG2919" s="133"/>
      <c r="BH2919" s="133"/>
    </row>
    <row r="2920" spans="1:60" outlineLevel="1" x14ac:dyDescent="0.2">
      <c r="A2920" s="142"/>
      <c r="B2920" s="143"/>
      <c r="C2920" s="189" t="s">
        <v>2774</v>
      </c>
      <c r="D2920" s="175"/>
      <c r="E2920" s="176">
        <v>32.569200000000002</v>
      </c>
      <c r="F2920" s="144"/>
      <c r="G2920" s="144"/>
      <c r="H2920" s="144"/>
      <c r="I2920" s="144"/>
      <c r="J2920" s="144"/>
      <c r="K2920" s="144"/>
      <c r="L2920" s="144"/>
      <c r="M2920" s="144"/>
      <c r="N2920" s="144"/>
      <c r="O2920" s="144"/>
      <c r="P2920" s="144"/>
      <c r="Q2920" s="144"/>
      <c r="R2920" s="144"/>
      <c r="S2920" s="144"/>
      <c r="T2920" s="144"/>
      <c r="U2920" s="144"/>
      <c r="V2920" s="144"/>
      <c r="W2920" s="144"/>
      <c r="X2920" s="133"/>
      <c r="Y2920" s="133"/>
      <c r="Z2920" s="133"/>
      <c r="AA2920" s="133"/>
      <c r="AB2920" s="133"/>
      <c r="AC2920" s="133"/>
      <c r="AD2920" s="133"/>
      <c r="AE2920" s="133"/>
      <c r="AF2920" s="133"/>
      <c r="AG2920" s="133" t="s">
        <v>282</v>
      </c>
      <c r="AH2920" s="133">
        <v>0</v>
      </c>
      <c r="AI2920" s="133"/>
      <c r="AJ2920" s="133"/>
      <c r="AK2920" s="133"/>
      <c r="AL2920" s="133"/>
      <c r="AM2920" s="133"/>
      <c r="AN2920" s="133"/>
      <c r="AO2920" s="133"/>
      <c r="AP2920" s="133"/>
      <c r="AQ2920" s="133"/>
      <c r="AR2920" s="133"/>
      <c r="AS2920" s="133"/>
      <c r="AT2920" s="133"/>
      <c r="AU2920" s="133"/>
      <c r="AV2920" s="133"/>
      <c r="AW2920" s="133"/>
      <c r="AX2920" s="133"/>
      <c r="AY2920" s="133"/>
      <c r="AZ2920" s="133"/>
      <c r="BA2920" s="133"/>
      <c r="BB2920" s="133"/>
      <c r="BC2920" s="133"/>
      <c r="BD2920" s="133"/>
      <c r="BE2920" s="133"/>
      <c r="BF2920" s="133"/>
      <c r="BG2920" s="133"/>
      <c r="BH2920" s="133"/>
    </row>
    <row r="2921" spans="1:60" outlineLevel="1" x14ac:dyDescent="0.2">
      <c r="A2921" s="142"/>
      <c r="B2921" s="143"/>
      <c r="C2921" s="189" t="s">
        <v>1249</v>
      </c>
      <c r="D2921" s="175"/>
      <c r="E2921" s="176">
        <v>-1.5999999999999999</v>
      </c>
      <c r="F2921" s="144"/>
      <c r="G2921" s="144"/>
      <c r="H2921" s="144"/>
      <c r="I2921" s="144"/>
      <c r="J2921" s="144"/>
      <c r="K2921" s="144"/>
      <c r="L2921" s="144"/>
      <c r="M2921" s="144"/>
      <c r="N2921" s="144"/>
      <c r="O2921" s="144"/>
      <c r="P2921" s="144"/>
      <c r="Q2921" s="144"/>
      <c r="R2921" s="144"/>
      <c r="S2921" s="144"/>
      <c r="T2921" s="144"/>
      <c r="U2921" s="144"/>
      <c r="V2921" s="144"/>
      <c r="W2921" s="144"/>
      <c r="X2921" s="133"/>
      <c r="Y2921" s="133"/>
      <c r="Z2921" s="133"/>
      <c r="AA2921" s="133"/>
      <c r="AB2921" s="133"/>
      <c r="AC2921" s="133"/>
      <c r="AD2921" s="133"/>
      <c r="AE2921" s="133"/>
      <c r="AF2921" s="133"/>
      <c r="AG2921" s="133" t="s">
        <v>282</v>
      </c>
      <c r="AH2921" s="133">
        <v>0</v>
      </c>
      <c r="AI2921" s="133"/>
      <c r="AJ2921" s="133"/>
      <c r="AK2921" s="133"/>
      <c r="AL2921" s="133"/>
      <c r="AM2921" s="133"/>
      <c r="AN2921" s="133"/>
      <c r="AO2921" s="133"/>
      <c r="AP2921" s="133"/>
      <c r="AQ2921" s="133"/>
      <c r="AR2921" s="133"/>
      <c r="AS2921" s="133"/>
      <c r="AT2921" s="133"/>
      <c r="AU2921" s="133"/>
      <c r="AV2921" s="133"/>
      <c r="AW2921" s="133"/>
      <c r="AX2921" s="133"/>
      <c r="AY2921" s="133"/>
      <c r="AZ2921" s="133"/>
      <c r="BA2921" s="133"/>
      <c r="BB2921" s="133"/>
      <c r="BC2921" s="133"/>
      <c r="BD2921" s="133"/>
      <c r="BE2921" s="133"/>
      <c r="BF2921" s="133"/>
      <c r="BG2921" s="133"/>
      <c r="BH2921" s="133"/>
    </row>
    <row r="2922" spans="1:60" outlineLevel="1" x14ac:dyDescent="0.2">
      <c r="A2922" s="142"/>
      <c r="B2922" s="143"/>
      <c r="C2922" s="189" t="s">
        <v>699</v>
      </c>
      <c r="D2922" s="175"/>
      <c r="E2922" s="176">
        <v>-1.89</v>
      </c>
      <c r="F2922" s="144"/>
      <c r="G2922" s="144"/>
      <c r="H2922" s="144"/>
      <c r="I2922" s="144"/>
      <c r="J2922" s="144"/>
      <c r="K2922" s="144"/>
      <c r="L2922" s="144"/>
      <c r="M2922" s="144"/>
      <c r="N2922" s="144"/>
      <c r="O2922" s="144"/>
      <c r="P2922" s="144"/>
      <c r="Q2922" s="144"/>
      <c r="R2922" s="144"/>
      <c r="S2922" s="144"/>
      <c r="T2922" s="144"/>
      <c r="U2922" s="144"/>
      <c r="V2922" s="144"/>
      <c r="W2922" s="144"/>
      <c r="X2922" s="133"/>
      <c r="Y2922" s="133"/>
      <c r="Z2922" s="133"/>
      <c r="AA2922" s="133"/>
      <c r="AB2922" s="133"/>
      <c r="AC2922" s="133"/>
      <c r="AD2922" s="133"/>
      <c r="AE2922" s="133"/>
      <c r="AF2922" s="133"/>
      <c r="AG2922" s="133" t="s">
        <v>282</v>
      </c>
      <c r="AH2922" s="133">
        <v>0</v>
      </c>
      <c r="AI2922" s="133"/>
      <c r="AJ2922" s="133"/>
      <c r="AK2922" s="133"/>
      <c r="AL2922" s="133"/>
      <c r="AM2922" s="133"/>
      <c r="AN2922" s="133"/>
      <c r="AO2922" s="133"/>
      <c r="AP2922" s="133"/>
      <c r="AQ2922" s="133"/>
      <c r="AR2922" s="133"/>
      <c r="AS2922" s="133"/>
      <c r="AT2922" s="133"/>
      <c r="AU2922" s="133"/>
      <c r="AV2922" s="133"/>
      <c r="AW2922" s="133"/>
      <c r="AX2922" s="133"/>
      <c r="AY2922" s="133"/>
      <c r="AZ2922" s="133"/>
      <c r="BA2922" s="133"/>
      <c r="BB2922" s="133"/>
      <c r="BC2922" s="133"/>
      <c r="BD2922" s="133"/>
      <c r="BE2922" s="133"/>
      <c r="BF2922" s="133"/>
      <c r="BG2922" s="133"/>
      <c r="BH2922" s="133"/>
    </row>
    <row r="2923" spans="1:60" outlineLevel="1" x14ac:dyDescent="0.2">
      <c r="A2923" s="142"/>
      <c r="B2923" s="143"/>
      <c r="C2923" s="189" t="s">
        <v>2775</v>
      </c>
      <c r="D2923" s="175"/>
      <c r="E2923" s="176">
        <v>38.455200000000005</v>
      </c>
      <c r="F2923" s="144"/>
      <c r="G2923" s="144"/>
      <c r="H2923" s="144"/>
      <c r="I2923" s="144"/>
      <c r="J2923" s="144"/>
      <c r="K2923" s="144"/>
      <c r="L2923" s="144"/>
      <c r="M2923" s="144"/>
      <c r="N2923" s="144"/>
      <c r="O2923" s="144"/>
      <c r="P2923" s="144"/>
      <c r="Q2923" s="144"/>
      <c r="R2923" s="144"/>
      <c r="S2923" s="144"/>
      <c r="T2923" s="144"/>
      <c r="U2923" s="144"/>
      <c r="V2923" s="144"/>
      <c r="W2923" s="144"/>
      <c r="X2923" s="133"/>
      <c r="Y2923" s="133"/>
      <c r="Z2923" s="133"/>
      <c r="AA2923" s="133"/>
      <c r="AB2923" s="133"/>
      <c r="AC2923" s="133"/>
      <c r="AD2923" s="133"/>
      <c r="AE2923" s="133"/>
      <c r="AF2923" s="133"/>
      <c r="AG2923" s="133" t="s">
        <v>282</v>
      </c>
      <c r="AH2923" s="133">
        <v>0</v>
      </c>
      <c r="AI2923" s="133"/>
      <c r="AJ2923" s="133"/>
      <c r="AK2923" s="133"/>
      <c r="AL2923" s="133"/>
      <c r="AM2923" s="133"/>
      <c r="AN2923" s="133"/>
      <c r="AO2923" s="133"/>
      <c r="AP2923" s="133"/>
      <c r="AQ2923" s="133"/>
      <c r="AR2923" s="133"/>
      <c r="AS2923" s="133"/>
      <c r="AT2923" s="133"/>
      <c r="AU2923" s="133"/>
      <c r="AV2923" s="133"/>
      <c r="AW2923" s="133"/>
      <c r="AX2923" s="133"/>
      <c r="AY2923" s="133"/>
      <c r="AZ2923" s="133"/>
      <c r="BA2923" s="133"/>
      <c r="BB2923" s="133"/>
      <c r="BC2923" s="133"/>
      <c r="BD2923" s="133"/>
      <c r="BE2923" s="133"/>
      <c r="BF2923" s="133"/>
      <c r="BG2923" s="133"/>
      <c r="BH2923" s="133"/>
    </row>
    <row r="2924" spans="1:60" outlineLevel="1" x14ac:dyDescent="0.2">
      <c r="A2924" s="142"/>
      <c r="B2924" s="143"/>
      <c r="C2924" s="189" t="s">
        <v>699</v>
      </c>
      <c r="D2924" s="175"/>
      <c r="E2924" s="176">
        <v>-1.89</v>
      </c>
      <c r="F2924" s="144"/>
      <c r="G2924" s="144"/>
      <c r="H2924" s="144"/>
      <c r="I2924" s="144"/>
      <c r="J2924" s="144"/>
      <c r="K2924" s="144"/>
      <c r="L2924" s="144"/>
      <c r="M2924" s="144"/>
      <c r="N2924" s="144"/>
      <c r="O2924" s="144"/>
      <c r="P2924" s="144"/>
      <c r="Q2924" s="144"/>
      <c r="R2924" s="144"/>
      <c r="S2924" s="144"/>
      <c r="T2924" s="144"/>
      <c r="U2924" s="144"/>
      <c r="V2924" s="144"/>
      <c r="W2924" s="144"/>
      <c r="X2924" s="133"/>
      <c r="Y2924" s="133"/>
      <c r="Z2924" s="133"/>
      <c r="AA2924" s="133"/>
      <c r="AB2924" s="133"/>
      <c r="AC2924" s="133"/>
      <c r="AD2924" s="133"/>
      <c r="AE2924" s="133"/>
      <c r="AF2924" s="133"/>
      <c r="AG2924" s="133" t="s">
        <v>282</v>
      </c>
      <c r="AH2924" s="133">
        <v>0</v>
      </c>
      <c r="AI2924" s="133"/>
      <c r="AJ2924" s="133"/>
      <c r="AK2924" s="133"/>
      <c r="AL2924" s="133"/>
      <c r="AM2924" s="133"/>
      <c r="AN2924" s="133"/>
      <c r="AO2924" s="133"/>
      <c r="AP2924" s="133"/>
      <c r="AQ2924" s="133"/>
      <c r="AR2924" s="133"/>
      <c r="AS2924" s="133"/>
      <c r="AT2924" s="133"/>
      <c r="AU2924" s="133"/>
      <c r="AV2924" s="133"/>
      <c r="AW2924" s="133"/>
      <c r="AX2924" s="133"/>
      <c r="AY2924" s="133"/>
      <c r="AZ2924" s="133"/>
      <c r="BA2924" s="133"/>
      <c r="BB2924" s="133"/>
      <c r="BC2924" s="133"/>
      <c r="BD2924" s="133"/>
      <c r="BE2924" s="133"/>
      <c r="BF2924" s="133"/>
      <c r="BG2924" s="133"/>
      <c r="BH2924" s="133"/>
    </row>
    <row r="2925" spans="1:60" outlineLevel="1" x14ac:dyDescent="0.2">
      <c r="A2925" s="142"/>
      <c r="B2925" s="143"/>
      <c r="C2925" s="189" t="s">
        <v>2776</v>
      </c>
      <c r="D2925" s="175"/>
      <c r="E2925" s="176">
        <v>41.332800000000006</v>
      </c>
      <c r="F2925" s="144"/>
      <c r="G2925" s="144"/>
      <c r="H2925" s="144"/>
      <c r="I2925" s="144"/>
      <c r="J2925" s="144"/>
      <c r="K2925" s="144"/>
      <c r="L2925" s="144"/>
      <c r="M2925" s="144"/>
      <c r="N2925" s="144"/>
      <c r="O2925" s="144"/>
      <c r="P2925" s="144"/>
      <c r="Q2925" s="144"/>
      <c r="R2925" s="144"/>
      <c r="S2925" s="144"/>
      <c r="T2925" s="144"/>
      <c r="U2925" s="144"/>
      <c r="V2925" s="144"/>
      <c r="W2925" s="144"/>
      <c r="X2925" s="133"/>
      <c r="Y2925" s="133"/>
      <c r="Z2925" s="133"/>
      <c r="AA2925" s="133"/>
      <c r="AB2925" s="133"/>
      <c r="AC2925" s="133"/>
      <c r="AD2925" s="133"/>
      <c r="AE2925" s="133"/>
      <c r="AF2925" s="133"/>
      <c r="AG2925" s="133" t="s">
        <v>282</v>
      </c>
      <c r="AH2925" s="133">
        <v>0</v>
      </c>
      <c r="AI2925" s="133"/>
      <c r="AJ2925" s="133"/>
      <c r="AK2925" s="133"/>
      <c r="AL2925" s="133"/>
      <c r="AM2925" s="133"/>
      <c r="AN2925" s="133"/>
      <c r="AO2925" s="133"/>
      <c r="AP2925" s="133"/>
      <c r="AQ2925" s="133"/>
      <c r="AR2925" s="133"/>
      <c r="AS2925" s="133"/>
      <c r="AT2925" s="133"/>
      <c r="AU2925" s="133"/>
      <c r="AV2925" s="133"/>
      <c r="AW2925" s="133"/>
      <c r="AX2925" s="133"/>
      <c r="AY2925" s="133"/>
      <c r="AZ2925" s="133"/>
      <c r="BA2925" s="133"/>
      <c r="BB2925" s="133"/>
      <c r="BC2925" s="133"/>
      <c r="BD2925" s="133"/>
      <c r="BE2925" s="133"/>
      <c r="BF2925" s="133"/>
      <c r="BG2925" s="133"/>
      <c r="BH2925" s="133"/>
    </row>
    <row r="2926" spans="1:60" outlineLevel="1" x14ac:dyDescent="0.2">
      <c r="A2926" s="142"/>
      <c r="B2926" s="143"/>
      <c r="C2926" s="189" t="s">
        <v>699</v>
      </c>
      <c r="D2926" s="175"/>
      <c r="E2926" s="176">
        <v>-1.89</v>
      </c>
      <c r="F2926" s="144"/>
      <c r="G2926" s="144"/>
      <c r="H2926" s="144"/>
      <c r="I2926" s="144"/>
      <c r="J2926" s="144"/>
      <c r="K2926" s="144"/>
      <c r="L2926" s="144"/>
      <c r="M2926" s="144"/>
      <c r="N2926" s="144"/>
      <c r="O2926" s="144"/>
      <c r="P2926" s="144"/>
      <c r="Q2926" s="144"/>
      <c r="R2926" s="144"/>
      <c r="S2926" s="144"/>
      <c r="T2926" s="144"/>
      <c r="U2926" s="144"/>
      <c r="V2926" s="144"/>
      <c r="W2926" s="144"/>
      <c r="X2926" s="133"/>
      <c r="Y2926" s="133"/>
      <c r="Z2926" s="133"/>
      <c r="AA2926" s="133"/>
      <c r="AB2926" s="133"/>
      <c r="AC2926" s="133"/>
      <c r="AD2926" s="133"/>
      <c r="AE2926" s="133"/>
      <c r="AF2926" s="133"/>
      <c r="AG2926" s="133" t="s">
        <v>282</v>
      </c>
      <c r="AH2926" s="133">
        <v>0</v>
      </c>
      <c r="AI2926" s="133"/>
      <c r="AJ2926" s="133"/>
      <c r="AK2926" s="133"/>
      <c r="AL2926" s="133"/>
      <c r="AM2926" s="133"/>
      <c r="AN2926" s="133"/>
      <c r="AO2926" s="133"/>
      <c r="AP2926" s="133"/>
      <c r="AQ2926" s="133"/>
      <c r="AR2926" s="133"/>
      <c r="AS2926" s="133"/>
      <c r="AT2926" s="133"/>
      <c r="AU2926" s="133"/>
      <c r="AV2926" s="133"/>
      <c r="AW2926" s="133"/>
      <c r="AX2926" s="133"/>
      <c r="AY2926" s="133"/>
      <c r="AZ2926" s="133"/>
      <c r="BA2926" s="133"/>
      <c r="BB2926" s="133"/>
      <c r="BC2926" s="133"/>
      <c r="BD2926" s="133"/>
      <c r="BE2926" s="133"/>
      <c r="BF2926" s="133"/>
      <c r="BG2926" s="133"/>
      <c r="BH2926" s="133"/>
    </row>
    <row r="2927" spans="1:60" outlineLevel="1" x14ac:dyDescent="0.2">
      <c r="A2927" s="142"/>
      <c r="B2927" s="143"/>
      <c r="C2927" s="189" t="s">
        <v>671</v>
      </c>
      <c r="D2927" s="175"/>
      <c r="E2927" s="176">
        <v>-3.36</v>
      </c>
      <c r="F2927" s="144"/>
      <c r="G2927" s="144"/>
      <c r="H2927" s="144"/>
      <c r="I2927" s="144"/>
      <c r="J2927" s="144"/>
      <c r="K2927" s="144"/>
      <c r="L2927" s="144"/>
      <c r="M2927" s="144"/>
      <c r="N2927" s="144"/>
      <c r="O2927" s="144"/>
      <c r="P2927" s="144"/>
      <c r="Q2927" s="144"/>
      <c r="R2927" s="144"/>
      <c r="S2927" s="144"/>
      <c r="T2927" s="144"/>
      <c r="U2927" s="144"/>
      <c r="V2927" s="144"/>
      <c r="W2927" s="144"/>
      <c r="X2927" s="133"/>
      <c r="Y2927" s="133"/>
      <c r="Z2927" s="133"/>
      <c r="AA2927" s="133"/>
      <c r="AB2927" s="133"/>
      <c r="AC2927" s="133"/>
      <c r="AD2927" s="133"/>
      <c r="AE2927" s="133"/>
      <c r="AF2927" s="133"/>
      <c r="AG2927" s="133" t="s">
        <v>282</v>
      </c>
      <c r="AH2927" s="133">
        <v>0</v>
      </c>
      <c r="AI2927" s="133"/>
      <c r="AJ2927" s="133"/>
      <c r="AK2927" s="133"/>
      <c r="AL2927" s="133"/>
      <c r="AM2927" s="133"/>
      <c r="AN2927" s="133"/>
      <c r="AO2927" s="133"/>
      <c r="AP2927" s="133"/>
      <c r="AQ2927" s="133"/>
      <c r="AR2927" s="133"/>
      <c r="AS2927" s="133"/>
      <c r="AT2927" s="133"/>
      <c r="AU2927" s="133"/>
      <c r="AV2927" s="133"/>
      <c r="AW2927" s="133"/>
      <c r="AX2927" s="133"/>
      <c r="AY2927" s="133"/>
      <c r="AZ2927" s="133"/>
      <c r="BA2927" s="133"/>
      <c r="BB2927" s="133"/>
      <c r="BC2927" s="133"/>
      <c r="BD2927" s="133"/>
      <c r="BE2927" s="133"/>
      <c r="BF2927" s="133"/>
      <c r="BG2927" s="133"/>
      <c r="BH2927" s="133"/>
    </row>
    <row r="2928" spans="1:60" outlineLevel="1" x14ac:dyDescent="0.2">
      <c r="A2928" s="142"/>
      <c r="B2928" s="143"/>
      <c r="C2928" s="189" t="s">
        <v>1252</v>
      </c>
      <c r="D2928" s="175"/>
      <c r="E2928" s="176">
        <v>24.995200000000001</v>
      </c>
      <c r="F2928" s="144"/>
      <c r="G2928" s="144"/>
      <c r="H2928" s="144"/>
      <c r="I2928" s="144"/>
      <c r="J2928" s="144"/>
      <c r="K2928" s="144"/>
      <c r="L2928" s="144"/>
      <c r="M2928" s="144"/>
      <c r="N2928" s="144"/>
      <c r="O2928" s="144"/>
      <c r="P2928" s="144"/>
      <c r="Q2928" s="144"/>
      <c r="R2928" s="144"/>
      <c r="S2928" s="144"/>
      <c r="T2928" s="144"/>
      <c r="U2928" s="144"/>
      <c r="V2928" s="144"/>
      <c r="W2928" s="144"/>
      <c r="X2928" s="133"/>
      <c r="Y2928" s="133"/>
      <c r="Z2928" s="133"/>
      <c r="AA2928" s="133"/>
      <c r="AB2928" s="133"/>
      <c r="AC2928" s="133"/>
      <c r="AD2928" s="133"/>
      <c r="AE2928" s="133"/>
      <c r="AF2928" s="133"/>
      <c r="AG2928" s="133" t="s">
        <v>282</v>
      </c>
      <c r="AH2928" s="133">
        <v>0</v>
      </c>
      <c r="AI2928" s="133"/>
      <c r="AJ2928" s="133"/>
      <c r="AK2928" s="133"/>
      <c r="AL2928" s="133"/>
      <c r="AM2928" s="133"/>
      <c r="AN2928" s="133"/>
      <c r="AO2928" s="133"/>
      <c r="AP2928" s="133"/>
      <c r="AQ2928" s="133"/>
      <c r="AR2928" s="133"/>
      <c r="AS2928" s="133"/>
      <c r="AT2928" s="133"/>
      <c r="AU2928" s="133"/>
      <c r="AV2928" s="133"/>
      <c r="AW2928" s="133"/>
      <c r="AX2928" s="133"/>
      <c r="AY2928" s="133"/>
      <c r="AZ2928" s="133"/>
      <c r="BA2928" s="133"/>
      <c r="BB2928" s="133"/>
      <c r="BC2928" s="133"/>
      <c r="BD2928" s="133"/>
      <c r="BE2928" s="133"/>
      <c r="BF2928" s="133"/>
      <c r="BG2928" s="133"/>
      <c r="BH2928" s="133"/>
    </row>
    <row r="2929" spans="1:60" outlineLevel="1" x14ac:dyDescent="0.2">
      <c r="A2929" s="142"/>
      <c r="B2929" s="143"/>
      <c r="C2929" s="189" t="s">
        <v>677</v>
      </c>
      <c r="D2929" s="175"/>
      <c r="E2929" s="176">
        <v>-3.78</v>
      </c>
      <c r="F2929" s="144"/>
      <c r="G2929" s="144"/>
      <c r="H2929" s="144"/>
      <c r="I2929" s="144"/>
      <c r="J2929" s="144"/>
      <c r="K2929" s="144"/>
      <c r="L2929" s="144"/>
      <c r="M2929" s="144"/>
      <c r="N2929" s="144"/>
      <c r="O2929" s="144"/>
      <c r="P2929" s="144"/>
      <c r="Q2929" s="144"/>
      <c r="R2929" s="144"/>
      <c r="S2929" s="144"/>
      <c r="T2929" s="144"/>
      <c r="U2929" s="144"/>
      <c r="V2929" s="144"/>
      <c r="W2929" s="144"/>
      <c r="X2929" s="133"/>
      <c r="Y2929" s="133"/>
      <c r="Z2929" s="133"/>
      <c r="AA2929" s="133"/>
      <c r="AB2929" s="133"/>
      <c r="AC2929" s="133"/>
      <c r="AD2929" s="133"/>
      <c r="AE2929" s="133"/>
      <c r="AF2929" s="133"/>
      <c r="AG2929" s="133" t="s">
        <v>282</v>
      </c>
      <c r="AH2929" s="133">
        <v>0</v>
      </c>
      <c r="AI2929" s="133"/>
      <c r="AJ2929" s="133"/>
      <c r="AK2929" s="133"/>
      <c r="AL2929" s="133"/>
      <c r="AM2929" s="133"/>
      <c r="AN2929" s="133"/>
      <c r="AO2929" s="133"/>
      <c r="AP2929" s="133"/>
      <c r="AQ2929" s="133"/>
      <c r="AR2929" s="133"/>
      <c r="AS2929" s="133"/>
      <c r="AT2929" s="133"/>
      <c r="AU2929" s="133"/>
      <c r="AV2929" s="133"/>
      <c r="AW2929" s="133"/>
      <c r="AX2929" s="133"/>
      <c r="AY2929" s="133"/>
      <c r="AZ2929" s="133"/>
      <c r="BA2929" s="133"/>
      <c r="BB2929" s="133"/>
      <c r="BC2929" s="133"/>
      <c r="BD2929" s="133"/>
      <c r="BE2929" s="133"/>
      <c r="BF2929" s="133"/>
      <c r="BG2929" s="133"/>
      <c r="BH2929" s="133"/>
    </row>
    <row r="2930" spans="1:60" outlineLevel="1" x14ac:dyDescent="0.2">
      <c r="A2930" s="142"/>
      <c r="B2930" s="143"/>
      <c r="C2930" s="189" t="s">
        <v>2777</v>
      </c>
      <c r="D2930" s="175"/>
      <c r="E2930" s="176">
        <v>13.098000000000001</v>
      </c>
      <c r="F2930" s="144"/>
      <c r="G2930" s="144"/>
      <c r="H2930" s="144"/>
      <c r="I2930" s="144"/>
      <c r="J2930" s="144"/>
      <c r="K2930" s="144"/>
      <c r="L2930" s="144"/>
      <c r="M2930" s="144"/>
      <c r="N2930" s="144"/>
      <c r="O2930" s="144"/>
      <c r="P2930" s="144"/>
      <c r="Q2930" s="144"/>
      <c r="R2930" s="144"/>
      <c r="S2930" s="144"/>
      <c r="T2930" s="144"/>
      <c r="U2930" s="144"/>
      <c r="V2930" s="144"/>
      <c r="W2930" s="144"/>
      <c r="X2930" s="133"/>
      <c r="Y2930" s="133"/>
      <c r="Z2930" s="133"/>
      <c r="AA2930" s="133"/>
      <c r="AB2930" s="133"/>
      <c r="AC2930" s="133"/>
      <c r="AD2930" s="133"/>
      <c r="AE2930" s="133"/>
      <c r="AF2930" s="133"/>
      <c r="AG2930" s="133" t="s">
        <v>282</v>
      </c>
      <c r="AH2930" s="133">
        <v>0</v>
      </c>
      <c r="AI2930" s="133"/>
      <c r="AJ2930" s="133"/>
      <c r="AK2930" s="133"/>
      <c r="AL2930" s="133"/>
      <c r="AM2930" s="133"/>
      <c r="AN2930" s="133"/>
      <c r="AO2930" s="133"/>
      <c r="AP2930" s="133"/>
      <c r="AQ2930" s="133"/>
      <c r="AR2930" s="133"/>
      <c r="AS2930" s="133"/>
      <c r="AT2930" s="133"/>
      <c r="AU2930" s="133"/>
      <c r="AV2930" s="133"/>
      <c r="AW2930" s="133"/>
      <c r="AX2930" s="133"/>
      <c r="AY2930" s="133"/>
      <c r="AZ2930" s="133"/>
      <c r="BA2930" s="133"/>
      <c r="BB2930" s="133"/>
      <c r="BC2930" s="133"/>
      <c r="BD2930" s="133"/>
      <c r="BE2930" s="133"/>
      <c r="BF2930" s="133"/>
      <c r="BG2930" s="133"/>
      <c r="BH2930" s="133"/>
    </row>
    <row r="2931" spans="1:60" outlineLevel="1" x14ac:dyDescent="0.2">
      <c r="A2931" s="142"/>
      <c r="B2931" s="143"/>
      <c r="C2931" s="189" t="s">
        <v>2778</v>
      </c>
      <c r="D2931" s="175"/>
      <c r="E2931" s="176">
        <v>13.929900000000002</v>
      </c>
      <c r="F2931" s="144"/>
      <c r="G2931" s="144"/>
      <c r="H2931" s="144"/>
      <c r="I2931" s="144"/>
      <c r="J2931" s="144"/>
      <c r="K2931" s="144"/>
      <c r="L2931" s="144"/>
      <c r="M2931" s="144"/>
      <c r="N2931" s="144"/>
      <c r="O2931" s="144"/>
      <c r="P2931" s="144"/>
      <c r="Q2931" s="144"/>
      <c r="R2931" s="144"/>
      <c r="S2931" s="144"/>
      <c r="T2931" s="144"/>
      <c r="U2931" s="144"/>
      <c r="V2931" s="144"/>
      <c r="W2931" s="144"/>
      <c r="X2931" s="133"/>
      <c r="Y2931" s="133"/>
      <c r="Z2931" s="133"/>
      <c r="AA2931" s="133"/>
      <c r="AB2931" s="133"/>
      <c r="AC2931" s="133"/>
      <c r="AD2931" s="133"/>
      <c r="AE2931" s="133"/>
      <c r="AF2931" s="133"/>
      <c r="AG2931" s="133" t="s">
        <v>282</v>
      </c>
      <c r="AH2931" s="133">
        <v>0</v>
      </c>
      <c r="AI2931" s="133"/>
      <c r="AJ2931" s="133"/>
      <c r="AK2931" s="133"/>
      <c r="AL2931" s="133"/>
      <c r="AM2931" s="133"/>
      <c r="AN2931" s="133"/>
      <c r="AO2931" s="133"/>
      <c r="AP2931" s="133"/>
      <c r="AQ2931" s="133"/>
      <c r="AR2931" s="133"/>
      <c r="AS2931" s="133"/>
      <c r="AT2931" s="133"/>
      <c r="AU2931" s="133"/>
      <c r="AV2931" s="133"/>
      <c r="AW2931" s="133"/>
      <c r="AX2931" s="133"/>
      <c r="AY2931" s="133"/>
      <c r="AZ2931" s="133"/>
      <c r="BA2931" s="133"/>
      <c r="BB2931" s="133"/>
      <c r="BC2931" s="133"/>
      <c r="BD2931" s="133"/>
      <c r="BE2931" s="133"/>
      <c r="BF2931" s="133"/>
      <c r="BG2931" s="133"/>
      <c r="BH2931" s="133"/>
    </row>
    <row r="2932" spans="1:60" outlineLevel="1" x14ac:dyDescent="0.2">
      <c r="A2932" s="142"/>
      <c r="B2932" s="143"/>
      <c r="C2932" s="189" t="s">
        <v>2779</v>
      </c>
      <c r="D2932" s="175"/>
      <c r="E2932" s="176">
        <v>16.089300000000001</v>
      </c>
      <c r="F2932" s="144"/>
      <c r="G2932" s="144"/>
      <c r="H2932" s="144"/>
      <c r="I2932" s="144"/>
      <c r="J2932" s="144"/>
      <c r="K2932" s="144"/>
      <c r="L2932" s="144"/>
      <c r="M2932" s="144"/>
      <c r="N2932" s="144"/>
      <c r="O2932" s="144"/>
      <c r="P2932" s="144"/>
      <c r="Q2932" s="144"/>
      <c r="R2932" s="144"/>
      <c r="S2932" s="144"/>
      <c r="T2932" s="144"/>
      <c r="U2932" s="144"/>
      <c r="V2932" s="144"/>
      <c r="W2932" s="144"/>
      <c r="X2932" s="133"/>
      <c r="Y2932" s="133"/>
      <c r="Z2932" s="133"/>
      <c r="AA2932" s="133"/>
      <c r="AB2932" s="133"/>
      <c r="AC2932" s="133"/>
      <c r="AD2932" s="133"/>
      <c r="AE2932" s="133"/>
      <c r="AF2932" s="133"/>
      <c r="AG2932" s="133" t="s">
        <v>282</v>
      </c>
      <c r="AH2932" s="133">
        <v>0</v>
      </c>
      <c r="AI2932" s="133"/>
      <c r="AJ2932" s="133"/>
      <c r="AK2932" s="133"/>
      <c r="AL2932" s="133"/>
      <c r="AM2932" s="133"/>
      <c r="AN2932" s="133"/>
      <c r="AO2932" s="133"/>
      <c r="AP2932" s="133"/>
      <c r="AQ2932" s="133"/>
      <c r="AR2932" s="133"/>
      <c r="AS2932" s="133"/>
      <c r="AT2932" s="133"/>
      <c r="AU2932" s="133"/>
      <c r="AV2932" s="133"/>
      <c r="AW2932" s="133"/>
      <c r="AX2932" s="133"/>
      <c r="AY2932" s="133"/>
      <c r="AZ2932" s="133"/>
      <c r="BA2932" s="133"/>
      <c r="BB2932" s="133"/>
      <c r="BC2932" s="133"/>
      <c r="BD2932" s="133"/>
      <c r="BE2932" s="133"/>
      <c r="BF2932" s="133"/>
      <c r="BG2932" s="133"/>
      <c r="BH2932" s="133"/>
    </row>
    <row r="2933" spans="1:60" outlineLevel="1" x14ac:dyDescent="0.2">
      <c r="A2933" s="142"/>
      <c r="B2933" s="143"/>
      <c r="C2933" s="189" t="s">
        <v>1073</v>
      </c>
      <c r="D2933" s="175"/>
      <c r="E2933" s="176"/>
      <c r="F2933" s="144"/>
      <c r="G2933" s="144"/>
      <c r="H2933" s="144"/>
      <c r="I2933" s="144"/>
      <c r="J2933" s="144"/>
      <c r="K2933" s="144"/>
      <c r="L2933" s="144"/>
      <c r="M2933" s="144"/>
      <c r="N2933" s="144"/>
      <c r="O2933" s="144"/>
      <c r="P2933" s="144"/>
      <c r="Q2933" s="144"/>
      <c r="R2933" s="144"/>
      <c r="S2933" s="144"/>
      <c r="T2933" s="144"/>
      <c r="U2933" s="144"/>
      <c r="V2933" s="144"/>
      <c r="W2933" s="144"/>
      <c r="X2933" s="133"/>
      <c r="Y2933" s="133"/>
      <c r="Z2933" s="133"/>
      <c r="AA2933" s="133"/>
      <c r="AB2933" s="133"/>
      <c r="AC2933" s="133"/>
      <c r="AD2933" s="133"/>
      <c r="AE2933" s="133"/>
      <c r="AF2933" s="133"/>
      <c r="AG2933" s="133" t="s">
        <v>282</v>
      </c>
      <c r="AH2933" s="133">
        <v>0</v>
      </c>
      <c r="AI2933" s="133"/>
      <c r="AJ2933" s="133"/>
      <c r="AK2933" s="133"/>
      <c r="AL2933" s="133"/>
      <c r="AM2933" s="133"/>
      <c r="AN2933" s="133"/>
      <c r="AO2933" s="133"/>
      <c r="AP2933" s="133"/>
      <c r="AQ2933" s="133"/>
      <c r="AR2933" s="133"/>
      <c r="AS2933" s="133"/>
      <c r="AT2933" s="133"/>
      <c r="AU2933" s="133"/>
      <c r="AV2933" s="133"/>
      <c r="AW2933" s="133"/>
      <c r="AX2933" s="133"/>
      <c r="AY2933" s="133"/>
      <c r="AZ2933" s="133"/>
      <c r="BA2933" s="133"/>
      <c r="BB2933" s="133"/>
      <c r="BC2933" s="133"/>
      <c r="BD2933" s="133"/>
      <c r="BE2933" s="133"/>
      <c r="BF2933" s="133"/>
      <c r="BG2933" s="133"/>
      <c r="BH2933" s="133"/>
    </row>
    <row r="2934" spans="1:60" outlineLevel="1" x14ac:dyDescent="0.2">
      <c r="A2934" s="142"/>
      <c r="B2934" s="143"/>
      <c r="C2934" s="189" t="s">
        <v>668</v>
      </c>
      <c r="D2934" s="175"/>
      <c r="E2934" s="176"/>
      <c r="F2934" s="144"/>
      <c r="G2934" s="144"/>
      <c r="H2934" s="144"/>
      <c r="I2934" s="144"/>
      <c r="J2934" s="144"/>
      <c r="K2934" s="144"/>
      <c r="L2934" s="144"/>
      <c r="M2934" s="144"/>
      <c r="N2934" s="144"/>
      <c r="O2934" s="144"/>
      <c r="P2934" s="144"/>
      <c r="Q2934" s="144"/>
      <c r="R2934" s="144"/>
      <c r="S2934" s="144"/>
      <c r="T2934" s="144"/>
      <c r="U2934" s="144"/>
      <c r="V2934" s="144"/>
      <c r="W2934" s="144"/>
      <c r="X2934" s="133"/>
      <c r="Y2934" s="133"/>
      <c r="Z2934" s="133"/>
      <c r="AA2934" s="133"/>
      <c r="AB2934" s="133"/>
      <c r="AC2934" s="133"/>
      <c r="AD2934" s="133"/>
      <c r="AE2934" s="133"/>
      <c r="AF2934" s="133"/>
      <c r="AG2934" s="133" t="s">
        <v>282</v>
      </c>
      <c r="AH2934" s="133">
        <v>0</v>
      </c>
      <c r="AI2934" s="133"/>
      <c r="AJ2934" s="133"/>
      <c r="AK2934" s="133"/>
      <c r="AL2934" s="133"/>
      <c r="AM2934" s="133"/>
      <c r="AN2934" s="133"/>
      <c r="AO2934" s="133"/>
      <c r="AP2934" s="133"/>
      <c r="AQ2934" s="133"/>
      <c r="AR2934" s="133"/>
      <c r="AS2934" s="133"/>
      <c r="AT2934" s="133"/>
      <c r="AU2934" s="133"/>
      <c r="AV2934" s="133"/>
      <c r="AW2934" s="133"/>
      <c r="AX2934" s="133"/>
      <c r="AY2934" s="133"/>
      <c r="AZ2934" s="133"/>
      <c r="BA2934" s="133"/>
      <c r="BB2934" s="133"/>
      <c r="BC2934" s="133"/>
      <c r="BD2934" s="133"/>
      <c r="BE2934" s="133"/>
      <c r="BF2934" s="133"/>
      <c r="BG2934" s="133"/>
      <c r="BH2934" s="133"/>
    </row>
    <row r="2935" spans="1:60" outlineLevel="1" x14ac:dyDescent="0.2">
      <c r="A2935" s="142"/>
      <c r="B2935" s="143"/>
      <c r="C2935" s="189" t="s">
        <v>2780</v>
      </c>
      <c r="D2935" s="175"/>
      <c r="E2935" s="176">
        <v>68.179500000000004</v>
      </c>
      <c r="F2935" s="144"/>
      <c r="G2935" s="144"/>
      <c r="H2935" s="144"/>
      <c r="I2935" s="144"/>
      <c r="J2935" s="144"/>
      <c r="K2935" s="144"/>
      <c r="L2935" s="144"/>
      <c r="M2935" s="144"/>
      <c r="N2935" s="144"/>
      <c r="O2935" s="144"/>
      <c r="P2935" s="144"/>
      <c r="Q2935" s="144"/>
      <c r="R2935" s="144"/>
      <c r="S2935" s="144"/>
      <c r="T2935" s="144"/>
      <c r="U2935" s="144"/>
      <c r="V2935" s="144"/>
      <c r="W2935" s="144"/>
      <c r="X2935" s="133"/>
      <c r="Y2935" s="133"/>
      <c r="Z2935" s="133"/>
      <c r="AA2935" s="133"/>
      <c r="AB2935" s="133"/>
      <c r="AC2935" s="133"/>
      <c r="AD2935" s="133"/>
      <c r="AE2935" s="133"/>
      <c r="AF2935" s="133"/>
      <c r="AG2935" s="133" t="s">
        <v>282</v>
      </c>
      <c r="AH2935" s="133">
        <v>0</v>
      </c>
      <c r="AI2935" s="133"/>
      <c r="AJ2935" s="133"/>
      <c r="AK2935" s="133"/>
      <c r="AL2935" s="133"/>
      <c r="AM2935" s="133"/>
      <c r="AN2935" s="133"/>
      <c r="AO2935" s="133"/>
      <c r="AP2935" s="133"/>
      <c r="AQ2935" s="133"/>
      <c r="AR2935" s="133"/>
      <c r="AS2935" s="133"/>
      <c r="AT2935" s="133"/>
      <c r="AU2935" s="133"/>
      <c r="AV2935" s="133"/>
      <c r="AW2935" s="133"/>
      <c r="AX2935" s="133"/>
      <c r="AY2935" s="133"/>
      <c r="AZ2935" s="133"/>
      <c r="BA2935" s="133"/>
      <c r="BB2935" s="133"/>
      <c r="BC2935" s="133"/>
      <c r="BD2935" s="133"/>
      <c r="BE2935" s="133"/>
      <c r="BF2935" s="133"/>
      <c r="BG2935" s="133"/>
      <c r="BH2935" s="133"/>
    </row>
    <row r="2936" spans="1:60" outlineLevel="1" x14ac:dyDescent="0.2">
      <c r="A2936" s="142"/>
      <c r="B2936" s="143"/>
      <c r="C2936" s="189" t="s">
        <v>2781</v>
      </c>
      <c r="D2936" s="175"/>
      <c r="E2936" s="176">
        <v>12.474</v>
      </c>
      <c r="F2936" s="144"/>
      <c r="G2936" s="144"/>
      <c r="H2936" s="144"/>
      <c r="I2936" s="144"/>
      <c r="J2936" s="144"/>
      <c r="K2936" s="144"/>
      <c r="L2936" s="144"/>
      <c r="M2936" s="144"/>
      <c r="N2936" s="144"/>
      <c r="O2936" s="144"/>
      <c r="P2936" s="144"/>
      <c r="Q2936" s="144"/>
      <c r="R2936" s="144"/>
      <c r="S2936" s="144"/>
      <c r="T2936" s="144"/>
      <c r="U2936" s="144"/>
      <c r="V2936" s="144"/>
      <c r="W2936" s="144"/>
      <c r="X2936" s="133"/>
      <c r="Y2936" s="133"/>
      <c r="Z2936" s="133"/>
      <c r="AA2936" s="133"/>
      <c r="AB2936" s="133"/>
      <c r="AC2936" s="133"/>
      <c r="AD2936" s="133"/>
      <c r="AE2936" s="133"/>
      <c r="AF2936" s="133"/>
      <c r="AG2936" s="133" t="s">
        <v>282</v>
      </c>
      <c r="AH2936" s="133">
        <v>0</v>
      </c>
      <c r="AI2936" s="133"/>
      <c r="AJ2936" s="133"/>
      <c r="AK2936" s="133"/>
      <c r="AL2936" s="133"/>
      <c r="AM2936" s="133"/>
      <c r="AN2936" s="133"/>
      <c r="AO2936" s="133"/>
      <c r="AP2936" s="133"/>
      <c r="AQ2936" s="133"/>
      <c r="AR2936" s="133"/>
      <c r="AS2936" s="133"/>
      <c r="AT2936" s="133"/>
      <c r="AU2936" s="133"/>
      <c r="AV2936" s="133"/>
      <c r="AW2936" s="133"/>
      <c r="AX2936" s="133"/>
      <c r="AY2936" s="133"/>
      <c r="AZ2936" s="133"/>
      <c r="BA2936" s="133"/>
      <c r="BB2936" s="133"/>
      <c r="BC2936" s="133"/>
      <c r="BD2936" s="133"/>
      <c r="BE2936" s="133"/>
      <c r="BF2936" s="133"/>
      <c r="BG2936" s="133"/>
      <c r="BH2936" s="133"/>
    </row>
    <row r="2937" spans="1:60" outlineLevel="1" x14ac:dyDescent="0.2">
      <c r="A2937" s="142"/>
      <c r="B2937" s="143"/>
      <c r="C2937" s="189" t="s">
        <v>1259</v>
      </c>
      <c r="D2937" s="175"/>
      <c r="E2937" s="176">
        <v>-3.8149999999999999</v>
      </c>
      <c r="F2937" s="144"/>
      <c r="G2937" s="144"/>
      <c r="H2937" s="144"/>
      <c r="I2937" s="144"/>
      <c r="J2937" s="144"/>
      <c r="K2937" s="144"/>
      <c r="L2937" s="144"/>
      <c r="M2937" s="144"/>
      <c r="N2937" s="144"/>
      <c r="O2937" s="144"/>
      <c r="P2937" s="144"/>
      <c r="Q2937" s="144"/>
      <c r="R2937" s="144"/>
      <c r="S2937" s="144"/>
      <c r="T2937" s="144"/>
      <c r="U2937" s="144"/>
      <c r="V2937" s="144"/>
      <c r="W2937" s="144"/>
      <c r="X2937" s="133"/>
      <c r="Y2937" s="133"/>
      <c r="Z2937" s="133"/>
      <c r="AA2937" s="133"/>
      <c r="AB2937" s="133"/>
      <c r="AC2937" s="133"/>
      <c r="AD2937" s="133"/>
      <c r="AE2937" s="133"/>
      <c r="AF2937" s="133"/>
      <c r="AG2937" s="133" t="s">
        <v>282</v>
      </c>
      <c r="AH2937" s="133">
        <v>0</v>
      </c>
      <c r="AI2937" s="133"/>
      <c r="AJ2937" s="133"/>
      <c r="AK2937" s="133"/>
      <c r="AL2937" s="133"/>
      <c r="AM2937" s="133"/>
      <c r="AN2937" s="133"/>
      <c r="AO2937" s="133"/>
      <c r="AP2937" s="133"/>
      <c r="AQ2937" s="133"/>
      <c r="AR2937" s="133"/>
      <c r="AS2937" s="133"/>
      <c r="AT2937" s="133"/>
      <c r="AU2937" s="133"/>
      <c r="AV2937" s="133"/>
      <c r="AW2937" s="133"/>
      <c r="AX2937" s="133"/>
      <c r="AY2937" s="133"/>
      <c r="AZ2937" s="133"/>
      <c r="BA2937" s="133"/>
      <c r="BB2937" s="133"/>
      <c r="BC2937" s="133"/>
      <c r="BD2937" s="133"/>
      <c r="BE2937" s="133"/>
      <c r="BF2937" s="133"/>
      <c r="BG2937" s="133"/>
      <c r="BH2937" s="133"/>
    </row>
    <row r="2938" spans="1:60" outlineLevel="1" x14ac:dyDescent="0.2">
      <c r="A2938" s="142"/>
      <c r="B2938" s="143"/>
      <c r="C2938" s="189" t="s">
        <v>2782</v>
      </c>
      <c r="D2938" s="175"/>
      <c r="E2938" s="176">
        <v>95.615400000000008</v>
      </c>
      <c r="F2938" s="144"/>
      <c r="G2938" s="144"/>
      <c r="H2938" s="144"/>
      <c r="I2938" s="144"/>
      <c r="J2938" s="144"/>
      <c r="K2938" s="144"/>
      <c r="L2938" s="144"/>
      <c r="M2938" s="144"/>
      <c r="N2938" s="144"/>
      <c r="O2938" s="144"/>
      <c r="P2938" s="144"/>
      <c r="Q2938" s="144"/>
      <c r="R2938" s="144"/>
      <c r="S2938" s="144"/>
      <c r="T2938" s="144"/>
      <c r="U2938" s="144"/>
      <c r="V2938" s="144"/>
      <c r="W2938" s="144"/>
      <c r="X2938" s="133"/>
      <c r="Y2938" s="133"/>
      <c r="Z2938" s="133"/>
      <c r="AA2938" s="133"/>
      <c r="AB2938" s="133"/>
      <c r="AC2938" s="133"/>
      <c r="AD2938" s="133"/>
      <c r="AE2938" s="133"/>
      <c r="AF2938" s="133"/>
      <c r="AG2938" s="133" t="s">
        <v>282</v>
      </c>
      <c r="AH2938" s="133">
        <v>0</v>
      </c>
      <c r="AI2938" s="133"/>
      <c r="AJ2938" s="133"/>
      <c r="AK2938" s="133"/>
      <c r="AL2938" s="133"/>
      <c r="AM2938" s="133"/>
      <c r="AN2938" s="133"/>
      <c r="AO2938" s="133"/>
      <c r="AP2938" s="133"/>
      <c r="AQ2938" s="133"/>
      <c r="AR2938" s="133"/>
      <c r="AS2938" s="133"/>
      <c r="AT2938" s="133"/>
      <c r="AU2938" s="133"/>
      <c r="AV2938" s="133"/>
      <c r="AW2938" s="133"/>
      <c r="AX2938" s="133"/>
      <c r="AY2938" s="133"/>
      <c r="AZ2938" s="133"/>
      <c r="BA2938" s="133"/>
      <c r="BB2938" s="133"/>
      <c r="BC2938" s="133"/>
      <c r="BD2938" s="133"/>
      <c r="BE2938" s="133"/>
      <c r="BF2938" s="133"/>
      <c r="BG2938" s="133"/>
      <c r="BH2938" s="133"/>
    </row>
    <row r="2939" spans="1:60" outlineLevel="1" x14ac:dyDescent="0.2">
      <c r="A2939" s="142"/>
      <c r="B2939" s="143"/>
      <c r="C2939" s="189" t="s">
        <v>2783</v>
      </c>
      <c r="D2939" s="175"/>
      <c r="E2939" s="176">
        <v>86.907000000000011</v>
      </c>
      <c r="F2939" s="144"/>
      <c r="G2939" s="144"/>
      <c r="H2939" s="144"/>
      <c r="I2939" s="144"/>
      <c r="J2939" s="144"/>
      <c r="K2939" s="144"/>
      <c r="L2939" s="144"/>
      <c r="M2939" s="144"/>
      <c r="N2939" s="144"/>
      <c r="O2939" s="144"/>
      <c r="P2939" s="144"/>
      <c r="Q2939" s="144"/>
      <c r="R2939" s="144"/>
      <c r="S2939" s="144"/>
      <c r="T2939" s="144"/>
      <c r="U2939" s="144"/>
      <c r="V2939" s="144"/>
      <c r="W2939" s="144"/>
      <c r="X2939" s="133"/>
      <c r="Y2939" s="133"/>
      <c r="Z2939" s="133"/>
      <c r="AA2939" s="133"/>
      <c r="AB2939" s="133"/>
      <c r="AC2939" s="133"/>
      <c r="AD2939" s="133"/>
      <c r="AE2939" s="133"/>
      <c r="AF2939" s="133"/>
      <c r="AG2939" s="133" t="s">
        <v>282</v>
      </c>
      <c r="AH2939" s="133">
        <v>0</v>
      </c>
      <c r="AI2939" s="133"/>
      <c r="AJ2939" s="133"/>
      <c r="AK2939" s="133"/>
      <c r="AL2939" s="133"/>
      <c r="AM2939" s="133"/>
      <c r="AN2939" s="133"/>
      <c r="AO2939" s="133"/>
      <c r="AP2939" s="133"/>
      <c r="AQ2939" s="133"/>
      <c r="AR2939" s="133"/>
      <c r="AS2939" s="133"/>
      <c r="AT2939" s="133"/>
      <c r="AU2939" s="133"/>
      <c r="AV2939" s="133"/>
      <c r="AW2939" s="133"/>
      <c r="AX2939" s="133"/>
      <c r="AY2939" s="133"/>
      <c r="AZ2939" s="133"/>
      <c r="BA2939" s="133"/>
      <c r="BB2939" s="133"/>
      <c r="BC2939" s="133"/>
      <c r="BD2939" s="133"/>
      <c r="BE2939" s="133"/>
      <c r="BF2939" s="133"/>
      <c r="BG2939" s="133"/>
      <c r="BH2939" s="133"/>
    </row>
    <row r="2940" spans="1:60" outlineLevel="1" x14ac:dyDescent="0.2">
      <c r="A2940" s="142"/>
      <c r="B2940" s="143"/>
      <c r="C2940" s="189" t="s">
        <v>2784</v>
      </c>
      <c r="D2940" s="175"/>
      <c r="E2940" s="176">
        <v>-8.1773999999999987</v>
      </c>
      <c r="F2940" s="144"/>
      <c r="G2940" s="144"/>
      <c r="H2940" s="144"/>
      <c r="I2940" s="144"/>
      <c r="J2940" s="144"/>
      <c r="K2940" s="144"/>
      <c r="L2940" s="144"/>
      <c r="M2940" s="144"/>
      <c r="N2940" s="144"/>
      <c r="O2940" s="144"/>
      <c r="P2940" s="144"/>
      <c r="Q2940" s="144"/>
      <c r="R2940" s="144"/>
      <c r="S2940" s="144"/>
      <c r="T2940" s="144"/>
      <c r="U2940" s="144"/>
      <c r="V2940" s="144"/>
      <c r="W2940" s="144"/>
      <c r="X2940" s="133"/>
      <c r="Y2940" s="133"/>
      <c r="Z2940" s="133"/>
      <c r="AA2940" s="133"/>
      <c r="AB2940" s="133"/>
      <c r="AC2940" s="133"/>
      <c r="AD2940" s="133"/>
      <c r="AE2940" s="133"/>
      <c r="AF2940" s="133"/>
      <c r="AG2940" s="133" t="s">
        <v>282</v>
      </c>
      <c r="AH2940" s="133">
        <v>0</v>
      </c>
      <c r="AI2940" s="133"/>
      <c r="AJ2940" s="133"/>
      <c r="AK2940" s="133"/>
      <c r="AL2940" s="133"/>
      <c r="AM2940" s="133"/>
      <c r="AN2940" s="133"/>
      <c r="AO2940" s="133"/>
      <c r="AP2940" s="133"/>
      <c r="AQ2940" s="133"/>
      <c r="AR2940" s="133"/>
      <c r="AS2940" s="133"/>
      <c r="AT2940" s="133"/>
      <c r="AU2940" s="133"/>
      <c r="AV2940" s="133"/>
      <c r="AW2940" s="133"/>
      <c r="AX2940" s="133"/>
      <c r="AY2940" s="133"/>
      <c r="AZ2940" s="133"/>
      <c r="BA2940" s="133"/>
      <c r="BB2940" s="133"/>
      <c r="BC2940" s="133"/>
      <c r="BD2940" s="133"/>
      <c r="BE2940" s="133"/>
      <c r="BF2940" s="133"/>
      <c r="BG2940" s="133"/>
      <c r="BH2940" s="133"/>
    </row>
    <row r="2941" spans="1:60" outlineLevel="1" x14ac:dyDescent="0.2">
      <c r="A2941" s="142"/>
      <c r="B2941" s="143"/>
      <c r="C2941" s="189" t="s">
        <v>2785</v>
      </c>
      <c r="D2941" s="175"/>
      <c r="E2941" s="176">
        <v>-17.65044</v>
      </c>
      <c r="F2941" s="144"/>
      <c r="G2941" s="144"/>
      <c r="H2941" s="144"/>
      <c r="I2941" s="144"/>
      <c r="J2941" s="144"/>
      <c r="K2941" s="144"/>
      <c r="L2941" s="144"/>
      <c r="M2941" s="144"/>
      <c r="N2941" s="144"/>
      <c r="O2941" s="144"/>
      <c r="P2941" s="144"/>
      <c r="Q2941" s="144"/>
      <c r="R2941" s="144"/>
      <c r="S2941" s="144"/>
      <c r="T2941" s="144"/>
      <c r="U2941" s="144"/>
      <c r="V2941" s="144"/>
      <c r="W2941" s="144"/>
      <c r="X2941" s="133"/>
      <c r="Y2941" s="133"/>
      <c r="Z2941" s="133"/>
      <c r="AA2941" s="133"/>
      <c r="AB2941" s="133"/>
      <c r="AC2941" s="133"/>
      <c r="AD2941" s="133"/>
      <c r="AE2941" s="133"/>
      <c r="AF2941" s="133"/>
      <c r="AG2941" s="133" t="s">
        <v>282</v>
      </c>
      <c r="AH2941" s="133">
        <v>0</v>
      </c>
      <c r="AI2941" s="133"/>
      <c r="AJ2941" s="133"/>
      <c r="AK2941" s="133"/>
      <c r="AL2941" s="133"/>
      <c r="AM2941" s="133"/>
      <c r="AN2941" s="133"/>
      <c r="AO2941" s="133"/>
      <c r="AP2941" s="133"/>
      <c r="AQ2941" s="133"/>
      <c r="AR2941" s="133"/>
      <c r="AS2941" s="133"/>
      <c r="AT2941" s="133"/>
      <c r="AU2941" s="133"/>
      <c r="AV2941" s="133"/>
      <c r="AW2941" s="133"/>
      <c r="AX2941" s="133"/>
      <c r="AY2941" s="133"/>
      <c r="AZ2941" s="133"/>
      <c r="BA2941" s="133"/>
      <c r="BB2941" s="133"/>
      <c r="BC2941" s="133"/>
      <c r="BD2941" s="133"/>
      <c r="BE2941" s="133"/>
      <c r="BF2941" s="133"/>
      <c r="BG2941" s="133"/>
      <c r="BH2941" s="133"/>
    </row>
    <row r="2942" spans="1:60" outlineLevel="1" x14ac:dyDescent="0.2">
      <c r="A2942" s="142"/>
      <c r="B2942" s="143"/>
      <c r="C2942" s="189" t="s">
        <v>2786</v>
      </c>
      <c r="D2942" s="175"/>
      <c r="E2942" s="176">
        <v>20.178000000000001</v>
      </c>
      <c r="F2942" s="144"/>
      <c r="G2942" s="144"/>
      <c r="H2942" s="144"/>
      <c r="I2942" s="144"/>
      <c r="J2942" s="144"/>
      <c r="K2942" s="144"/>
      <c r="L2942" s="144"/>
      <c r="M2942" s="144"/>
      <c r="N2942" s="144"/>
      <c r="O2942" s="144"/>
      <c r="P2942" s="144"/>
      <c r="Q2942" s="144"/>
      <c r="R2942" s="144"/>
      <c r="S2942" s="144"/>
      <c r="T2942" s="144"/>
      <c r="U2942" s="144"/>
      <c r="V2942" s="144"/>
      <c r="W2942" s="144"/>
      <c r="X2942" s="133"/>
      <c r="Y2942" s="133"/>
      <c r="Z2942" s="133"/>
      <c r="AA2942" s="133"/>
      <c r="AB2942" s="133"/>
      <c r="AC2942" s="133"/>
      <c r="AD2942" s="133"/>
      <c r="AE2942" s="133"/>
      <c r="AF2942" s="133"/>
      <c r="AG2942" s="133" t="s">
        <v>282</v>
      </c>
      <c r="AH2942" s="133">
        <v>0</v>
      </c>
      <c r="AI2942" s="133"/>
      <c r="AJ2942" s="133"/>
      <c r="AK2942" s="133"/>
      <c r="AL2942" s="133"/>
      <c r="AM2942" s="133"/>
      <c r="AN2942" s="133"/>
      <c r="AO2942" s="133"/>
      <c r="AP2942" s="133"/>
      <c r="AQ2942" s="133"/>
      <c r="AR2942" s="133"/>
      <c r="AS2942" s="133"/>
      <c r="AT2942" s="133"/>
      <c r="AU2942" s="133"/>
      <c r="AV2942" s="133"/>
      <c r="AW2942" s="133"/>
      <c r="AX2942" s="133"/>
      <c r="AY2942" s="133"/>
      <c r="AZ2942" s="133"/>
      <c r="BA2942" s="133"/>
      <c r="BB2942" s="133"/>
      <c r="BC2942" s="133"/>
      <c r="BD2942" s="133"/>
      <c r="BE2942" s="133"/>
      <c r="BF2942" s="133"/>
      <c r="BG2942" s="133"/>
      <c r="BH2942" s="133"/>
    </row>
    <row r="2943" spans="1:60" outlineLevel="1" x14ac:dyDescent="0.2">
      <c r="A2943" s="142"/>
      <c r="B2943" s="143"/>
      <c r="C2943" s="189" t="s">
        <v>2787</v>
      </c>
      <c r="D2943" s="175"/>
      <c r="E2943" s="176">
        <v>21.063000000000002</v>
      </c>
      <c r="F2943" s="144"/>
      <c r="G2943" s="144"/>
      <c r="H2943" s="144"/>
      <c r="I2943" s="144"/>
      <c r="J2943" s="144"/>
      <c r="K2943" s="144"/>
      <c r="L2943" s="144"/>
      <c r="M2943" s="144"/>
      <c r="N2943" s="144"/>
      <c r="O2943" s="144"/>
      <c r="P2943" s="144"/>
      <c r="Q2943" s="144"/>
      <c r="R2943" s="144"/>
      <c r="S2943" s="144"/>
      <c r="T2943" s="144"/>
      <c r="U2943" s="144"/>
      <c r="V2943" s="144"/>
      <c r="W2943" s="144"/>
      <c r="X2943" s="133"/>
      <c r="Y2943" s="133"/>
      <c r="Z2943" s="133"/>
      <c r="AA2943" s="133"/>
      <c r="AB2943" s="133"/>
      <c r="AC2943" s="133"/>
      <c r="AD2943" s="133"/>
      <c r="AE2943" s="133"/>
      <c r="AF2943" s="133"/>
      <c r="AG2943" s="133" t="s">
        <v>282</v>
      </c>
      <c r="AH2943" s="133">
        <v>0</v>
      </c>
      <c r="AI2943" s="133"/>
      <c r="AJ2943" s="133"/>
      <c r="AK2943" s="133"/>
      <c r="AL2943" s="133"/>
      <c r="AM2943" s="133"/>
      <c r="AN2943" s="133"/>
      <c r="AO2943" s="133"/>
      <c r="AP2943" s="133"/>
      <c r="AQ2943" s="133"/>
      <c r="AR2943" s="133"/>
      <c r="AS2943" s="133"/>
      <c r="AT2943" s="133"/>
      <c r="AU2943" s="133"/>
      <c r="AV2943" s="133"/>
      <c r="AW2943" s="133"/>
      <c r="AX2943" s="133"/>
      <c r="AY2943" s="133"/>
      <c r="AZ2943" s="133"/>
      <c r="BA2943" s="133"/>
      <c r="BB2943" s="133"/>
      <c r="BC2943" s="133"/>
      <c r="BD2943" s="133"/>
      <c r="BE2943" s="133"/>
      <c r="BF2943" s="133"/>
      <c r="BG2943" s="133"/>
      <c r="BH2943" s="133"/>
    </row>
    <row r="2944" spans="1:60" outlineLevel="1" x14ac:dyDescent="0.2">
      <c r="A2944" s="142"/>
      <c r="B2944" s="143"/>
      <c r="C2944" s="189" t="s">
        <v>2788</v>
      </c>
      <c r="D2944" s="175"/>
      <c r="E2944" s="176">
        <v>162.82638</v>
      </c>
      <c r="F2944" s="144"/>
      <c r="G2944" s="144"/>
      <c r="H2944" s="144"/>
      <c r="I2944" s="144"/>
      <c r="J2944" s="144"/>
      <c r="K2944" s="144"/>
      <c r="L2944" s="144"/>
      <c r="M2944" s="144"/>
      <c r="N2944" s="144"/>
      <c r="O2944" s="144"/>
      <c r="P2944" s="144"/>
      <c r="Q2944" s="144"/>
      <c r="R2944" s="144"/>
      <c r="S2944" s="144"/>
      <c r="T2944" s="144"/>
      <c r="U2944" s="144"/>
      <c r="V2944" s="144"/>
      <c r="W2944" s="144"/>
      <c r="X2944" s="133"/>
      <c r="Y2944" s="133"/>
      <c r="Z2944" s="133"/>
      <c r="AA2944" s="133"/>
      <c r="AB2944" s="133"/>
      <c r="AC2944" s="133"/>
      <c r="AD2944" s="133"/>
      <c r="AE2944" s="133"/>
      <c r="AF2944" s="133"/>
      <c r="AG2944" s="133" t="s">
        <v>282</v>
      </c>
      <c r="AH2944" s="133">
        <v>0</v>
      </c>
      <c r="AI2944" s="133"/>
      <c r="AJ2944" s="133"/>
      <c r="AK2944" s="133"/>
      <c r="AL2944" s="133"/>
      <c r="AM2944" s="133"/>
      <c r="AN2944" s="133"/>
      <c r="AO2944" s="133"/>
      <c r="AP2944" s="133"/>
      <c r="AQ2944" s="133"/>
      <c r="AR2944" s="133"/>
      <c r="AS2944" s="133"/>
      <c r="AT2944" s="133"/>
      <c r="AU2944" s="133"/>
      <c r="AV2944" s="133"/>
      <c r="AW2944" s="133"/>
      <c r="AX2944" s="133"/>
      <c r="AY2944" s="133"/>
      <c r="AZ2944" s="133"/>
      <c r="BA2944" s="133"/>
      <c r="BB2944" s="133"/>
      <c r="BC2944" s="133"/>
      <c r="BD2944" s="133"/>
      <c r="BE2944" s="133"/>
      <c r="BF2944" s="133"/>
      <c r="BG2944" s="133"/>
      <c r="BH2944" s="133"/>
    </row>
    <row r="2945" spans="1:60" outlineLevel="1" x14ac:dyDescent="0.2">
      <c r="A2945" s="142"/>
      <c r="B2945" s="143"/>
      <c r="C2945" s="189" t="s">
        <v>1265</v>
      </c>
      <c r="D2945" s="175"/>
      <c r="E2945" s="176">
        <v>-2.69</v>
      </c>
      <c r="F2945" s="144"/>
      <c r="G2945" s="144"/>
      <c r="H2945" s="144"/>
      <c r="I2945" s="144"/>
      <c r="J2945" s="144"/>
      <c r="K2945" s="144"/>
      <c r="L2945" s="144"/>
      <c r="M2945" s="144"/>
      <c r="N2945" s="144"/>
      <c r="O2945" s="144"/>
      <c r="P2945" s="144"/>
      <c r="Q2945" s="144"/>
      <c r="R2945" s="144"/>
      <c r="S2945" s="144"/>
      <c r="T2945" s="144"/>
      <c r="U2945" s="144"/>
      <c r="V2945" s="144"/>
      <c r="W2945" s="144"/>
      <c r="X2945" s="133"/>
      <c r="Y2945" s="133"/>
      <c r="Z2945" s="133"/>
      <c r="AA2945" s="133"/>
      <c r="AB2945" s="133"/>
      <c r="AC2945" s="133"/>
      <c r="AD2945" s="133"/>
      <c r="AE2945" s="133"/>
      <c r="AF2945" s="133"/>
      <c r="AG2945" s="133" t="s">
        <v>282</v>
      </c>
      <c r="AH2945" s="133">
        <v>0</v>
      </c>
      <c r="AI2945" s="133"/>
      <c r="AJ2945" s="133"/>
      <c r="AK2945" s="133"/>
      <c r="AL2945" s="133"/>
      <c r="AM2945" s="133"/>
      <c r="AN2945" s="133"/>
      <c r="AO2945" s="133"/>
      <c r="AP2945" s="133"/>
      <c r="AQ2945" s="133"/>
      <c r="AR2945" s="133"/>
      <c r="AS2945" s="133"/>
      <c r="AT2945" s="133"/>
      <c r="AU2945" s="133"/>
      <c r="AV2945" s="133"/>
      <c r="AW2945" s="133"/>
      <c r="AX2945" s="133"/>
      <c r="AY2945" s="133"/>
      <c r="AZ2945" s="133"/>
      <c r="BA2945" s="133"/>
      <c r="BB2945" s="133"/>
      <c r="BC2945" s="133"/>
      <c r="BD2945" s="133"/>
      <c r="BE2945" s="133"/>
      <c r="BF2945" s="133"/>
      <c r="BG2945" s="133"/>
      <c r="BH2945" s="133"/>
    </row>
    <row r="2946" spans="1:60" outlineLevel="1" x14ac:dyDescent="0.2">
      <c r="A2946" s="142"/>
      <c r="B2946" s="143"/>
      <c r="C2946" s="189" t="s">
        <v>2789</v>
      </c>
      <c r="D2946" s="175"/>
      <c r="E2946" s="176">
        <v>-6.51</v>
      </c>
      <c r="F2946" s="144"/>
      <c r="G2946" s="144"/>
      <c r="H2946" s="144"/>
      <c r="I2946" s="144"/>
      <c r="J2946" s="144"/>
      <c r="K2946" s="144"/>
      <c r="L2946" s="144"/>
      <c r="M2946" s="144"/>
      <c r="N2946" s="144"/>
      <c r="O2946" s="144"/>
      <c r="P2946" s="144"/>
      <c r="Q2946" s="144"/>
      <c r="R2946" s="144"/>
      <c r="S2946" s="144"/>
      <c r="T2946" s="144"/>
      <c r="U2946" s="144"/>
      <c r="V2946" s="144"/>
      <c r="W2946" s="144"/>
      <c r="X2946" s="133"/>
      <c r="Y2946" s="133"/>
      <c r="Z2946" s="133"/>
      <c r="AA2946" s="133"/>
      <c r="AB2946" s="133"/>
      <c r="AC2946" s="133"/>
      <c r="AD2946" s="133"/>
      <c r="AE2946" s="133"/>
      <c r="AF2946" s="133"/>
      <c r="AG2946" s="133" t="s">
        <v>282</v>
      </c>
      <c r="AH2946" s="133">
        <v>0</v>
      </c>
      <c r="AI2946" s="133"/>
      <c r="AJ2946" s="133"/>
      <c r="AK2946" s="133"/>
      <c r="AL2946" s="133"/>
      <c r="AM2946" s="133"/>
      <c r="AN2946" s="133"/>
      <c r="AO2946" s="133"/>
      <c r="AP2946" s="133"/>
      <c r="AQ2946" s="133"/>
      <c r="AR2946" s="133"/>
      <c r="AS2946" s="133"/>
      <c r="AT2946" s="133"/>
      <c r="AU2946" s="133"/>
      <c r="AV2946" s="133"/>
      <c r="AW2946" s="133"/>
      <c r="AX2946" s="133"/>
      <c r="AY2946" s="133"/>
      <c r="AZ2946" s="133"/>
      <c r="BA2946" s="133"/>
      <c r="BB2946" s="133"/>
      <c r="BC2946" s="133"/>
      <c r="BD2946" s="133"/>
      <c r="BE2946" s="133"/>
      <c r="BF2946" s="133"/>
      <c r="BG2946" s="133"/>
      <c r="BH2946" s="133"/>
    </row>
    <row r="2947" spans="1:60" outlineLevel="1" x14ac:dyDescent="0.2">
      <c r="A2947" s="142"/>
      <c r="B2947" s="143"/>
      <c r="C2947" s="189" t="s">
        <v>2790</v>
      </c>
      <c r="D2947" s="175"/>
      <c r="E2947" s="176">
        <v>60.45</v>
      </c>
      <c r="F2947" s="144"/>
      <c r="G2947" s="144"/>
      <c r="H2947" s="144"/>
      <c r="I2947" s="144"/>
      <c r="J2947" s="144"/>
      <c r="K2947" s="144"/>
      <c r="L2947" s="144"/>
      <c r="M2947" s="144"/>
      <c r="N2947" s="144"/>
      <c r="O2947" s="144"/>
      <c r="P2947" s="144"/>
      <c r="Q2947" s="144"/>
      <c r="R2947" s="144"/>
      <c r="S2947" s="144"/>
      <c r="T2947" s="144"/>
      <c r="U2947" s="144"/>
      <c r="V2947" s="144"/>
      <c r="W2947" s="144"/>
      <c r="X2947" s="133"/>
      <c r="Y2947" s="133"/>
      <c r="Z2947" s="133"/>
      <c r="AA2947" s="133"/>
      <c r="AB2947" s="133"/>
      <c r="AC2947" s="133"/>
      <c r="AD2947" s="133"/>
      <c r="AE2947" s="133"/>
      <c r="AF2947" s="133"/>
      <c r="AG2947" s="133" t="s">
        <v>282</v>
      </c>
      <c r="AH2947" s="133">
        <v>0</v>
      </c>
      <c r="AI2947" s="133"/>
      <c r="AJ2947" s="133"/>
      <c r="AK2947" s="133"/>
      <c r="AL2947" s="133"/>
      <c r="AM2947" s="133"/>
      <c r="AN2947" s="133"/>
      <c r="AO2947" s="133"/>
      <c r="AP2947" s="133"/>
      <c r="AQ2947" s="133"/>
      <c r="AR2947" s="133"/>
      <c r="AS2947" s="133"/>
      <c r="AT2947" s="133"/>
      <c r="AU2947" s="133"/>
      <c r="AV2947" s="133"/>
      <c r="AW2947" s="133"/>
      <c r="AX2947" s="133"/>
      <c r="AY2947" s="133"/>
      <c r="AZ2947" s="133"/>
      <c r="BA2947" s="133"/>
      <c r="BB2947" s="133"/>
      <c r="BC2947" s="133"/>
      <c r="BD2947" s="133"/>
      <c r="BE2947" s="133"/>
      <c r="BF2947" s="133"/>
      <c r="BG2947" s="133"/>
      <c r="BH2947" s="133"/>
    </row>
    <row r="2948" spans="1:60" outlineLevel="1" x14ac:dyDescent="0.2">
      <c r="A2948" s="142"/>
      <c r="B2948" s="143"/>
      <c r="C2948" s="189" t="s">
        <v>1267</v>
      </c>
      <c r="D2948" s="175"/>
      <c r="E2948" s="176">
        <v>-3.2899999999999996</v>
      </c>
      <c r="F2948" s="144"/>
      <c r="G2948" s="144"/>
      <c r="H2948" s="144"/>
      <c r="I2948" s="144"/>
      <c r="J2948" s="144"/>
      <c r="K2948" s="144"/>
      <c r="L2948" s="144"/>
      <c r="M2948" s="144"/>
      <c r="N2948" s="144"/>
      <c r="O2948" s="144"/>
      <c r="P2948" s="144"/>
      <c r="Q2948" s="144"/>
      <c r="R2948" s="144"/>
      <c r="S2948" s="144"/>
      <c r="T2948" s="144"/>
      <c r="U2948" s="144"/>
      <c r="V2948" s="144"/>
      <c r="W2948" s="144"/>
      <c r="X2948" s="133"/>
      <c r="Y2948" s="133"/>
      <c r="Z2948" s="133"/>
      <c r="AA2948" s="133"/>
      <c r="AB2948" s="133"/>
      <c r="AC2948" s="133"/>
      <c r="AD2948" s="133"/>
      <c r="AE2948" s="133"/>
      <c r="AF2948" s="133"/>
      <c r="AG2948" s="133" t="s">
        <v>282</v>
      </c>
      <c r="AH2948" s="133">
        <v>0</v>
      </c>
      <c r="AI2948" s="133"/>
      <c r="AJ2948" s="133"/>
      <c r="AK2948" s="133"/>
      <c r="AL2948" s="133"/>
      <c r="AM2948" s="133"/>
      <c r="AN2948" s="133"/>
      <c r="AO2948" s="133"/>
      <c r="AP2948" s="133"/>
      <c r="AQ2948" s="133"/>
      <c r="AR2948" s="133"/>
      <c r="AS2948" s="133"/>
      <c r="AT2948" s="133"/>
      <c r="AU2948" s="133"/>
      <c r="AV2948" s="133"/>
      <c r="AW2948" s="133"/>
      <c r="AX2948" s="133"/>
      <c r="AY2948" s="133"/>
      <c r="AZ2948" s="133"/>
      <c r="BA2948" s="133"/>
      <c r="BB2948" s="133"/>
      <c r="BC2948" s="133"/>
      <c r="BD2948" s="133"/>
      <c r="BE2948" s="133"/>
      <c r="BF2948" s="133"/>
      <c r="BG2948" s="133"/>
      <c r="BH2948" s="133"/>
    </row>
    <row r="2949" spans="1:60" outlineLevel="1" x14ac:dyDescent="0.2">
      <c r="A2949" s="142"/>
      <c r="B2949" s="143"/>
      <c r="C2949" s="189" t="s">
        <v>2791</v>
      </c>
      <c r="D2949" s="175"/>
      <c r="E2949" s="176">
        <v>6.048</v>
      </c>
      <c r="F2949" s="144"/>
      <c r="G2949" s="144"/>
      <c r="H2949" s="144"/>
      <c r="I2949" s="144"/>
      <c r="J2949" s="144"/>
      <c r="K2949" s="144"/>
      <c r="L2949" s="144"/>
      <c r="M2949" s="144"/>
      <c r="N2949" s="144"/>
      <c r="O2949" s="144"/>
      <c r="P2949" s="144"/>
      <c r="Q2949" s="144"/>
      <c r="R2949" s="144"/>
      <c r="S2949" s="144"/>
      <c r="T2949" s="144"/>
      <c r="U2949" s="144"/>
      <c r="V2949" s="144"/>
      <c r="W2949" s="144"/>
      <c r="X2949" s="133"/>
      <c r="Y2949" s="133"/>
      <c r="Z2949" s="133"/>
      <c r="AA2949" s="133"/>
      <c r="AB2949" s="133"/>
      <c r="AC2949" s="133"/>
      <c r="AD2949" s="133"/>
      <c r="AE2949" s="133"/>
      <c r="AF2949" s="133"/>
      <c r="AG2949" s="133" t="s">
        <v>282</v>
      </c>
      <c r="AH2949" s="133">
        <v>0</v>
      </c>
      <c r="AI2949" s="133"/>
      <c r="AJ2949" s="133"/>
      <c r="AK2949" s="133"/>
      <c r="AL2949" s="133"/>
      <c r="AM2949" s="133"/>
      <c r="AN2949" s="133"/>
      <c r="AO2949" s="133"/>
      <c r="AP2949" s="133"/>
      <c r="AQ2949" s="133"/>
      <c r="AR2949" s="133"/>
      <c r="AS2949" s="133"/>
      <c r="AT2949" s="133"/>
      <c r="AU2949" s="133"/>
      <c r="AV2949" s="133"/>
      <c r="AW2949" s="133"/>
      <c r="AX2949" s="133"/>
      <c r="AY2949" s="133"/>
      <c r="AZ2949" s="133"/>
      <c r="BA2949" s="133"/>
      <c r="BB2949" s="133"/>
      <c r="BC2949" s="133"/>
      <c r="BD2949" s="133"/>
      <c r="BE2949" s="133"/>
      <c r="BF2949" s="133"/>
      <c r="BG2949" s="133"/>
      <c r="BH2949" s="133"/>
    </row>
    <row r="2950" spans="1:60" outlineLevel="1" x14ac:dyDescent="0.2">
      <c r="A2950" s="142"/>
      <c r="B2950" s="143"/>
      <c r="C2950" s="189" t="s">
        <v>2792</v>
      </c>
      <c r="D2950" s="175"/>
      <c r="E2950" s="176">
        <v>48.9846</v>
      </c>
      <c r="F2950" s="144"/>
      <c r="G2950" s="144"/>
      <c r="H2950" s="144"/>
      <c r="I2950" s="144"/>
      <c r="J2950" s="144"/>
      <c r="K2950" s="144"/>
      <c r="L2950" s="144"/>
      <c r="M2950" s="144"/>
      <c r="N2950" s="144"/>
      <c r="O2950" s="144"/>
      <c r="P2950" s="144"/>
      <c r="Q2950" s="144"/>
      <c r="R2950" s="144"/>
      <c r="S2950" s="144"/>
      <c r="T2950" s="144"/>
      <c r="U2950" s="144"/>
      <c r="V2950" s="144"/>
      <c r="W2950" s="144"/>
      <c r="X2950" s="133"/>
      <c r="Y2950" s="133"/>
      <c r="Z2950" s="133"/>
      <c r="AA2950" s="133"/>
      <c r="AB2950" s="133"/>
      <c r="AC2950" s="133"/>
      <c r="AD2950" s="133"/>
      <c r="AE2950" s="133"/>
      <c r="AF2950" s="133"/>
      <c r="AG2950" s="133" t="s">
        <v>282</v>
      </c>
      <c r="AH2950" s="133">
        <v>0</v>
      </c>
      <c r="AI2950" s="133"/>
      <c r="AJ2950" s="133"/>
      <c r="AK2950" s="133"/>
      <c r="AL2950" s="133"/>
      <c r="AM2950" s="133"/>
      <c r="AN2950" s="133"/>
      <c r="AO2950" s="133"/>
      <c r="AP2950" s="133"/>
      <c r="AQ2950" s="133"/>
      <c r="AR2950" s="133"/>
      <c r="AS2950" s="133"/>
      <c r="AT2950" s="133"/>
      <c r="AU2950" s="133"/>
      <c r="AV2950" s="133"/>
      <c r="AW2950" s="133"/>
      <c r="AX2950" s="133"/>
      <c r="AY2950" s="133"/>
      <c r="AZ2950" s="133"/>
      <c r="BA2950" s="133"/>
      <c r="BB2950" s="133"/>
      <c r="BC2950" s="133"/>
      <c r="BD2950" s="133"/>
      <c r="BE2950" s="133"/>
      <c r="BF2950" s="133"/>
      <c r="BG2950" s="133"/>
      <c r="BH2950" s="133"/>
    </row>
    <row r="2951" spans="1:60" outlineLevel="1" x14ac:dyDescent="0.2">
      <c r="A2951" s="142"/>
      <c r="B2951" s="143"/>
      <c r="C2951" s="189" t="s">
        <v>2793</v>
      </c>
      <c r="D2951" s="175"/>
      <c r="E2951" s="176">
        <v>331.97040000000004</v>
      </c>
      <c r="F2951" s="144"/>
      <c r="G2951" s="144"/>
      <c r="H2951" s="144"/>
      <c r="I2951" s="144"/>
      <c r="J2951" s="144"/>
      <c r="K2951" s="144"/>
      <c r="L2951" s="144"/>
      <c r="M2951" s="144"/>
      <c r="N2951" s="144"/>
      <c r="O2951" s="144"/>
      <c r="P2951" s="144"/>
      <c r="Q2951" s="144"/>
      <c r="R2951" s="144"/>
      <c r="S2951" s="144"/>
      <c r="T2951" s="144"/>
      <c r="U2951" s="144"/>
      <c r="V2951" s="144"/>
      <c r="W2951" s="144"/>
      <c r="X2951" s="133"/>
      <c r="Y2951" s="133"/>
      <c r="Z2951" s="133"/>
      <c r="AA2951" s="133"/>
      <c r="AB2951" s="133"/>
      <c r="AC2951" s="133"/>
      <c r="AD2951" s="133"/>
      <c r="AE2951" s="133"/>
      <c r="AF2951" s="133"/>
      <c r="AG2951" s="133" t="s">
        <v>282</v>
      </c>
      <c r="AH2951" s="133">
        <v>0</v>
      </c>
      <c r="AI2951" s="133"/>
      <c r="AJ2951" s="133"/>
      <c r="AK2951" s="133"/>
      <c r="AL2951" s="133"/>
      <c r="AM2951" s="133"/>
      <c r="AN2951" s="133"/>
      <c r="AO2951" s="133"/>
      <c r="AP2951" s="133"/>
      <c r="AQ2951" s="133"/>
      <c r="AR2951" s="133"/>
      <c r="AS2951" s="133"/>
      <c r="AT2951" s="133"/>
      <c r="AU2951" s="133"/>
      <c r="AV2951" s="133"/>
      <c r="AW2951" s="133"/>
      <c r="AX2951" s="133"/>
      <c r="AY2951" s="133"/>
      <c r="AZ2951" s="133"/>
      <c r="BA2951" s="133"/>
      <c r="BB2951" s="133"/>
      <c r="BC2951" s="133"/>
      <c r="BD2951" s="133"/>
      <c r="BE2951" s="133"/>
      <c r="BF2951" s="133"/>
      <c r="BG2951" s="133"/>
      <c r="BH2951" s="133"/>
    </row>
    <row r="2952" spans="1:60" outlineLevel="1" x14ac:dyDescent="0.2">
      <c r="A2952" s="142"/>
      <c r="B2952" s="143"/>
      <c r="C2952" s="189" t="s">
        <v>2794</v>
      </c>
      <c r="D2952" s="175"/>
      <c r="E2952" s="176">
        <v>-11.34</v>
      </c>
      <c r="F2952" s="144"/>
      <c r="G2952" s="144"/>
      <c r="H2952" s="144"/>
      <c r="I2952" s="144"/>
      <c r="J2952" s="144"/>
      <c r="K2952" s="144"/>
      <c r="L2952" s="144"/>
      <c r="M2952" s="144"/>
      <c r="N2952" s="144"/>
      <c r="O2952" s="144"/>
      <c r="P2952" s="144"/>
      <c r="Q2952" s="144"/>
      <c r="R2952" s="144"/>
      <c r="S2952" s="144"/>
      <c r="T2952" s="144"/>
      <c r="U2952" s="144"/>
      <c r="V2952" s="144"/>
      <c r="W2952" s="144"/>
      <c r="X2952" s="133"/>
      <c r="Y2952" s="133"/>
      <c r="Z2952" s="133"/>
      <c r="AA2952" s="133"/>
      <c r="AB2952" s="133"/>
      <c r="AC2952" s="133"/>
      <c r="AD2952" s="133"/>
      <c r="AE2952" s="133"/>
      <c r="AF2952" s="133"/>
      <c r="AG2952" s="133" t="s">
        <v>282</v>
      </c>
      <c r="AH2952" s="133">
        <v>0</v>
      </c>
      <c r="AI2952" s="133"/>
      <c r="AJ2952" s="133"/>
      <c r="AK2952" s="133"/>
      <c r="AL2952" s="133"/>
      <c r="AM2952" s="133"/>
      <c r="AN2952" s="133"/>
      <c r="AO2952" s="133"/>
      <c r="AP2952" s="133"/>
      <c r="AQ2952" s="133"/>
      <c r="AR2952" s="133"/>
      <c r="AS2952" s="133"/>
      <c r="AT2952" s="133"/>
      <c r="AU2952" s="133"/>
      <c r="AV2952" s="133"/>
      <c r="AW2952" s="133"/>
      <c r="AX2952" s="133"/>
      <c r="AY2952" s="133"/>
      <c r="AZ2952" s="133"/>
      <c r="BA2952" s="133"/>
      <c r="BB2952" s="133"/>
      <c r="BC2952" s="133"/>
      <c r="BD2952" s="133"/>
      <c r="BE2952" s="133"/>
      <c r="BF2952" s="133"/>
      <c r="BG2952" s="133"/>
      <c r="BH2952" s="133"/>
    </row>
    <row r="2953" spans="1:60" outlineLevel="1" x14ac:dyDescent="0.2">
      <c r="A2953" s="142"/>
      <c r="B2953" s="143"/>
      <c r="C2953" s="189" t="s">
        <v>1271</v>
      </c>
      <c r="D2953" s="175"/>
      <c r="E2953" s="176">
        <v>-16.715</v>
      </c>
      <c r="F2953" s="144"/>
      <c r="G2953" s="144"/>
      <c r="H2953" s="144"/>
      <c r="I2953" s="144"/>
      <c r="J2953" s="144"/>
      <c r="K2953" s="144"/>
      <c r="L2953" s="144"/>
      <c r="M2953" s="144"/>
      <c r="N2953" s="144"/>
      <c r="O2953" s="144"/>
      <c r="P2953" s="144"/>
      <c r="Q2953" s="144"/>
      <c r="R2953" s="144"/>
      <c r="S2953" s="144"/>
      <c r="T2953" s="144"/>
      <c r="U2953" s="144"/>
      <c r="V2953" s="144"/>
      <c r="W2953" s="144"/>
      <c r="X2953" s="133"/>
      <c r="Y2953" s="133"/>
      <c r="Z2953" s="133"/>
      <c r="AA2953" s="133"/>
      <c r="AB2953" s="133"/>
      <c r="AC2953" s="133"/>
      <c r="AD2953" s="133"/>
      <c r="AE2953" s="133"/>
      <c r="AF2953" s="133"/>
      <c r="AG2953" s="133" t="s">
        <v>282</v>
      </c>
      <c r="AH2953" s="133">
        <v>0</v>
      </c>
      <c r="AI2953" s="133"/>
      <c r="AJ2953" s="133"/>
      <c r="AK2953" s="133"/>
      <c r="AL2953" s="133"/>
      <c r="AM2953" s="133"/>
      <c r="AN2953" s="133"/>
      <c r="AO2953" s="133"/>
      <c r="AP2953" s="133"/>
      <c r="AQ2953" s="133"/>
      <c r="AR2953" s="133"/>
      <c r="AS2953" s="133"/>
      <c r="AT2953" s="133"/>
      <c r="AU2953" s="133"/>
      <c r="AV2953" s="133"/>
      <c r="AW2953" s="133"/>
      <c r="AX2953" s="133"/>
      <c r="AY2953" s="133"/>
      <c r="AZ2953" s="133"/>
      <c r="BA2953" s="133"/>
      <c r="BB2953" s="133"/>
      <c r="BC2953" s="133"/>
      <c r="BD2953" s="133"/>
      <c r="BE2953" s="133"/>
      <c r="BF2953" s="133"/>
      <c r="BG2953" s="133"/>
      <c r="BH2953" s="133"/>
    </row>
    <row r="2954" spans="1:60" outlineLevel="1" x14ac:dyDescent="0.2">
      <c r="A2954" s="142"/>
      <c r="B2954" s="143"/>
      <c r="C2954" s="189" t="s">
        <v>1272</v>
      </c>
      <c r="D2954" s="175"/>
      <c r="E2954" s="176">
        <v>-5.4499999999999993</v>
      </c>
      <c r="F2954" s="144"/>
      <c r="G2954" s="144"/>
      <c r="H2954" s="144"/>
      <c r="I2954" s="144"/>
      <c r="J2954" s="144"/>
      <c r="K2954" s="144"/>
      <c r="L2954" s="144"/>
      <c r="M2954" s="144"/>
      <c r="N2954" s="144"/>
      <c r="O2954" s="144"/>
      <c r="P2954" s="144"/>
      <c r="Q2954" s="144"/>
      <c r="R2954" s="144"/>
      <c r="S2954" s="144"/>
      <c r="T2954" s="144"/>
      <c r="U2954" s="144"/>
      <c r="V2954" s="144"/>
      <c r="W2954" s="144"/>
      <c r="X2954" s="133"/>
      <c r="Y2954" s="133"/>
      <c r="Z2954" s="133"/>
      <c r="AA2954" s="133"/>
      <c r="AB2954" s="133"/>
      <c r="AC2954" s="133"/>
      <c r="AD2954" s="133"/>
      <c r="AE2954" s="133"/>
      <c r="AF2954" s="133"/>
      <c r="AG2954" s="133" t="s">
        <v>282</v>
      </c>
      <c r="AH2954" s="133">
        <v>0</v>
      </c>
      <c r="AI2954" s="133"/>
      <c r="AJ2954" s="133"/>
      <c r="AK2954" s="133"/>
      <c r="AL2954" s="133"/>
      <c r="AM2954" s="133"/>
      <c r="AN2954" s="133"/>
      <c r="AO2954" s="133"/>
      <c r="AP2954" s="133"/>
      <c r="AQ2954" s="133"/>
      <c r="AR2954" s="133"/>
      <c r="AS2954" s="133"/>
      <c r="AT2954" s="133"/>
      <c r="AU2954" s="133"/>
      <c r="AV2954" s="133"/>
      <c r="AW2954" s="133"/>
      <c r="AX2954" s="133"/>
      <c r="AY2954" s="133"/>
      <c r="AZ2954" s="133"/>
      <c r="BA2954" s="133"/>
      <c r="BB2954" s="133"/>
      <c r="BC2954" s="133"/>
      <c r="BD2954" s="133"/>
      <c r="BE2954" s="133"/>
      <c r="BF2954" s="133"/>
      <c r="BG2954" s="133"/>
      <c r="BH2954" s="133"/>
    </row>
    <row r="2955" spans="1:60" outlineLevel="1" x14ac:dyDescent="0.2">
      <c r="A2955" s="142"/>
      <c r="B2955" s="143"/>
      <c r="C2955" s="189" t="s">
        <v>2795</v>
      </c>
      <c r="D2955" s="175"/>
      <c r="E2955" s="176">
        <v>45.976200000000006</v>
      </c>
      <c r="F2955" s="144"/>
      <c r="G2955" s="144"/>
      <c r="H2955" s="144"/>
      <c r="I2955" s="144"/>
      <c r="J2955" s="144"/>
      <c r="K2955" s="144"/>
      <c r="L2955" s="144"/>
      <c r="M2955" s="144"/>
      <c r="N2955" s="144"/>
      <c r="O2955" s="144"/>
      <c r="P2955" s="144"/>
      <c r="Q2955" s="144"/>
      <c r="R2955" s="144"/>
      <c r="S2955" s="144"/>
      <c r="T2955" s="144"/>
      <c r="U2955" s="144"/>
      <c r="V2955" s="144"/>
      <c r="W2955" s="144"/>
      <c r="X2955" s="133"/>
      <c r="Y2955" s="133"/>
      <c r="Z2955" s="133"/>
      <c r="AA2955" s="133"/>
      <c r="AB2955" s="133"/>
      <c r="AC2955" s="133"/>
      <c r="AD2955" s="133"/>
      <c r="AE2955" s="133"/>
      <c r="AF2955" s="133"/>
      <c r="AG2955" s="133" t="s">
        <v>282</v>
      </c>
      <c r="AH2955" s="133">
        <v>0</v>
      </c>
      <c r="AI2955" s="133"/>
      <c r="AJ2955" s="133"/>
      <c r="AK2955" s="133"/>
      <c r="AL2955" s="133"/>
      <c r="AM2955" s="133"/>
      <c r="AN2955" s="133"/>
      <c r="AO2955" s="133"/>
      <c r="AP2955" s="133"/>
      <c r="AQ2955" s="133"/>
      <c r="AR2955" s="133"/>
      <c r="AS2955" s="133"/>
      <c r="AT2955" s="133"/>
      <c r="AU2955" s="133"/>
      <c r="AV2955" s="133"/>
      <c r="AW2955" s="133"/>
      <c r="AX2955" s="133"/>
      <c r="AY2955" s="133"/>
      <c r="AZ2955" s="133"/>
      <c r="BA2955" s="133"/>
      <c r="BB2955" s="133"/>
      <c r="BC2955" s="133"/>
      <c r="BD2955" s="133"/>
      <c r="BE2955" s="133"/>
      <c r="BF2955" s="133"/>
      <c r="BG2955" s="133"/>
      <c r="BH2955" s="133"/>
    </row>
    <row r="2956" spans="1:60" outlineLevel="1" x14ac:dyDescent="0.2">
      <c r="A2956" s="142"/>
      <c r="B2956" s="143"/>
      <c r="C2956" s="189" t="s">
        <v>1274</v>
      </c>
      <c r="D2956" s="175"/>
      <c r="E2956" s="176">
        <v>-1.835</v>
      </c>
      <c r="F2956" s="144"/>
      <c r="G2956" s="144"/>
      <c r="H2956" s="144"/>
      <c r="I2956" s="144"/>
      <c r="J2956" s="144"/>
      <c r="K2956" s="144"/>
      <c r="L2956" s="144"/>
      <c r="M2956" s="144"/>
      <c r="N2956" s="144"/>
      <c r="O2956" s="144"/>
      <c r="P2956" s="144"/>
      <c r="Q2956" s="144"/>
      <c r="R2956" s="144"/>
      <c r="S2956" s="144"/>
      <c r="T2956" s="144"/>
      <c r="U2956" s="144"/>
      <c r="V2956" s="144"/>
      <c r="W2956" s="144"/>
      <c r="X2956" s="133"/>
      <c r="Y2956" s="133"/>
      <c r="Z2956" s="133"/>
      <c r="AA2956" s="133"/>
      <c r="AB2956" s="133"/>
      <c r="AC2956" s="133"/>
      <c r="AD2956" s="133"/>
      <c r="AE2956" s="133"/>
      <c r="AF2956" s="133"/>
      <c r="AG2956" s="133" t="s">
        <v>282</v>
      </c>
      <c r="AH2956" s="133">
        <v>0</v>
      </c>
      <c r="AI2956" s="133"/>
      <c r="AJ2956" s="133"/>
      <c r="AK2956" s="133"/>
      <c r="AL2956" s="133"/>
      <c r="AM2956" s="133"/>
      <c r="AN2956" s="133"/>
      <c r="AO2956" s="133"/>
      <c r="AP2956" s="133"/>
      <c r="AQ2956" s="133"/>
      <c r="AR2956" s="133"/>
      <c r="AS2956" s="133"/>
      <c r="AT2956" s="133"/>
      <c r="AU2956" s="133"/>
      <c r="AV2956" s="133"/>
      <c r="AW2956" s="133"/>
      <c r="AX2956" s="133"/>
      <c r="AY2956" s="133"/>
      <c r="AZ2956" s="133"/>
      <c r="BA2956" s="133"/>
      <c r="BB2956" s="133"/>
      <c r="BC2956" s="133"/>
      <c r="BD2956" s="133"/>
      <c r="BE2956" s="133"/>
      <c r="BF2956" s="133"/>
      <c r="BG2956" s="133"/>
      <c r="BH2956" s="133"/>
    </row>
    <row r="2957" spans="1:60" outlineLevel="1" x14ac:dyDescent="0.2">
      <c r="A2957" s="142"/>
      <c r="B2957" s="143"/>
      <c r="C2957" s="189" t="s">
        <v>2796</v>
      </c>
      <c r="D2957" s="175"/>
      <c r="E2957" s="176">
        <v>51.666000000000004</v>
      </c>
      <c r="F2957" s="144"/>
      <c r="G2957" s="144"/>
      <c r="H2957" s="144"/>
      <c r="I2957" s="144"/>
      <c r="J2957" s="144"/>
      <c r="K2957" s="144"/>
      <c r="L2957" s="144"/>
      <c r="M2957" s="144"/>
      <c r="N2957" s="144"/>
      <c r="O2957" s="144"/>
      <c r="P2957" s="144"/>
      <c r="Q2957" s="144"/>
      <c r="R2957" s="144"/>
      <c r="S2957" s="144"/>
      <c r="T2957" s="144"/>
      <c r="U2957" s="144"/>
      <c r="V2957" s="144"/>
      <c r="W2957" s="144"/>
      <c r="X2957" s="133"/>
      <c r="Y2957" s="133"/>
      <c r="Z2957" s="133"/>
      <c r="AA2957" s="133"/>
      <c r="AB2957" s="133"/>
      <c r="AC2957" s="133"/>
      <c r="AD2957" s="133"/>
      <c r="AE2957" s="133"/>
      <c r="AF2957" s="133"/>
      <c r="AG2957" s="133" t="s">
        <v>282</v>
      </c>
      <c r="AH2957" s="133">
        <v>0</v>
      </c>
      <c r="AI2957" s="133"/>
      <c r="AJ2957" s="133"/>
      <c r="AK2957" s="133"/>
      <c r="AL2957" s="133"/>
      <c r="AM2957" s="133"/>
      <c r="AN2957" s="133"/>
      <c r="AO2957" s="133"/>
      <c r="AP2957" s="133"/>
      <c r="AQ2957" s="133"/>
      <c r="AR2957" s="133"/>
      <c r="AS2957" s="133"/>
      <c r="AT2957" s="133"/>
      <c r="AU2957" s="133"/>
      <c r="AV2957" s="133"/>
      <c r="AW2957" s="133"/>
      <c r="AX2957" s="133"/>
      <c r="AY2957" s="133"/>
      <c r="AZ2957" s="133"/>
      <c r="BA2957" s="133"/>
      <c r="BB2957" s="133"/>
      <c r="BC2957" s="133"/>
      <c r="BD2957" s="133"/>
      <c r="BE2957" s="133"/>
      <c r="BF2957" s="133"/>
      <c r="BG2957" s="133"/>
      <c r="BH2957" s="133"/>
    </row>
    <row r="2958" spans="1:60" outlineLevel="1" x14ac:dyDescent="0.2">
      <c r="A2958" s="142"/>
      <c r="B2958" s="143"/>
      <c r="C2958" s="189" t="s">
        <v>2797</v>
      </c>
      <c r="D2958" s="175"/>
      <c r="E2958" s="176">
        <v>10.825500000000002</v>
      </c>
      <c r="F2958" s="144"/>
      <c r="G2958" s="144"/>
      <c r="H2958" s="144"/>
      <c r="I2958" s="144"/>
      <c r="J2958" s="144"/>
      <c r="K2958" s="144"/>
      <c r="L2958" s="144"/>
      <c r="M2958" s="144"/>
      <c r="N2958" s="144"/>
      <c r="O2958" s="144"/>
      <c r="P2958" s="144"/>
      <c r="Q2958" s="144"/>
      <c r="R2958" s="144"/>
      <c r="S2958" s="144"/>
      <c r="T2958" s="144"/>
      <c r="U2958" s="144"/>
      <c r="V2958" s="144"/>
      <c r="W2958" s="144"/>
      <c r="X2958" s="133"/>
      <c r="Y2958" s="133"/>
      <c r="Z2958" s="133"/>
      <c r="AA2958" s="133"/>
      <c r="AB2958" s="133"/>
      <c r="AC2958" s="133"/>
      <c r="AD2958" s="133"/>
      <c r="AE2958" s="133"/>
      <c r="AF2958" s="133"/>
      <c r="AG2958" s="133" t="s">
        <v>282</v>
      </c>
      <c r="AH2958" s="133">
        <v>0</v>
      </c>
      <c r="AI2958" s="133"/>
      <c r="AJ2958" s="133"/>
      <c r="AK2958" s="133"/>
      <c r="AL2958" s="133"/>
      <c r="AM2958" s="133"/>
      <c r="AN2958" s="133"/>
      <c r="AO2958" s="133"/>
      <c r="AP2958" s="133"/>
      <c r="AQ2958" s="133"/>
      <c r="AR2958" s="133"/>
      <c r="AS2958" s="133"/>
      <c r="AT2958" s="133"/>
      <c r="AU2958" s="133"/>
      <c r="AV2958" s="133"/>
      <c r="AW2958" s="133"/>
      <c r="AX2958" s="133"/>
      <c r="AY2958" s="133"/>
      <c r="AZ2958" s="133"/>
      <c r="BA2958" s="133"/>
      <c r="BB2958" s="133"/>
      <c r="BC2958" s="133"/>
      <c r="BD2958" s="133"/>
      <c r="BE2958" s="133"/>
      <c r="BF2958" s="133"/>
      <c r="BG2958" s="133"/>
      <c r="BH2958" s="133"/>
    </row>
    <row r="2959" spans="1:60" outlineLevel="1" x14ac:dyDescent="0.2">
      <c r="A2959" s="142"/>
      <c r="B2959" s="143"/>
      <c r="C2959" s="189" t="s">
        <v>2798</v>
      </c>
      <c r="D2959" s="175"/>
      <c r="E2959" s="176">
        <v>-5.46</v>
      </c>
      <c r="F2959" s="144"/>
      <c r="G2959" s="144"/>
      <c r="H2959" s="144"/>
      <c r="I2959" s="144"/>
      <c r="J2959" s="144"/>
      <c r="K2959" s="144"/>
      <c r="L2959" s="144"/>
      <c r="M2959" s="144"/>
      <c r="N2959" s="144"/>
      <c r="O2959" s="144"/>
      <c r="P2959" s="144"/>
      <c r="Q2959" s="144"/>
      <c r="R2959" s="144"/>
      <c r="S2959" s="144"/>
      <c r="T2959" s="144"/>
      <c r="U2959" s="144"/>
      <c r="V2959" s="144"/>
      <c r="W2959" s="144"/>
      <c r="X2959" s="133"/>
      <c r="Y2959" s="133"/>
      <c r="Z2959" s="133"/>
      <c r="AA2959" s="133"/>
      <c r="AB2959" s="133"/>
      <c r="AC2959" s="133"/>
      <c r="AD2959" s="133"/>
      <c r="AE2959" s="133"/>
      <c r="AF2959" s="133"/>
      <c r="AG2959" s="133" t="s">
        <v>282</v>
      </c>
      <c r="AH2959" s="133">
        <v>0</v>
      </c>
      <c r="AI2959" s="133"/>
      <c r="AJ2959" s="133"/>
      <c r="AK2959" s="133"/>
      <c r="AL2959" s="133"/>
      <c r="AM2959" s="133"/>
      <c r="AN2959" s="133"/>
      <c r="AO2959" s="133"/>
      <c r="AP2959" s="133"/>
      <c r="AQ2959" s="133"/>
      <c r="AR2959" s="133"/>
      <c r="AS2959" s="133"/>
      <c r="AT2959" s="133"/>
      <c r="AU2959" s="133"/>
      <c r="AV2959" s="133"/>
      <c r="AW2959" s="133"/>
      <c r="AX2959" s="133"/>
      <c r="AY2959" s="133"/>
      <c r="AZ2959" s="133"/>
      <c r="BA2959" s="133"/>
      <c r="BB2959" s="133"/>
      <c r="BC2959" s="133"/>
      <c r="BD2959" s="133"/>
      <c r="BE2959" s="133"/>
      <c r="BF2959" s="133"/>
      <c r="BG2959" s="133"/>
      <c r="BH2959" s="133"/>
    </row>
    <row r="2960" spans="1:60" outlineLevel="1" x14ac:dyDescent="0.2">
      <c r="A2960" s="142"/>
      <c r="B2960" s="143"/>
      <c r="C2960" s="189" t="s">
        <v>1276</v>
      </c>
      <c r="D2960" s="175"/>
      <c r="E2960" s="176">
        <v>-4.46</v>
      </c>
      <c r="F2960" s="144"/>
      <c r="G2960" s="144"/>
      <c r="H2960" s="144"/>
      <c r="I2960" s="144"/>
      <c r="J2960" s="144"/>
      <c r="K2960" s="144"/>
      <c r="L2960" s="144"/>
      <c r="M2960" s="144"/>
      <c r="N2960" s="144"/>
      <c r="O2960" s="144"/>
      <c r="P2960" s="144"/>
      <c r="Q2960" s="144"/>
      <c r="R2960" s="144"/>
      <c r="S2960" s="144"/>
      <c r="T2960" s="144"/>
      <c r="U2960" s="144"/>
      <c r="V2960" s="144"/>
      <c r="W2960" s="144"/>
      <c r="X2960" s="133"/>
      <c r="Y2960" s="133"/>
      <c r="Z2960" s="133"/>
      <c r="AA2960" s="133"/>
      <c r="AB2960" s="133"/>
      <c r="AC2960" s="133"/>
      <c r="AD2960" s="133"/>
      <c r="AE2960" s="133"/>
      <c r="AF2960" s="133"/>
      <c r="AG2960" s="133" t="s">
        <v>282</v>
      </c>
      <c r="AH2960" s="133">
        <v>0</v>
      </c>
      <c r="AI2960" s="133"/>
      <c r="AJ2960" s="133"/>
      <c r="AK2960" s="133"/>
      <c r="AL2960" s="133"/>
      <c r="AM2960" s="133"/>
      <c r="AN2960" s="133"/>
      <c r="AO2960" s="133"/>
      <c r="AP2960" s="133"/>
      <c r="AQ2960" s="133"/>
      <c r="AR2960" s="133"/>
      <c r="AS2960" s="133"/>
      <c r="AT2960" s="133"/>
      <c r="AU2960" s="133"/>
      <c r="AV2960" s="133"/>
      <c r="AW2960" s="133"/>
      <c r="AX2960" s="133"/>
      <c r="AY2960" s="133"/>
      <c r="AZ2960" s="133"/>
      <c r="BA2960" s="133"/>
      <c r="BB2960" s="133"/>
      <c r="BC2960" s="133"/>
      <c r="BD2960" s="133"/>
      <c r="BE2960" s="133"/>
      <c r="BF2960" s="133"/>
      <c r="BG2960" s="133"/>
      <c r="BH2960" s="133"/>
    </row>
    <row r="2961" spans="1:60" outlineLevel="1" x14ac:dyDescent="0.2">
      <c r="A2961" s="142"/>
      <c r="B2961" s="143"/>
      <c r="C2961" s="189" t="s">
        <v>2799</v>
      </c>
      <c r="D2961" s="175"/>
      <c r="E2961" s="176">
        <v>6.6080000000000005</v>
      </c>
      <c r="F2961" s="144"/>
      <c r="G2961" s="144"/>
      <c r="H2961" s="144"/>
      <c r="I2961" s="144"/>
      <c r="J2961" s="144"/>
      <c r="K2961" s="144"/>
      <c r="L2961" s="144"/>
      <c r="M2961" s="144"/>
      <c r="N2961" s="144"/>
      <c r="O2961" s="144"/>
      <c r="P2961" s="144"/>
      <c r="Q2961" s="144"/>
      <c r="R2961" s="144"/>
      <c r="S2961" s="144"/>
      <c r="T2961" s="144"/>
      <c r="U2961" s="144"/>
      <c r="V2961" s="144"/>
      <c r="W2961" s="144"/>
      <c r="X2961" s="133"/>
      <c r="Y2961" s="133"/>
      <c r="Z2961" s="133"/>
      <c r="AA2961" s="133"/>
      <c r="AB2961" s="133"/>
      <c r="AC2961" s="133"/>
      <c r="AD2961" s="133"/>
      <c r="AE2961" s="133"/>
      <c r="AF2961" s="133"/>
      <c r="AG2961" s="133" t="s">
        <v>282</v>
      </c>
      <c r="AH2961" s="133">
        <v>0</v>
      </c>
      <c r="AI2961" s="133"/>
      <c r="AJ2961" s="133"/>
      <c r="AK2961" s="133"/>
      <c r="AL2961" s="133"/>
      <c r="AM2961" s="133"/>
      <c r="AN2961" s="133"/>
      <c r="AO2961" s="133"/>
      <c r="AP2961" s="133"/>
      <c r="AQ2961" s="133"/>
      <c r="AR2961" s="133"/>
      <c r="AS2961" s="133"/>
      <c r="AT2961" s="133"/>
      <c r="AU2961" s="133"/>
      <c r="AV2961" s="133"/>
      <c r="AW2961" s="133"/>
      <c r="AX2961" s="133"/>
      <c r="AY2961" s="133"/>
      <c r="AZ2961" s="133"/>
      <c r="BA2961" s="133"/>
      <c r="BB2961" s="133"/>
      <c r="BC2961" s="133"/>
      <c r="BD2961" s="133"/>
      <c r="BE2961" s="133"/>
      <c r="BF2961" s="133"/>
      <c r="BG2961" s="133"/>
      <c r="BH2961" s="133"/>
    </row>
    <row r="2962" spans="1:60" outlineLevel="1" x14ac:dyDescent="0.2">
      <c r="A2962" s="142"/>
      <c r="B2962" s="143"/>
      <c r="C2962" s="189" t="s">
        <v>2800</v>
      </c>
      <c r="D2962" s="175"/>
      <c r="E2962" s="176">
        <v>9.3408000000000015</v>
      </c>
      <c r="F2962" s="144"/>
      <c r="G2962" s="144"/>
      <c r="H2962" s="144"/>
      <c r="I2962" s="144"/>
      <c r="J2962" s="144"/>
      <c r="K2962" s="144"/>
      <c r="L2962" s="144"/>
      <c r="M2962" s="144"/>
      <c r="N2962" s="144"/>
      <c r="O2962" s="144"/>
      <c r="P2962" s="144"/>
      <c r="Q2962" s="144"/>
      <c r="R2962" s="144"/>
      <c r="S2962" s="144"/>
      <c r="T2962" s="144"/>
      <c r="U2962" s="144"/>
      <c r="V2962" s="144"/>
      <c r="W2962" s="144"/>
      <c r="X2962" s="133"/>
      <c r="Y2962" s="133"/>
      <c r="Z2962" s="133"/>
      <c r="AA2962" s="133"/>
      <c r="AB2962" s="133"/>
      <c r="AC2962" s="133"/>
      <c r="AD2962" s="133"/>
      <c r="AE2962" s="133"/>
      <c r="AF2962" s="133"/>
      <c r="AG2962" s="133" t="s">
        <v>282</v>
      </c>
      <c r="AH2962" s="133">
        <v>0</v>
      </c>
      <c r="AI2962" s="133"/>
      <c r="AJ2962" s="133"/>
      <c r="AK2962" s="133"/>
      <c r="AL2962" s="133"/>
      <c r="AM2962" s="133"/>
      <c r="AN2962" s="133"/>
      <c r="AO2962" s="133"/>
      <c r="AP2962" s="133"/>
      <c r="AQ2962" s="133"/>
      <c r="AR2962" s="133"/>
      <c r="AS2962" s="133"/>
      <c r="AT2962" s="133"/>
      <c r="AU2962" s="133"/>
      <c r="AV2962" s="133"/>
      <c r="AW2962" s="133"/>
      <c r="AX2962" s="133"/>
      <c r="AY2962" s="133"/>
      <c r="AZ2962" s="133"/>
      <c r="BA2962" s="133"/>
      <c r="BB2962" s="133"/>
      <c r="BC2962" s="133"/>
      <c r="BD2962" s="133"/>
      <c r="BE2962" s="133"/>
      <c r="BF2962" s="133"/>
      <c r="BG2962" s="133"/>
      <c r="BH2962" s="133"/>
    </row>
    <row r="2963" spans="1:60" outlineLevel="1" x14ac:dyDescent="0.2">
      <c r="A2963" s="142"/>
      <c r="B2963" s="143"/>
      <c r="C2963" s="189" t="s">
        <v>2801</v>
      </c>
      <c r="D2963" s="175"/>
      <c r="E2963" s="176">
        <v>7.4592000000000001</v>
      </c>
      <c r="F2963" s="144"/>
      <c r="G2963" s="144"/>
      <c r="H2963" s="144"/>
      <c r="I2963" s="144"/>
      <c r="J2963" s="144"/>
      <c r="K2963" s="144"/>
      <c r="L2963" s="144"/>
      <c r="M2963" s="144"/>
      <c r="N2963" s="144"/>
      <c r="O2963" s="144"/>
      <c r="P2963" s="144"/>
      <c r="Q2963" s="144"/>
      <c r="R2963" s="144"/>
      <c r="S2963" s="144"/>
      <c r="T2963" s="144"/>
      <c r="U2963" s="144"/>
      <c r="V2963" s="144"/>
      <c r="W2963" s="144"/>
      <c r="X2963" s="133"/>
      <c r="Y2963" s="133"/>
      <c r="Z2963" s="133"/>
      <c r="AA2963" s="133"/>
      <c r="AB2963" s="133"/>
      <c r="AC2963" s="133"/>
      <c r="AD2963" s="133"/>
      <c r="AE2963" s="133"/>
      <c r="AF2963" s="133"/>
      <c r="AG2963" s="133" t="s">
        <v>282</v>
      </c>
      <c r="AH2963" s="133">
        <v>0</v>
      </c>
      <c r="AI2963" s="133"/>
      <c r="AJ2963" s="133"/>
      <c r="AK2963" s="133"/>
      <c r="AL2963" s="133"/>
      <c r="AM2963" s="133"/>
      <c r="AN2963" s="133"/>
      <c r="AO2963" s="133"/>
      <c r="AP2963" s="133"/>
      <c r="AQ2963" s="133"/>
      <c r="AR2963" s="133"/>
      <c r="AS2963" s="133"/>
      <c r="AT2963" s="133"/>
      <c r="AU2963" s="133"/>
      <c r="AV2963" s="133"/>
      <c r="AW2963" s="133"/>
      <c r="AX2963" s="133"/>
      <c r="AY2963" s="133"/>
      <c r="AZ2963" s="133"/>
      <c r="BA2963" s="133"/>
      <c r="BB2963" s="133"/>
      <c r="BC2963" s="133"/>
      <c r="BD2963" s="133"/>
      <c r="BE2963" s="133"/>
      <c r="BF2963" s="133"/>
      <c r="BG2963" s="133"/>
      <c r="BH2963" s="133"/>
    </row>
    <row r="2964" spans="1:60" outlineLevel="1" x14ac:dyDescent="0.2">
      <c r="A2964" s="142"/>
      <c r="B2964" s="143"/>
      <c r="C2964" s="189" t="s">
        <v>2802</v>
      </c>
      <c r="D2964" s="175"/>
      <c r="E2964" s="176">
        <v>37.683480000000003</v>
      </c>
      <c r="F2964" s="144"/>
      <c r="G2964" s="144"/>
      <c r="H2964" s="144"/>
      <c r="I2964" s="144"/>
      <c r="J2964" s="144"/>
      <c r="K2964" s="144"/>
      <c r="L2964" s="144"/>
      <c r="M2964" s="144"/>
      <c r="N2964" s="144"/>
      <c r="O2964" s="144"/>
      <c r="P2964" s="144"/>
      <c r="Q2964" s="144"/>
      <c r="R2964" s="144"/>
      <c r="S2964" s="144"/>
      <c r="T2964" s="144"/>
      <c r="U2964" s="144"/>
      <c r="V2964" s="144"/>
      <c r="W2964" s="144"/>
      <c r="X2964" s="133"/>
      <c r="Y2964" s="133"/>
      <c r="Z2964" s="133"/>
      <c r="AA2964" s="133"/>
      <c r="AB2964" s="133"/>
      <c r="AC2964" s="133"/>
      <c r="AD2964" s="133"/>
      <c r="AE2964" s="133"/>
      <c r="AF2964" s="133"/>
      <c r="AG2964" s="133" t="s">
        <v>282</v>
      </c>
      <c r="AH2964" s="133">
        <v>0</v>
      </c>
      <c r="AI2964" s="133"/>
      <c r="AJ2964" s="133"/>
      <c r="AK2964" s="133"/>
      <c r="AL2964" s="133"/>
      <c r="AM2964" s="133"/>
      <c r="AN2964" s="133"/>
      <c r="AO2964" s="133"/>
      <c r="AP2964" s="133"/>
      <c r="AQ2964" s="133"/>
      <c r="AR2964" s="133"/>
      <c r="AS2964" s="133"/>
      <c r="AT2964" s="133"/>
      <c r="AU2964" s="133"/>
      <c r="AV2964" s="133"/>
      <c r="AW2964" s="133"/>
      <c r="AX2964" s="133"/>
      <c r="AY2964" s="133"/>
      <c r="AZ2964" s="133"/>
      <c r="BA2964" s="133"/>
      <c r="BB2964" s="133"/>
      <c r="BC2964" s="133"/>
      <c r="BD2964" s="133"/>
      <c r="BE2964" s="133"/>
      <c r="BF2964" s="133"/>
      <c r="BG2964" s="133"/>
      <c r="BH2964" s="133"/>
    </row>
    <row r="2965" spans="1:60" outlineLevel="1" x14ac:dyDescent="0.2">
      <c r="A2965" s="142"/>
      <c r="B2965" s="143"/>
      <c r="C2965" s="189" t="s">
        <v>2803</v>
      </c>
      <c r="D2965" s="175"/>
      <c r="E2965" s="176">
        <v>7.3472000000000008</v>
      </c>
      <c r="F2965" s="144"/>
      <c r="G2965" s="144"/>
      <c r="H2965" s="144"/>
      <c r="I2965" s="144"/>
      <c r="J2965" s="144"/>
      <c r="K2965" s="144"/>
      <c r="L2965" s="144"/>
      <c r="M2965" s="144"/>
      <c r="N2965" s="144"/>
      <c r="O2965" s="144"/>
      <c r="P2965" s="144"/>
      <c r="Q2965" s="144"/>
      <c r="R2965" s="144"/>
      <c r="S2965" s="144"/>
      <c r="T2965" s="144"/>
      <c r="U2965" s="144"/>
      <c r="V2965" s="144"/>
      <c r="W2965" s="144"/>
      <c r="X2965" s="133"/>
      <c r="Y2965" s="133"/>
      <c r="Z2965" s="133"/>
      <c r="AA2965" s="133"/>
      <c r="AB2965" s="133"/>
      <c r="AC2965" s="133"/>
      <c r="AD2965" s="133"/>
      <c r="AE2965" s="133"/>
      <c r="AF2965" s="133"/>
      <c r="AG2965" s="133" t="s">
        <v>282</v>
      </c>
      <c r="AH2965" s="133">
        <v>0</v>
      </c>
      <c r="AI2965" s="133"/>
      <c r="AJ2965" s="133"/>
      <c r="AK2965" s="133"/>
      <c r="AL2965" s="133"/>
      <c r="AM2965" s="133"/>
      <c r="AN2965" s="133"/>
      <c r="AO2965" s="133"/>
      <c r="AP2965" s="133"/>
      <c r="AQ2965" s="133"/>
      <c r="AR2965" s="133"/>
      <c r="AS2965" s="133"/>
      <c r="AT2965" s="133"/>
      <c r="AU2965" s="133"/>
      <c r="AV2965" s="133"/>
      <c r="AW2965" s="133"/>
      <c r="AX2965" s="133"/>
      <c r="AY2965" s="133"/>
      <c r="AZ2965" s="133"/>
      <c r="BA2965" s="133"/>
      <c r="BB2965" s="133"/>
      <c r="BC2965" s="133"/>
      <c r="BD2965" s="133"/>
      <c r="BE2965" s="133"/>
      <c r="BF2965" s="133"/>
      <c r="BG2965" s="133"/>
      <c r="BH2965" s="133"/>
    </row>
    <row r="2966" spans="1:60" outlineLevel="1" x14ac:dyDescent="0.2">
      <c r="A2966" s="142"/>
      <c r="B2966" s="143"/>
      <c r="C2966" s="189" t="s">
        <v>2804</v>
      </c>
      <c r="D2966" s="175"/>
      <c r="E2966" s="176">
        <v>13.081600000000002</v>
      </c>
      <c r="F2966" s="144"/>
      <c r="G2966" s="144"/>
      <c r="H2966" s="144"/>
      <c r="I2966" s="144"/>
      <c r="J2966" s="144"/>
      <c r="K2966" s="144"/>
      <c r="L2966" s="144"/>
      <c r="M2966" s="144"/>
      <c r="N2966" s="144"/>
      <c r="O2966" s="144"/>
      <c r="P2966" s="144"/>
      <c r="Q2966" s="144"/>
      <c r="R2966" s="144"/>
      <c r="S2966" s="144"/>
      <c r="T2966" s="144"/>
      <c r="U2966" s="144"/>
      <c r="V2966" s="144"/>
      <c r="W2966" s="144"/>
      <c r="X2966" s="133"/>
      <c r="Y2966" s="133"/>
      <c r="Z2966" s="133"/>
      <c r="AA2966" s="133"/>
      <c r="AB2966" s="133"/>
      <c r="AC2966" s="133"/>
      <c r="AD2966" s="133"/>
      <c r="AE2966" s="133"/>
      <c r="AF2966" s="133"/>
      <c r="AG2966" s="133" t="s">
        <v>282</v>
      </c>
      <c r="AH2966" s="133">
        <v>0</v>
      </c>
      <c r="AI2966" s="133"/>
      <c r="AJ2966" s="133"/>
      <c r="AK2966" s="133"/>
      <c r="AL2966" s="133"/>
      <c r="AM2966" s="133"/>
      <c r="AN2966" s="133"/>
      <c r="AO2966" s="133"/>
      <c r="AP2966" s="133"/>
      <c r="AQ2966" s="133"/>
      <c r="AR2966" s="133"/>
      <c r="AS2966" s="133"/>
      <c r="AT2966" s="133"/>
      <c r="AU2966" s="133"/>
      <c r="AV2966" s="133"/>
      <c r="AW2966" s="133"/>
      <c r="AX2966" s="133"/>
      <c r="AY2966" s="133"/>
      <c r="AZ2966" s="133"/>
      <c r="BA2966" s="133"/>
      <c r="BB2966" s="133"/>
      <c r="BC2966" s="133"/>
      <c r="BD2966" s="133"/>
      <c r="BE2966" s="133"/>
      <c r="BF2966" s="133"/>
      <c r="BG2966" s="133"/>
      <c r="BH2966" s="133"/>
    </row>
    <row r="2967" spans="1:60" outlineLevel="1" x14ac:dyDescent="0.2">
      <c r="A2967" s="142"/>
      <c r="B2967" s="143"/>
      <c r="C2967" s="189" t="s">
        <v>2805</v>
      </c>
      <c r="D2967" s="175"/>
      <c r="E2967" s="176">
        <v>8.2880000000000003</v>
      </c>
      <c r="F2967" s="144"/>
      <c r="G2967" s="144"/>
      <c r="H2967" s="144"/>
      <c r="I2967" s="144"/>
      <c r="J2967" s="144"/>
      <c r="K2967" s="144"/>
      <c r="L2967" s="144"/>
      <c r="M2967" s="144"/>
      <c r="N2967" s="144"/>
      <c r="O2967" s="144"/>
      <c r="P2967" s="144"/>
      <c r="Q2967" s="144"/>
      <c r="R2967" s="144"/>
      <c r="S2967" s="144"/>
      <c r="T2967" s="144"/>
      <c r="U2967" s="144"/>
      <c r="V2967" s="144"/>
      <c r="W2967" s="144"/>
      <c r="X2967" s="133"/>
      <c r="Y2967" s="133"/>
      <c r="Z2967" s="133"/>
      <c r="AA2967" s="133"/>
      <c r="AB2967" s="133"/>
      <c r="AC2967" s="133"/>
      <c r="AD2967" s="133"/>
      <c r="AE2967" s="133"/>
      <c r="AF2967" s="133"/>
      <c r="AG2967" s="133" t="s">
        <v>282</v>
      </c>
      <c r="AH2967" s="133">
        <v>0</v>
      </c>
      <c r="AI2967" s="133"/>
      <c r="AJ2967" s="133"/>
      <c r="AK2967" s="133"/>
      <c r="AL2967" s="133"/>
      <c r="AM2967" s="133"/>
      <c r="AN2967" s="133"/>
      <c r="AO2967" s="133"/>
      <c r="AP2967" s="133"/>
      <c r="AQ2967" s="133"/>
      <c r="AR2967" s="133"/>
      <c r="AS2967" s="133"/>
      <c r="AT2967" s="133"/>
      <c r="AU2967" s="133"/>
      <c r="AV2967" s="133"/>
      <c r="AW2967" s="133"/>
      <c r="AX2967" s="133"/>
      <c r="AY2967" s="133"/>
      <c r="AZ2967" s="133"/>
      <c r="BA2967" s="133"/>
      <c r="BB2967" s="133"/>
      <c r="BC2967" s="133"/>
      <c r="BD2967" s="133"/>
      <c r="BE2967" s="133"/>
      <c r="BF2967" s="133"/>
      <c r="BG2967" s="133"/>
      <c r="BH2967" s="133"/>
    </row>
    <row r="2968" spans="1:60" outlineLevel="1" x14ac:dyDescent="0.2">
      <c r="A2968" s="142"/>
      <c r="B2968" s="143"/>
      <c r="C2968" s="189" t="s">
        <v>2806</v>
      </c>
      <c r="D2968" s="175"/>
      <c r="E2968" s="176">
        <v>7.28</v>
      </c>
      <c r="F2968" s="144"/>
      <c r="G2968" s="144"/>
      <c r="H2968" s="144"/>
      <c r="I2968" s="144"/>
      <c r="J2968" s="144"/>
      <c r="K2968" s="144"/>
      <c r="L2968" s="144"/>
      <c r="M2968" s="144"/>
      <c r="N2968" s="144"/>
      <c r="O2968" s="144"/>
      <c r="P2968" s="144"/>
      <c r="Q2968" s="144"/>
      <c r="R2968" s="144"/>
      <c r="S2968" s="144"/>
      <c r="T2968" s="144"/>
      <c r="U2968" s="144"/>
      <c r="V2968" s="144"/>
      <c r="W2968" s="144"/>
      <c r="X2968" s="133"/>
      <c r="Y2968" s="133"/>
      <c r="Z2968" s="133"/>
      <c r="AA2968" s="133"/>
      <c r="AB2968" s="133"/>
      <c r="AC2968" s="133"/>
      <c r="AD2968" s="133"/>
      <c r="AE2968" s="133"/>
      <c r="AF2968" s="133"/>
      <c r="AG2968" s="133" t="s">
        <v>282</v>
      </c>
      <c r="AH2968" s="133">
        <v>0</v>
      </c>
      <c r="AI2968" s="133"/>
      <c r="AJ2968" s="133"/>
      <c r="AK2968" s="133"/>
      <c r="AL2968" s="133"/>
      <c r="AM2968" s="133"/>
      <c r="AN2968" s="133"/>
      <c r="AO2968" s="133"/>
      <c r="AP2968" s="133"/>
      <c r="AQ2968" s="133"/>
      <c r="AR2968" s="133"/>
      <c r="AS2968" s="133"/>
      <c r="AT2968" s="133"/>
      <c r="AU2968" s="133"/>
      <c r="AV2968" s="133"/>
      <c r="AW2968" s="133"/>
      <c r="AX2968" s="133"/>
      <c r="AY2968" s="133"/>
      <c r="AZ2968" s="133"/>
      <c r="BA2968" s="133"/>
      <c r="BB2968" s="133"/>
      <c r="BC2968" s="133"/>
      <c r="BD2968" s="133"/>
      <c r="BE2968" s="133"/>
      <c r="BF2968" s="133"/>
      <c r="BG2968" s="133"/>
      <c r="BH2968" s="133"/>
    </row>
    <row r="2969" spans="1:60" outlineLevel="1" x14ac:dyDescent="0.2">
      <c r="A2969" s="142"/>
      <c r="B2969" s="143"/>
      <c r="C2969" s="189" t="s">
        <v>2807</v>
      </c>
      <c r="D2969" s="175"/>
      <c r="E2969" s="176">
        <v>5.9360000000000008</v>
      </c>
      <c r="F2969" s="144"/>
      <c r="G2969" s="144"/>
      <c r="H2969" s="144"/>
      <c r="I2969" s="144"/>
      <c r="J2969" s="144"/>
      <c r="K2969" s="144"/>
      <c r="L2969" s="144"/>
      <c r="M2969" s="144"/>
      <c r="N2969" s="144"/>
      <c r="O2969" s="144"/>
      <c r="P2969" s="144"/>
      <c r="Q2969" s="144"/>
      <c r="R2969" s="144"/>
      <c r="S2969" s="144"/>
      <c r="T2969" s="144"/>
      <c r="U2969" s="144"/>
      <c r="V2969" s="144"/>
      <c r="W2969" s="144"/>
      <c r="X2969" s="133"/>
      <c r="Y2969" s="133"/>
      <c r="Z2969" s="133"/>
      <c r="AA2969" s="133"/>
      <c r="AB2969" s="133"/>
      <c r="AC2969" s="133"/>
      <c r="AD2969" s="133"/>
      <c r="AE2969" s="133"/>
      <c r="AF2969" s="133"/>
      <c r="AG2969" s="133" t="s">
        <v>282</v>
      </c>
      <c r="AH2969" s="133">
        <v>0</v>
      </c>
      <c r="AI2969" s="133"/>
      <c r="AJ2969" s="133"/>
      <c r="AK2969" s="133"/>
      <c r="AL2969" s="133"/>
      <c r="AM2969" s="133"/>
      <c r="AN2969" s="133"/>
      <c r="AO2969" s="133"/>
      <c r="AP2969" s="133"/>
      <c r="AQ2969" s="133"/>
      <c r="AR2969" s="133"/>
      <c r="AS2969" s="133"/>
      <c r="AT2969" s="133"/>
      <c r="AU2969" s="133"/>
      <c r="AV2969" s="133"/>
      <c r="AW2969" s="133"/>
      <c r="AX2969" s="133"/>
      <c r="AY2969" s="133"/>
      <c r="AZ2969" s="133"/>
      <c r="BA2969" s="133"/>
      <c r="BB2969" s="133"/>
      <c r="BC2969" s="133"/>
      <c r="BD2969" s="133"/>
      <c r="BE2969" s="133"/>
      <c r="BF2969" s="133"/>
      <c r="BG2969" s="133"/>
      <c r="BH2969" s="133"/>
    </row>
    <row r="2970" spans="1:60" outlineLevel="1" x14ac:dyDescent="0.2">
      <c r="A2970" s="142"/>
      <c r="B2970" s="143"/>
      <c r="C2970" s="189" t="s">
        <v>2808</v>
      </c>
      <c r="D2970" s="175"/>
      <c r="E2970" s="176">
        <v>7.3920000000000003</v>
      </c>
      <c r="F2970" s="144"/>
      <c r="G2970" s="144"/>
      <c r="H2970" s="144"/>
      <c r="I2970" s="144"/>
      <c r="J2970" s="144"/>
      <c r="K2970" s="144"/>
      <c r="L2970" s="144"/>
      <c r="M2970" s="144"/>
      <c r="N2970" s="144"/>
      <c r="O2970" s="144"/>
      <c r="P2970" s="144"/>
      <c r="Q2970" s="144"/>
      <c r="R2970" s="144"/>
      <c r="S2970" s="144"/>
      <c r="T2970" s="144"/>
      <c r="U2970" s="144"/>
      <c r="V2970" s="144"/>
      <c r="W2970" s="144"/>
      <c r="X2970" s="133"/>
      <c r="Y2970" s="133"/>
      <c r="Z2970" s="133"/>
      <c r="AA2970" s="133"/>
      <c r="AB2970" s="133"/>
      <c r="AC2970" s="133"/>
      <c r="AD2970" s="133"/>
      <c r="AE2970" s="133"/>
      <c r="AF2970" s="133"/>
      <c r="AG2970" s="133" t="s">
        <v>282</v>
      </c>
      <c r="AH2970" s="133">
        <v>0</v>
      </c>
      <c r="AI2970" s="133"/>
      <c r="AJ2970" s="133"/>
      <c r="AK2970" s="133"/>
      <c r="AL2970" s="133"/>
      <c r="AM2970" s="133"/>
      <c r="AN2970" s="133"/>
      <c r="AO2970" s="133"/>
      <c r="AP2970" s="133"/>
      <c r="AQ2970" s="133"/>
      <c r="AR2970" s="133"/>
      <c r="AS2970" s="133"/>
      <c r="AT2970" s="133"/>
      <c r="AU2970" s="133"/>
      <c r="AV2970" s="133"/>
      <c r="AW2970" s="133"/>
      <c r="AX2970" s="133"/>
      <c r="AY2970" s="133"/>
      <c r="AZ2970" s="133"/>
      <c r="BA2970" s="133"/>
      <c r="BB2970" s="133"/>
      <c r="BC2970" s="133"/>
      <c r="BD2970" s="133"/>
      <c r="BE2970" s="133"/>
      <c r="BF2970" s="133"/>
      <c r="BG2970" s="133"/>
      <c r="BH2970" s="133"/>
    </row>
    <row r="2971" spans="1:60" outlineLevel="1" x14ac:dyDescent="0.2">
      <c r="A2971" s="142"/>
      <c r="B2971" s="143"/>
      <c r="C2971" s="189" t="s">
        <v>2809</v>
      </c>
      <c r="D2971" s="175"/>
      <c r="E2971" s="176">
        <v>10.976000000000001</v>
      </c>
      <c r="F2971" s="144"/>
      <c r="G2971" s="144"/>
      <c r="H2971" s="144"/>
      <c r="I2971" s="144"/>
      <c r="J2971" s="144"/>
      <c r="K2971" s="144"/>
      <c r="L2971" s="144"/>
      <c r="M2971" s="144"/>
      <c r="N2971" s="144"/>
      <c r="O2971" s="144"/>
      <c r="P2971" s="144"/>
      <c r="Q2971" s="144"/>
      <c r="R2971" s="144"/>
      <c r="S2971" s="144"/>
      <c r="T2971" s="144"/>
      <c r="U2971" s="144"/>
      <c r="V2971" s="144"/>
      <c r="W2971" s="144"/>
      <c r="X2971" s="133"/>
      <c r="Y2971" s="133"/>
      <c r="Z2971" s="133"/>
      <c r="AA2971" s="133"/>
      <c r="AB2971" s="133"/>
      <c r="AC2971" s="133"/>
      <c r="AD2971" s="133"/>
      <c r="AE2971" s="133"/>
      <c r="AF2971" s="133"/>
      <c r="AG2971" s="133" t="s">
        <v>282</v>
      </c>
      <c r="AH2971" s="133">
        <v>0</v>
      </c>
      <c r="AI2971" s="133"/>
      <c r="AJ2971" s="133"/>
      <c r="AK2971" s="133"/>
      <c r="AL2971" s="133"/>
      <c r="AM2971" s="133"/>
      <c r="AN2971" s="133"/>
      <c r="AO2971" s="133"/>
      <c r="AP2971" s="133"/>
      <c r="AQ2971" s="133"/>
      <c r="AR2971" s="133"/>
      <c r="AS2971" s="133"/>
      <c r="AT2971" s="133"/>
      <c r="AU2971" s="133"/>
      <c r="AV2971" s="133"/>
      <c r="AW2971" s="133"/>
      <c r="AX2971" s="133"/>
      <c r="AY2971" s="133"/>
      <c r="AZ2971" s="133"/>
      <c r="BA2971" s="133"/>
      <c r="BB2971" s="133"/>
      <c r="BC2971" s="133"/>
      <c r="BD2971" s="133"/>
      <c r="BE2971" s="133"/>
      <c r="BF2971" s="133"/>
      <c r="BG2971" s="133"/>
      <c r="BH2971" s="133"/>
    </row>
    <row r="2972" spans="1:60" outlineLevel="1" x14ac:dyDescent="0.2">
      <c r="A2972" s="142"/>
      <c r="B2972" s="143"/>
      <c r="C2972" s="189" t="s">
        <v>2810</v>
      </c>
      <c r="D2972" s="175"/>
      <c r="E2972" s="176">
        <v>40.858650000000004</v>
      </c>
      <c r="F2972" s="144"/>
      <c r="G2972" s="144"/>
      <c r="H2972" s="144"/>
      <c r="I2972" s="144"/>
      <c r="J2972" s="144"/>
      <c r="K2972" s="144"/>
      <c r="L2972" s="144"/>
      <c r="M2972" s="144"/>
      <c r="N2972" s="144"/>
      <c r="O2972" s="144"/>
      <c r="P2972" s="144"/>
      <c r="Q2972" s="144"/>
      <c r="R2972" s="144"/>
      <c r="S2972" s="144"/>
      <c r="T2972" s="144"/>
      <c r="U2972" s="144"/>
      <c r="V2972" s="144"/>
      <c r="W2972" s="144"/>
      <c r="X2972" s="133"/>
      <c r="Y2972" s="133"/>
      <c r="Z2972" s="133"/>
      <c r="AA2972" s="133"/>
      <c r="AB2972" s="133"/>
      <c r="AC2972" s="133"/>
      <c r="AD2972" s="133"/>
      <c r="AE2972" s="133"/>
      <c r="AF2972" s="133"/>
      <c r="AG2972" s="133" t="s">
        <v>282</v>
      </c>
      <c r="AH2972" s="133">
        <v>0</v>
      </c>
      <c r="AI2972" s="133"/>
      <c r="AJ2972" s="133"/>
      <c r="AK2972" s="133"/>
      <c r="AL2972" s="133"/>
      <c r="AM2972" s="133"/>
      <c r="AN2972" s="133"/>
      <c r="AO2972" s="133"/>
      <c r="AP2972" s="133"/>
      <c r="AQ2972" s="133"/>
      <c r="AR2972" s="133"/>
      <c r="AS2972" s="133"/>
      <c r="AT2972" s="133"/>
      <c r="AU2972" s="133"/>
      <c r="AV2972" s="133"/>
      <c r="AW2972" s="133"/>
      <c r="AX2972" s="133"/>
      <c r="AY2972" s="133"/>
      <c r="AZ2972" s="133"/>
      <c r="BA2972" s="133"/>
      <c r="BB2972" s="133"/>
      <c r="BC2972" s="133"/>
      <c r="BD2972" s="133"/>
      <c r="BE2972" s="133"/>
      <c r="BF2972" s="133"/>
      <c r="BG2972" s="133"/>
      <c r="BH2972" s="133"/>
    </row>
    <row r="2973" spans="1:60" outlineLevel="1" x14ac:dyDescent="0.2">
      <c r="A2973" s="142"/>
      <c r="B2973" s="143"/>
      <c r="C2973" s="189" t="s">
        <v>2811</v>
      </c>
      <c r="D2973" s="175"/>
      <c r="E2973" s="176">
        <v>-3.5999999999999996</v>
      </c>
      <c r="F2973" s="144"/>
      <c r="G2973" s="144"/>
      <c r="H2973" s="144"/>
      <c r="I2973" s="144"/>
      <c r="J2973" s="144"/>
      <c r="K2973" s="144"/>
      <c r="L2973" s="144"/>
      <c r="M2973" s="144"/>
      <c r="N2973" s="144"/>
      <c r="O2973" s="144"/>
      <c r="P2973" s="144"/>
      <c r="Q2973" s="144"/>
      <c r="R2973" s="144"/>
      <c r="S2973" s="144"/>
      <c r="T2973" s="144"/>
      <c r="U2973" s="144"/>
      <c r="V2973" s="144"/>
      <c r="W2973" s="144"/>
      <c r="X2973" s="133"/>
      <c r="Y2973" s="133"/>
      <c r="Z2973" s="133"/>
      <c r="AA2973" s="133"/>
      <c r="AB2973" s="133"/>
      <c r="AC2973" s="133"/>
      <c r="AD2973" s="133"/>
      <c r="AE2973" s="133"/>
      <c r="AF2973" s="133"/>
      <c r="AG2973" s="133" t="s">
        <v>282</v>
      </c>
      <c r="AH2973" s="133">
        <v>0</v>
      </c>
      <c r="AI2973" s="133"/>
      <c r="AJ2973" s="133"/>
      <c r="AK2973" s="133"/>
      <c r="AL2973" s="133"/>
      <c r="AM2973" s="133"/>
      <c r="AN2973" s="133"/>
      <c r="AO2973" s="133"/>
      <c r="AP2973" s="133"/>
      <c r="AQ2973" s="133"/>
      <c r="AR2973" s="133"/>
      <c r="AS2973" s="133"/>
      <c r="AT2973" s="133"/>
      <c r="AU2973" s="133"/>
      <c r="AV2973" s="133"/>
      <c r="AW2973" s="133"/>
      <c r="AX2973" s="133"/>
      <c r="AY2973" s="133"/>
      <c r="AZ2973" s="133"/>
      <c r="BA2973" s="133"/>
      <c r="BB2973" s="133"/>
      <c r="BC2973" s="133"/>
      <c r="BD2973" s="133"/>
      <c r="BE2973" s="133"/>
      <c r="BF2973" s="133"/>
      <c r="BG2973" s="133"/>
      <c r="BH2973" s="133"/>
    </row>
    <row r="2974" spans="1:60" outlineLevel="1" x14ac:dyDescent="0.2">
      <c r="A2974" s="142"/>
      <c r="B2974" s="143"/>
      <c r="C2974" s="189" t="s">
        <v>689</v>
      </c>
      <c r="D2974" s="175"/>
      <c r="E2974" s="176">
        <v>-6.1823999999999995</v>
      </c>
      <c r="F2974" s="144"/>
      <c r="G2974" s="144"/>
      <c r="H2974" s="144"/>
      <c r="I2974" s="144"/>
      <c r="J2974" s="144"/>
      <c r="K2974" s="144"/>
      <c r="L2974" s="144"/>
      <c r="M2974" s="144"/>
      <c r="N2974" s="144"/>
      <c r="O2974" s="144"/>
      <c r="P2974" s="144"/>
      <c r="Q2974" s="144"/>
      <c r="R2974" s="144"/>
      <c r="S2974" s="144"/>
      <c r="T2974" s="144"/>
      <c r="U2974" s="144"/>
      <c r="V2974" s="144"/>
      <c r="W2974" s="144"/>
      <c r="X2974" s="133"/>
      <c r="Y2974" s="133"/>
      <c r="Z2974" s="133"/>
      <c r="AA2974" s="133"/>
      <c r="AB2974" s="133"/>
      <c r="AC2974" s="133"/>
      <c r="AD2974" s="133"/>
      <c r="AE2974" s="133"/>
      <c r="AF2974" s="133"/>
      <c r="AG2974" s="133" t="s">
        <v>282</v>
      </c>
      <c r="AH2974" s="133">
        <v>0</v>
      </c>
      <c r="AI2974" s="133"/>
      <c r="AJ2974" s="133"/>
      <c r="AK2974" s="133"/>
      <c r="AL2974" s="133"/>
      <c r="AM2974" s="133"/>
      <c r="AN2974" s="133"/>
      <c r="AO2974" s="133"/>
      <c r="AP2974" s="133"/>
      <c r="AQ2974" s="133"/>
      <c r="AR2974" s="133"/>
      <c r="AS2974" s="133"/>
      <c r="AT2974" s="133"/>
      <c r="AU2974" s="133"/>
      <c r="AV2974" s="133"/>
      <c r="AW2974" s="133"/>
      <c r="AX2974" s="133"/>
      <c r="AY2974" s="133"/>
      <c r="AZ2974" s="133"/>
      <c r="BA2974" s="133"/>
      <c r="BB2974" s="133"/>
      <c r="BC2974" s="133"/>
      <c r="BD2974" s="133"/>
      <c r="BE2974" s="133"/>
      <c r="BF2974" s="133"/>
      <c r="BG2974" s="133"/>
      <c r="BH2974" s="133"/>
    </row>
    <row r="2975" spans="1:60" outlineLevel="1" x14ac:dyDescent="0.2">
      <c r="A2975" s="142"/>
      <c r="B2975" s="143"/>
      <c r="C2975" s="189" t="s">
        <v>1073</v>
      </c>
      <c r="D2975" s="175"/>
      <c r="E2975" s="176"/>
      <c r="F2975" s="144"/>
      <c r="G2975" s="144"/>
      <c r="H2975" s="144"/>
      <c r="I2975" s="144"/>
      <c r="J2975" s="144"/>
      <c r="K2975" s="144"/>
      <c r="L2975" s="144"/>
      <c r="M2975" s="144"/>
      <c r="N2975" s="144"/>
      <c r="O2975" s="144"/>
      <c r="P2975" s="144"/>
      <c r="Q2975" s="144"/>
      <c r="R2975" s="144"/>
      <c r="S2975" s="144"/>
      <c r="T2975" s="144"/>
      <c r="U2975" s="144"/>
      <c r="V2975" s="144"/>
      <c r="W2975" s="144"/>
      <c r="X2975" s="133"/>
      <c r="Y2975" s="133"/>
      <c r="Z2975" s="133"/>
      <c r="AA2975" s="133"/>
      <c r="AB2975" s="133"/>
      <c r="AC2975" s="133"/>
      <c r="AD2975" s="133"/>
      <c r="AE2975" s="133"/>
      <c r="AF2975" s="133"/>
      <c r="AG2975" s="133" t="s">
        <v>282</v>
      </c>
      <c r="AH2975" s="133">
        <v>0</v>
      </c>
      <c r="AI2975" s="133"/>
      <c r="AJ2975" s="133"/>
      <c r="AK2975" s="133"/>
      <c r="AL2975" s="133"/>
      <c r="AM2975" s="133"/>
      <c r="AN2975" s="133"/>
      <c r="AO2975" s="133"/>
      <c r="AP2975" s="133"/>
      <c r="AQ2975" s="133"/>
      <c r="AR2975" s="133"/>
      <c r="AS2975" s="133"/>
      <c r="AT2975" s="133"/>
      <c r="AU2975" s="133"/>
      <c r="AV2975" s="133"/>
      <c r="AW2975" s="133"/>
      <c r="AX2975" s="133"/>
      <c r="AY2975" s="133"/>
      <c r="AZ2975" s="133"/>
      <c r="BA2975" s="133"/>
      <c r="BB2975" s="133"/>
      <c r="BC2975" s="133"/>
      <c r="BD2975" s="133"/>
      <c r="BE2975" s="133"/>
      <c r="BF2975" s="133"/>
      <c r="BG2975" s="133"/>
      <c r="BH2975" s="133"/>
    </row>
    <row r="2976" spans="1:60" outlineLevel="1" x14ac:dyDescent="0.2">
      <c r="A2976" s="142"/>
      <c r="B2976" s="143"/>
      <c r="C2976" s="189" t="s">
        <v>674</v>
      </c>
      <c r="D2976" s="175"/>
      <c r="E2976" s="176"/>
      <c r="F2976" s="144"/>
      <c r="G2976" s="144"/>
      <c r="H2976" s="144"/>
      <c r="I2976" s="144"/>
      <c r="J2976" s="144"/>
      <c r="K2976" s="144"/>
      <c r="L2976" s="144"/>
      <c r="M2976" s="144"/>
      <c r="N2976" s="144"/>
      <c r="O2976" s="144"/>
      <c r="P2976" s="144"/>
      <c r="Q2976" s="144"/>
      <c r="R2976" s="144"/>
      <c r="S2976" s="144"/>
      <c r="T2976" s="144"/>
      <c r="U2976" s="144"/>
      <c r="V2976" s="144"/>
      <c r="W2976" s="144"/>
      <c r="X2976" s="133"/>
      <c r="Y2976" s="133"/>
      <c r="Z2976" s="133"/>
      <c r="AA2976" s="133"/>
      <c r="AB2976" s="133"/>
      <c r="AC2976" s="133"/>
      <c r="AD2976" s="133"/>
      <c r="AE2976" s="133"/>
      <c r="AF2976" s="133"/>
      <c r="AG2976" s="133" t="s">
        <v>282</v>
      </c>
      <c r="AH2976" s="133">
        <v>0</v>
      </c>
      <c r="AI2976" s="133"/>
      <c r="AJ2976" s="133"/>
      <c r="AK2976" s="133"/>
      <c r="AL2976" s="133"/>
      <c r="AM2976" s="133"/>
      <c r="AN2976" s="133"/>
      <c r="AO2976" s="133"/>
      <c r="AP2976" s="133"/>
      <c r="AQ2976" s="133"/>
      <c r="AR2976" s="133"/>
      <c r="AS2976" s="133"/>
      <c r="AT2976" s="133"/>
      <c r="AU2976" s="133"/>
      <c r="AV2976" s="133"/>
      <c r="AW2976" s="133"/>
      <c r="AX2976" s="133"/>
      <c r="AY2976" s="133"/>
      <c r="AZ2976" s="133"/>
      <c r="BA2976" s="133"/>
      <c r="BB2976" s="133"/>
      <c r="BC2976" s="133"/>
      <c r="BD2976" s="133"/>
      <c r="BE2976" s="133"/>
      <c r="BF2976" s="133"/>
      <c r="BG2976" s="133"/>
      <c r="BH2976" s="133"/>
    </row>
    <row r="2977" spans="1:60" outlineLevel="1" x14ac:dyDescent="0.2">
      <c r="A2977" s="142"/>
      <c r="B2977" s="143"/>
      <c r="C2977" s="189" t="s">
        <v>2812</v>
      </c>
      <c r="D2977" s="175"/>
      <c r="E2977" s="176">
        <v>7.056</v>
      </c>
      <c r="F2977" s="144"/>
      <c r="G2977" s="144"/>
      <c r="H2977" s="144"/>
      <c r="I2977" s="144"/>
      <c r="J2977" s="144"/>
      <c r="K2977" s="144"/>
      <c r="L2977" s="144"/>
      <c r="M2977" s="144"/>
      <c r="N2977" s="144"/>
      <c r="O2977" s="144"/>
      <c r="P2977" s="144"/>
      <c r="Q2977" s="144"/>
      <c r="R2977" s="144"/>
      <c r="S2977" s="144"/>
      <c r="T2977" s="144"/>
      <c r="U2977" s="144"/>
      <c r="V2977" s="144"/>
      <c r="W2977" s="144"/>
      <c r="X2977" s="133"/>
      <c r="Y2977" s="133"/>
      <c r="Z2977" s="133"/>
      <c r="AA2977" s="133"/>
      <c r="AB2977" s="133"/>
      <c r="AC2977" s="133"/>
      <c r="AD2977" s="133"/>
      <c r="AE2977" s="133"/>
      <c r="AF2977" s="133"/>
      <c r="AG2977" s="133" t="s">
        <v>282</v>
      </c>
      <c r="AH2977" s="133">
        <v>0</v>
      </c>
      <c r="AI2977" s="133"/>
      <c r="AJ2977" s="133"/>
      <c r="AK2977" s="133"/>
      <c r="AL2977" s="133"/>
      <c r="AM2977" s="133"/>
      <c r="AN2977" s="133"/>
      <c r="AO2977" s="133"/>
      <c r="AP2977" s="133"/>
      <c r="AQ2977" s="133"/>
      <c r="AR2977" s="133"/>
      <c r="AS2977" s="133"/>
      <c r="AT2977" s="133"/>
      <c r="AU2977" s="133"/>
      <c r="AV2977" s="133"/>
      <c r="AW2977" s="133"/>
      <c r="AX2977" s="133"/>
      <c r="AY2977" s="133"/>
      <c r="AZ2977" s="133"/>
      <c r="BA2977" s="133"/>
      <c r="BB2977" s="133"/>
      <c r="BC2977" s="133"/>
      <c r="BD2977" s="133"/>
      <c r="BE2977" s="133"/>
      <c r="BF2977" s="133"/>
      <c r="BG2977" s="133"/>
      <c r="BH2977" s="133"/>
    </row>
    <row r="2978" spans="1:60" outlineLevel="1" x14ac:dyDescent="0.2">
      <c r="A2978" s="142"/>
      <c r="B2978" s="143"/>
      <c r="C2978" s="189" t="s">
        <v>2813</v>
      </c>
      <c r="D2978" s="175"/>
      <c r="E2978" s="176">
        <v>0.505</v>
      </c>
      <c r="F2978" s="144"/>
      <c r="G2978" s="144"/>
      <c r="H2978" s="144"/>
      <c r="I2978" s="144"/>
      <c r="J2978" s="144"/>
      <c r="K2978" s="144"/>
      <c r="L2978" s="144"/>
      <c r="M2978" s="144"/>
      <c r="N2978" s="144"/>
      <c r="O2978" s="144"/>
      <c r="P2978" s="144"/>
      <c r="Q2978" s="144"/>
      <c r="R2978" s="144"/>
      <c r="S2978" s="144"/>
      <c r="T2978" s="144"/>
      <c r="U2978" s="144"/>
      <c r="V2978" s="144"/>
      <c r="W2978" s="144"/>
      <c r="X2978" s="133"/>
      <c r="Y2978" s="133"/>
      <c r="Z2978" s="133"/>
      <c r="AA2978" s="133"/>
      <c r="AB2978" s="133"/>
      <c r="AC2978" s="133"/>
      <c r="AD2978" s="133"/>
      <c r="AE2978" s="133"/>
      <c r="AF2978" s="133"/>
      <c r="AG2978" s="133" t="s">
        <v>282</v>
      </c>
      <c r="AH2978" s="133">
        <v>0</v>
      </c>
      <c r="AI2978" s="133"/>
      <c r="AJ2978" s="133"/>
      <c r="AK2978" s="133"/>
      <c r="AL2978" s="133"/>
      <c r="AM2978" s="133"/>
      <c r="AN2978" s="133"/>
      <c r="AO2978" s="133"/>
      <c r="AP2978" s="133"/>
      <c r="AQ2978" s="133"/>
      <c r="AR2978" s="133"/>
      <c r="AS2978" s="133"/>
      <c r="AT2978" s="133"/>
      <c r="AU2978" s="133"/>
      <c r="AV2978" s="133"/>
      <c r="AW2978" s="133"/>
      <c r="AX2978" s="133"/>
      <c r="AY2978" s="133"/>
      <c r="AZ2978" s="133"/>
      <c r="BA2978" s="133"/>
      <c r="BB2978" s="133"/>
      <c r="BC2978" s="133"/>
      <c r="BD2978" s="133"/>
      <c r="BE2978" s="133"/>
      <c r="BF2978" s="133"/>
      <c r="BG2978" s="133"/>
      <c r="BH2978" s="133"/>
    </row>
    <row r="2979" spans="1:60" outlineLevel="1" x14ac:dyDescent="0.2">
      <c r="A2979" s="142"/>
      <c r="B2979" s="143"/>
      <c r="C2979" s="189" t="s">
        <v>2814</v>
      </c>
      <c r="D2979" s="175"/>
      <c r="E2979" s="176">
        <v>9.7440000000000015</v>
      </c>
      <c r="F2979" s="144"/>
      <c r="G2979" s="144"/>
      <c r="H2979" s="144"/>
      <c r="I2979" s="144"/>
      <c r="J2979" s="144"/>
      <c r="K2979" s="144"/>
      <c r="L2979" s="144"/>
      <c r="M2979" s="144"/>
      <c r="N2979" s="144"/>
      <c r="O2979" s="144"/>
      <c r="P2979" s="144"/>
      <c r="Q2979" s="144"/>
      <c r="R2979" s="144"/>
      <c r="S2979" s="144"/>
      <c r="T2979" s="144"/>
      <c r="U2979" s="144"/>
      <c r="V2979" s="144"/>
      <c r="W2979" s="144"/>
      <c r="X2979" s="133"/>
      <c r="Y2979" s="133"/>
      <c r="Z2979" s="133"/>
      <c r="AA2979" s="133"/>
      <c r="AB2979" s="133"/>
      <c r="AC2979" s="133"/>
      <c r="AD2979" s="133"/>
      <c r="AE2979" s="133"/>
      <c r="AF2979" s="133"/>
      <c r="AG2979" s="133" t="s">
        <v>282</v>
      </c>
      <c r="AH2979" s="133">
        <v>0</v>
      </c>
      <c r="AI2979" s="133"/>
      <c r="AJ2979" s="133"/>
      <c r="AK2979" s="133"/>
      <c r="AL2979" s="133"/>
      <c r="AM2979" s="133"/>
      <c r="AN2979" s="133"/>
      <c r="AO2979" s="133"/>
      <c r="AP2979" s="133"/>
      <c r="AQ2979" s="133"/>
      <c r="AR2979" s="133"/>
      <c r="AS2979" s="133"/>
      <c r="AT2979" s="133"/>
      <c r="AU2979" s="133"/>
      <c r="AV2979" s="133"/>
      <c r="AW2979" s="133"/>
      <c r="AX2979" s="133"/>
      <c r="AY2979" s="133"/>
      <c r="AZ2979" s="133"/>
      <c r="BA2979" s="133"/>
      <c r="BB2979" s="133"/>
      <c r="BC2979" s="133"/>
      <c r="BD2979" s="133"/>
      <c r="BE2979" s="133"/>
      <c r="BF2979" s="133"/>
      <c r="BG2979" s="133"/>
      <c r="BH2979" s="133"/>
    </row>
    <row r="2980" spans="1:60" outlineLevel="1" x14ac:dyDescent="0.2">
      <c r="A2980" s="142"/>
      <c r="B2980" s="143"/>
      <c r="C2980" s="189" t="s">
        <v>2815</v>
      </c>
      <c r="D2980" s="175"/>
      <c r="E2980" s="176">
        <v>9.7440000000000015</v>
      </c>
      <c r="F2980" s="144"/>
      <c r="G2980" s="144"/>
      <c r="H2980" s="144"/>
      <c r="I2980" s="144"/>
      <c r="J2980" s="144"/>
      <c r="K2980" s="144"/>
      <c r="L2980" s="144"/>
      <c r="M2980" s="144"/>
      <c r="N2980" s="144"/>
      <c r="O2980" s="144"/>
      <c r="P2980" s="144"/>
      <c r="Q2980" s="144"/>
      <c r="R2980" s="144"/>
      <c r="S2980" s="144"/>
      <c r="T2980" s="144"/>
      <c r="U2980" s="144"/>
      <c r="V2980" s="144"/>
      <c r="W2980" s="144"/>
      <c r="X2980" s="133"/>
      <c r="Y2980" s="133"/>
      <c r="Z2980" s="133"/>
      <c r="AA2980" s="133"/>
      <c r="AB2980" s="133"/>
      <c r="AC2980" s="133"/>
      <c r="AD2980" s="133"/>
      <c r="AE2980" s="133"/>
      <c r="AF2980" s="133"/>
      <c r="AG2980" s="133" t="s">
        <v>282</v>
      </c>
      <c r="AH2980" s="133">
        <v>0</v>
      </c>
      <c r="AI2980" s="133"/>
      <c r="AJ2980" s="133"/>
      <c r="AK2980" s="133"/>
      <c r="AL2980" s="133"/>
      <c r="AM2980" s="133"/>
      <c r="AN2980" s="133"/>
      <c r="AO2980" s="133"/>
      <c r="AP2980" s="133"/>
      <c r="AQ2980" s="133"/>
      <c r="AR2980" s="133"/>
      <c r="AS2980" s="133"/>
      <c r="AT2980" s="133"/>
      <c r="AU2980" s="133"/>
      <c r="AV2980" s="133"/>
      <c r="AW2980" s="133"/>
      <c r="AX2980" s="133"/>
      <c r="AY2980" s="133"/>
      <c r="AZ2980" s="133"/>
      <c r="BA2980" s="133"/>
      <c r="BB2980" s="133"/>
      <c r="BC2980" s="133"/>
      <c r="BD2980" s="133"/>
      <c r="BE2980" s="133"/>
      <c r="BF2980" s="133"/>
      <c r="BG2980" s="133"/>
      <c r="BH2980" s="133"/>
    </row>
    <row r="2981" spans="1:60" outlineLevel="1" x14ac:dyDescent="0.2">
      <c r="A2981" s="142"/>
      <c r="B2981" s="143"/>
      <c r="C2981" s="189" t="s">
        <v>2816</v>
      </c>
      <c r="D2981" s="175"/>
      <c r="E2981" s="176">
        <v>235.21110000000002</v>
      </c>
      <c r="F2981" s="144"/>
      <c r="G2981" s="144"/>
      <c r="H2981" s="144"/>
      <c r="I2981" s="144"/>
      <c r="J2981" s="144"/>
      <c r="K2981" s="144"/>
      <c r="L2981" s="144"/>
      <c r="M2981" s="144"/>
      <c r="N2981" s="144"/>
      <c r="O2981" s="144"/>
      <c r="P2981" s="144"/>
      <c r="Q2981" s="144"/>
      <c r="R2981" s="144"/>
      <c r="S2981" s="144"/>
      <c r="T2981" s="144"/>
      <c r="U2981" s="144"/>
      <c r="V2981" s="144"/>
      <c r="W2981" s="144"/>
      <c r="X2981" s="133"/>
      <c r="Y2981" s="133"/>
      <c r="Z2981" s="133"/>
      <c r="AA2981" s="133"/>
      <c r="AB2981" s="133"/>
      <c r="AC2981" s="133"/>
      <c r="AD2981" s="133"/>
      <c r="AE2981" s="133"/>
      <c r="AF2981" s="133"/>
      <c r="AG2981" s="133" t="s">
        <v>282</v>
      </c>
      <c r="AH2981" s="133">
        <v>0</v>
      </c>
      <c r="AI2981" s="133"/>
      <c r="AJ2981" s="133"/>
      <c r="AK2981" s="133"/>
      <c r="AL2981" s="133"/>
      <c r="AM2981" s="133"/>
      <c r="AN2981" s="133"/>
      <c r="AO2981" s="133"/>
      <c r="AP2981" s="133"/>
      <c r="AQ2981" s="133"/>
      <c r="AR2981" s="133"/>
      <c r="AS2981" s="133"/>
      <c r="AT2981" s="133"/>
      <c r="AU2981" s="133"/>
      <c r="AV2981" s="133"/>
      <c r="AW2981" s="133"/>
      <c r="AX2981" s="133"/>
      <c r="AY2981" s="133"/>
      <c r="AZ2981" s="133"/>
      <c r="BA2981" s="133"/>
      <c r="BB2981" s="133"/>
      <c r="BC2981" s="133"/>
      <c r="BD2981" s="133"/>
      <c r="BE2981" s="133"/>
      <c r="BF2981" s="133"/>
      <c r="BG2981" s="133"/>
      <c r="BH2981" s="133"/>
    </row>
    <row r="2982" spans="1:60" outlineLevel="1" x14ac:dyDescent="0.2">
      <c r="A2982" s="142"/>
      <c r="B2982" s="143"/>
      <c r="C2982" s="189" t="s">
        <v>2817</v>
      </c>
      <c r="D2982" s="175"/>
      <c r="E2982" s="176">
        <v>122.298</v>
      </c>
      <c r="F2982" s="144"/>
      <c r="G2982" s="144"/>
      <c r="H2982" s="144"/>
      <c r="I2982" s="144"/>
      <c r="J2982" s="144"/>
      <c r="K2982" s="144"/>
      <c r="L2982" s="144"/>
      <c r="M2982" s="144"/>
      <c r="N2982" s="144"/>
      <c r="O2982" s="144"/>
      <c r="P2982" s="144"/>
      <c r="Q2982" s="144"/>
      <c r="R2982" s="144"/>
      <c r="S2982" s="144"/>
      <c r="T2982" s="144"/>
      <c r="U2982" s="144"/>
      <c r="V2982" s="144"/>
      <c r="W2982" s="144"/>
      <c r="X2982" s="133"/>
      <c r="Y2982" s="133"/>
      <c r="Z2982" s="133"/>
      <c r="AA2982" s="133"/>
      <c r="AB2982" s="133"/>
      <c r="AC2982" s="133"/>
      <c r="AD2982" s="133"/>
      <c r="AE2982" s="133"/>
      <c r="AF2982" s="133"/>
      <c r="AG2982" s="133" t="s">
        <v>282</v>
      </c>
      <c r="AH2982" s="133">
        <v>0</v>
      </c>
      <c r="AI2982" s="133"/>
      <c r="AJ2982" s="133"/>
      <c r="AK2982" s="133"/>
      <c r="AL2982" s="133"/>
      <c r="AM2982" s="133"/>
      <c r="AN2982" s="133"/>
      <c r="AO2982" s="133"/>
      <c r="AP2982" s="133"/>
      <c r="AQ2982" s="133"/>
      <c r="AR2982" s="133"/>
      <c r="AS2982" s="133"/>
      <c r="AT2982" s="133"/>
      <c r="AU2982" s="133"/>
      <c r="AV2982" s="133"/>
      <c r="AW2982" s="133"/>
      <c r="AX2982" s="133"/>
      <c r="AY2982" s="133"/>
      <c r="AZ2982" s="133"/>
      <c r="BA2982" s="133"/>
      <c r="BB2982" s="133"/>
      <c r="BC2982" s="133"/>
      <c r="BD2982" s="133"/>
      <c r="BE2982" s="133"/>
      <c r="BF2982" s="133"/>
      <c r="BG2982" s="133"/>
      <c r="BH2982" s="133"/>
    </row>
    <row r="2983" spans="1:60" outlineLevel="1" x14ac:dyDescent="0.2">
      <c r="A2983" s="142"/>
      <c r="B2983" s="143"/>
      <c r="C2983" s="189" t="s">
        <v>2818</v>
      </c>
      <c r="D2983" s="175"/>
      <c r="E2983" s="176">
        <v>-29.61</v>
      </c>
      <c r="F2983" s="144"/>
      <c r="G2983" s="144"/>
      <c r="H2983" s="144"/>
      <c r="I2983" s="144"/>
      <c r="J2983" s="144"/>
      <c r="K2983" s="144"/>
      <c r="L2983" s="144"/>
      <c r="M2983" s="144"/>
      <c r="N2983" s="144"/>
      <c r="O2983" s="144"/>
      <c r="P2983" s="144"/>
      <c r="Q2983" s="144"/>
      <c r="R2983" s="144"/>
      <c r="S2983" s="144"/>
      <c r="T2983" s="144"/>
      <c r="U2983" s="144"/>
      <c r="V2983" s="144"/>
      <c r="W2983" s="144"/>
      <c r="X2983" s="133"/>
      <c r="Y2983" s="133"/>
      <c r="Z2983" s="133"/>
      <c r="AA2983" s="133"/>
      <c r="AB2983" s="133"/>
      <c r="AC2983" s="133"/>
      <c r="AD2983" s="133"/>
      <c r="AE2983" s="133"/>
      <c r="AF2983" s="133"/>
      <c r="AG2983" s="133" t="s">
        <v>282</v>
      </c>
      <c r="AH2983" s="133">
        <v>0</v>
      </c>
      <c r="AI2983" s="133"/>
      <c r="AJ2983" s="133"/>
      <c r="AK2983" s="133"/>
      <c r="AL2983" s="133"/>
      <c r="AM2983" s="133"/>
      <c r="AN2983" s="133"/>
      <c r="AO2983" s="133"/>
      <c r="AP2983" s="133"/>
      <c r="AQ2983" s="133"/>
      <c r="AR2983" s="133"/>
      <c r="AS2983" s="133"/>
      <c r="AT2983" s="133"/>
      <c r="AU2983" s="133"/>
      <c r="AV2983" s="133"/>
      <c r="AW2983" s="133"/>
      <c r="AX2983" s="133"/>
      <c r="AY2983" s="133"/>
      <c r="AZ2983" s="133"/>
      <c r="BA2983" s="133"/>
      <c r="BB2983" s="133"/>
      <c r="BC2983" s="133"/>
      <c r="BD2983" s="133"/>
      <c r="BE2983" s="133"/>
      <c r="BF2983" s="133"/>
      <c r="BG2983" s="133"/>
      <c r="BH2983" s="133"/>
    </row>
    <row r="2984" spans="1:60" outlineLevel="1" x14ac:dyDescent="0.2">
      <c r="A2984" s="142"/>
      <c r="B2984" s="143"/>
      <c r="C2984" s="189" t="s">
        <v>1284</v>
      </c>
      <c r="D2984" s="175"/>
      <c r="E2984" s="176">
        <v>-4.88</v>
      </c>
      <c r="F2984" s="144"/>
      <c r="G2984" s="144"/>
      <c r="H2984" s="144"/>
      <c r="I2984" s="144"/>
      <c r="J2984" s="144"/>
      <c r="K2984" s="144"/>
      <c r="L2984" s="144"/>
      <c r="M2984" s="144"/>
      <c r="N2984" s="144"/>
      <c r="O2984" s="144"/>
      <c r="P2984" s="144"/>
      <c r="Q2984" s="144"/>
      <c r="R2984" s="144"/>
      <c r="S2984" s="144"/>
      <c r="T2984" s="144"/>
      <c r="U2984" s="144"/>
      <c r="V2984" s="144"/>
      <c r="W2984" s="144"/>
      <c r="X2984" s="133"/>
      <c r="Y2984" s="133"/>
      <c r="Z2984" s="133"/>
      <c r="AA2984" s="133"/>
      <c r="AB2984" s="133"/>
      <c r="AC2984" s="133"/>
      <c r="AD2984" s="133"/>
      <c r="AE2984" s="133"/>
      <c r="AF2984" s="133"/>
      <c r="AG2984" s="133" t="s">
        <v>282</v>
      </c>
      <c r="AH2984" s="133">
        <v>0</v>
      </c>
      <c r="AI2984" s="133"/>
      <c r="AJ2984" s="133"/>
      <c r="AK2984" s="133"/>
      <c r="AL2984" s="133"/>
      <c r="AM2984" s="133"/>
      <c r="AN2984" s="133"/>
      <c r="AO2984" s="133"/>
      <c r="AP2984" s="133"/>
      <c r="AQ2984" s="133"/>
      <c r="AR2984" s="133"/>
      <c r="AS2984" s="133"/>
      <c r="AT2984" s="133"/>
      <c r="AU2984" s="133"/>
      <c r="AV2984" s="133"/>
      <c r="AW2984" s="133"/>
      <c r="AX2984" s="133"/>
      <c r="AY2984" s="133"/>
      <c r="AZ2984" s="133"/>
      <c r="BA2984" s="133"/>
      <c r="BB2984" s="133"/>
      <c r="BC2984" s="133"/>
      <c r="BD2984" s="133"/>
      <c r="BE2984" s="133"/>
      <c r="BF2984" s="133"/>
      <c r="BG2984" s="133"/>
      <c r="BH2984" s="133"/>
    </row>
    <row r="2985" spans="1:60" outlineLevel="1" x14ac:dyDescent="0.2">
      <c r="A2985" s="142"/>
      <c r="B2985" s="143"/>
      <c r="C2985" s="189" t="s">
        <v>1285</v>
      </c>
      <c r="D2985" s="175"/>
      <c r="E2985" s="176">
        <v>-8.0449999999999999</v>
      </c>
      <c r="F2985" s="144"/>
      <c r="G2985" s="144"/>
      <c r="H2985" s="144"/>
      <c r="I2985" s="144"/>
      <c r="J2985" s="144"/>
      <c r="K2985" s="144"/>
      <c r="L2985" s="144"/>
      <c r="M2985" s="144"/>
      <c r="N2985" s="144"/>
      <c r="O2985" s="144"/>
      <c r="P2985" s="144"/>
      <c r="Q2985" s="144"/>
      <c r="R2985" s="144"/>
      <c r="S2985" s="144"/>
      <c r="T2985" s="144"/>
      <c r="U2985" s="144"/>
      <c r="V2985" s="144"/>
      <c r="W2985" s="144"/>
      <c r="X2985" s="133"/>
      <c r="Y2985" s="133"/>
      <c r="Z2985" s="133"/>
      <c r="AA2985" s="133"/>
      <c r="AB2985" s="133"/>
      <c r="AC2985" s="133"/>
      <c r="AD2985" s="133"/>
      <c r="AE2985" s="133"/>
      <c r="AF2985" s="133"/>
      <c r="AG2985" s="133" t="s">
        <v>282</v>
      </c>
      <c r="AH2985" s="133">
        <v>0</v>
      </c>
      <c r="AI2985" s="133"/>
      <c r="AJ2985" s="133"/>
      <c r="AK2985" s="133"/>
      <c r="AL2985" s="133"/>
      <c r="AM2985" s="133"/>
      <c r="AN2985" s="133"/>
      <c r="AO2985" s="133"/>
      <c r="AP2985" s="133"/>
      <c r="AQ2985" s="133"/>
      <c r="AR2985" s="133"/>
      <c r="AS2985" s="133"/>
      <c r="AT2985" s="133"/>
      <c r="AU2985" s="133"/>
      <c r="AV2985" s="133"/>
      <c r="AW2985" s="133"/>
      <c r="AX2985" s="133"/>
      <c r="AY2985" s="133"/>
      <c r="AZ2985" s="133"/>
      <c r="BA2985" s="133"/>
      <c r="BB2985" s="133"/>
      <c r="BC2985" s="133"/>
      <c r="BD2985" s="133"/>
      <c r="BE2985" s="133"/>
      <c r="BF2985" s="133"/>
      <c r="BG2985" s="133"/>
      <c r="BH2985" s="133"/>
    </row>
    <row r="2986" spans="1:60" outlineLevel="1" x14ac:dyDescent="0.2">
      <c r="A2986" s="142"/>
      <c r="B2986" s="143"/>
      <c r="C2986" s="189" t="s">
        <v>2819</v>
      </c>
      <c r="D2986" s="175"/>
      <c r="E2986" s="176">
        <v>73.444200000000009</v>
      </c>
      <c r="F2986" s="144"/>
      <c r="G2986" s="144"/>
      <c r="H2986" s="144"/>
      <c r="I2986" s="144"/>
      <c r="J2986" s="144"/>
      <c r="K2986" s="144"/>
      <c r="L2986" s="144"/>
      <c r="M2986" s="144"/>
      <c r="N2986" s="144"/>
      <c r="O2986" s="144"/>
      <c r="P2986" s="144"/>
      <c r="Q2986" s="144"/>
      <c r="R2986" s="144"/>
      <c r="S2986" s="144"/>
      <c r="T2986" s="144"/>
      <c r="U2986" s="144"/>
      <c r="V2986" s="144"/>
      <c r="W2986" s="144"/>
      <c r="X2986" s="133"/>
      <c r="Y2986" s="133"/>
      <c r="Z2986" s="133"/>
      <c r="AA2986" s="133"/>
      <c r="AB2986" s="133"/>
      <c r="AC2986" s="133"/>
      <c r="AD2986" s="133"/>
      <c r="AE2986" s="133"/>
      <c r="AF2986" s="133"/>
      <c r="AG2986" s="133" t="s">
        <v>282</v>
      </c>
      <c r="AH2986" s="133">
        <v>0</v>
      </c>
      <c r="AI2986" s="133"/>
      <c r="AJ2986" s="133"/>
      <c r="AK2986" s="133"/>
      <c r="AL2986" s="133"/>
      <c r="AM2986" s="133"/>
      <c r="AN2986" s="133"/>
      <c r="AO2986" s="133"/>
      <c r="AP2986" s="133"/>
      <c r="AQ2986" s="133"/>
      <c r="AR2986" s="133"/>
      <c r="AS2986" s="133"/>
      <c r="AT2986" s="133"/>
      <c r="AU2986" s="133"/>
      <c r="AV2986" s="133"/>
      <c r="AW2986" s="133"/>
      <c r="AX2986" s="133"/>
      <c r="AY2986" s="133"/>
      <c r="AZ2986" s="133"/>
      <c r="BA2986" s="133"/>
      <c r="BB2986" s="133"/>
      <c r="BC2986" s="133"/>
      <c r="BD2986" s="133"/>
      <c r="BE2986" s="133"/>
      <c r="BF2986" s="133"/>
      <c r="BG2986" s="133"/>
      <c r="BH2986" s="133"/>
    </row>
    <row r="2987" spans="1:60" outlineLevel="1" x14ac:dyDescent="0.2">
      <c r="A2987" s="142"/>
      <c r="B2987" s="143"/>
      <c r="C2987" s="189" t="s">
        <v>1287</v>
      </c>
      <c r="D2987" s="175"/>
      <c r="E2987" s="176">
        <v>-4.34</v>
      </c>
      <c r="F2987" s="144"/>
      <c r="G2987" s="144"/>
      <c r="H2987" s="144"/>
      <c r="I2987" s="144"/>
      <c r="J2987" s="144"/>
      <c r="K2987" s="144"/>
      <c r="L2987" s="144"/>
      <c r="M2987" s="144"/>
      <c r="N2987" s="144"/>
      <c r="O2987" s="144"/>
      <c r="P2987" s="144"/>
      <c r="Q2987" s="144"/>
      <c r="R2987" s="144"/>
      <c r="S2987" s="144"/>
      <c r="T2987" s="144"/>
      <c r="U2987" s="144"/>
      <c r="V2987" s="144"/>
      <c r="W2987" s="144"/>
      <c r="X2987" s="133"/>
      <c r="Y2987" s="133"/>
      <c r="Z2987" s="133"/>
      <c r="AA2987" s="133"/>
      <c r="AB2987" s="133"/>
      <c r="AC2987" s="133"/>
      <c r="AD2987" s="133"/>
      <c r="AE2987" s="133"/>
      <c r="AF2987" s="133"/>
      <c r="AG2987" s="133" t="s">
        <v>282</v>
      </c>
      <c r="AH2987" s="133">
        <v>0</v>
      </c>
      <c r="AI2987" s="133"/>
      <c r="AJ2987" s="133"/>
      <c r="AK2987" s="133"/>
      <c r="AL2987" s="133"/>
      <c r="AM2987" s="133"/>
      <c r="AN2987" s="133"/>
      <c r="AO2987" s="133"/>
      <c r="AP2987" s="133"/>
      <c r="AQ2987" s="133"/>
      <c r="AR2987" s="133"/>
      <c r="AS2987" s="133"/>
      <c r="AT2987" s="133"/>
      <c r="AU2987" s="133"/>
      <c r="AV2987" s="133"/>
      <c r="AW2987" s="133"/>
      <c r="AX2987" s="133"/>
      <c r="AY2987" s="133"/>
      <c r="AZ2987" s="133"/>
      <c r="BA2987" s="133"/>
      <c r="BB2987" s="133"/>
      <c r="BC2987" s="133"/>
      <c r="BD2987" s="133"/>
      <c r="BE2987" s="133"/>
      <c r="BF2987" s="133"/>
      <c r="BG2987" s="133"/>
      <c r="BH2987" s="133"/>
    </row>
    <row r="2988" spans="1:60" outlineLevel="1" x14ac:dyDescent="0.2">
      <c r="A2988" s="142"/>
      <c r="B2988" s="143"/>
      <c r="C2988" s="189" t="s">
        <v>2820</v>
      </c>
      <c r="D2988" s="175"/>
      <c r="E2988" s="176">
        <v>-6.51</v>
      </c>
      <c r="F2988" s="144"/>
      <c r="G2988" s="144"/>
      <c r="H2988" s="144"/>
      <c r="I2988" s="144"/>
      <c r="J2988" s="144"/>
      <c r="K2988" s="144"/>
      <c r="L2988" s="144"/>
      <c r="M2988" s="144"/>
      <c r="N2988" s="144"/>
      <c r="O2988" s="144"/>
      <c r="P2988" s="144"/>
      <c r="Q2988" s="144"/>
      <c r="R2988" s="144"/>
      <c r="S2988" s="144"/>
      <c r="T2988" s="144"/>
      <c r="U2988" s="144"/>
      <c r="V2988" s="144"/>
      <c r="W2988" s="144"/>
      <c r="X2988" s="133"/>
      <c r="Y2988" s="133"/>
      <c r="Z2988" s="133"/>
      <c r="AA2988" s="133"/>
      <c r="AB2988" s="133"/>
      <c r="AC2988" s="133"/>
      <c r="AD2988" s="133"/>
      <c r="AE2988" s="133"/>
      <c r="AF2988" s="133"/>
      <c r="AG2988" s="133" t="s">
        <v>282</v>
      </c>
      <c r="AH2988" s="133">
        <v>0</v>
      </c>
      <c r="AI2988" s="133"/>
      <c r="AJ2988" s="133"/>
      <c r="AK2988" s="133"/>
      <c r="AL2988" s="133"/>
      <c r="AM2988" s="133"/>
      <c r="AN2988" s="133"/>
      <c r="AO2988" s="133"/>
      <c r="AP2988" s="133"/>
      <c r="AQ2988" s="133"/>
      <c r="AR2988" s="133"/>
      <c r="AS2988" s="133"/>
      <c r="AT2988" s="133"/>
      <c r="AU2988" s="133"/>
      <c r="AV2988" s="133"/>
      <c r="AW2988" s="133"/>
      <c r="AX2988" s="133"/>
      <c r="AY2988" s="133"/>
      <c r="AZ2988" s="133"/>
      <c r="BA2988" s="133"/>
      <c r="BB2988" s="133"/>
      <c r="BC2988" s="133"/>
      <c r="BD2988" s="133"/>
      <c r="BE2988" s="133"/>
      <c r="BF2988" s="133"/>
      <c r="BG2988" s="133"/>
      <c r="BH2988" s="133"/>
    </row>
    <row r="2989" spans="1:60" outlineLevel="1" x14ac:dyDescent="0.2">
      <c r="A2989" s="142"/>
      <c r="B2989" s="143"/>
      <c r="C2989" s="189" t="s">
        <v>2821</v>
      </c>
      <c r="D2989" s="175"/>
      <c r="E2989" s="176">
        <v>41.169300000000007</v>
      </c>
      <c r="F2989" s="144"/>
      <c r="G2989" s="144"/>
      <c r="H2989" s="144"/>
      <c r="I2989" s="144"/>
      <c r="J2989" s="144"/>
      <c r="K2989" s="144"/>
      <c r="L2989" s="144"/>
      <c r="M2989" s="144"/>
      <c r="N2989" s="144"/>
      <c r="O2989" s="144"/>
      <c r="P2989" s="144"/>
      <c r="Q2989" s="144"/>
      <c r="R2989" s="144"/>
      <c r="S2989" s="144"/>
      <c r="T2989" s="144"/>
      <c r="U2989" s="144"/>
      <c r="V2989" s="144"/>
      <c r="W2989" s="144"/>
      <c r="X2989" s="133"/>
      <c r="Y2989" s="133"/>
      <c r="Z2989" s="133"/>
      <c r="AA2989" s="133"/>
      <c r="AB2989" s="133"/>
      <c r="AC2989" s="133"/>
      <c r="AD2989" s="133"/>
      <c r="AE2989" s="133"/>
      <c r="AF2989" s="133"/>
      <c r="AG2989" s="133" t="s">
        <v>282</v>
      </c>
      <c r="AH2989" s="133">
        <v>0</v>
      </c>
      <c r="AI2989" s="133"/>
      <c r="AJ2989" s="133"/>
      <c r="AK2989" s="133"/>
      <c r="AL2989" s="133"/>
      <c r="AM2989" s="133"/>
      <c r="AN2989" s="133"/>
      <c r="AO2989" s="133"/>
      <c r="AP2989" s="133"/>
      <c r="AQ2989" s="133"/>
      <c r="AR2989" s="133"/>
      <c r="AS2989" s="133"/>
      <c r="AT2989" s="133"/>
      <c r="AU2989" s="133"/>
      <c r="AV2989" s="133"/>
      <c r="AW2989" s="133"/>
      <c r="AX2989" s="133"/>
      <c r="AY2989" s="133"/>
      <c r="AZ2989" s="133"/>
      <c r="BA2989" s="133"/>
      <c r="BB2989" s="133"/>
      <c r="BC2989" s="133"/>
      <c r="BD2989" s="133"/>
      <c r="BE2989" s="133"/>
      <c r="BF2989" s="133"/>
      <c r="BG2989" s="133"/>
      <c r="BH2989" s="133"/>
    </row>
    <row r="2990" spans="1:60" outlineLevel="1" x14ac:dyDescent="0.2">
      <c r="A2990" s="142"/>
      <c r="B2990" s="143"/>
      <c r="C2990" s="189" t="s">
        <v>2822</v>
      </c>
      <c r="D2990" s="175"/>
      <c r="E2990" s="176">
        <v>32.465700000000005</v>
      </c>
      <c r="F2990" s="144"/>
      <c r="G2990" s="144"/>
      <c r="H2990" s="144"/>
      <c r="I2990" s="144"/>
      <c r="J2990" s="144"/>
      <c r="K2990" s="144"/>
      <c r="L2990" s="144"/>
      <c r="M2990" s="144"/>
      <c r="N2990" s="144"/>
      <c r="O2990" s="144"/>
      <c r="P2990" s="144"/>
      <c r="Q2990" s="144"/>
      <c r="R2990" s="144"/>
      <c r="S2990" s="144"/>
      <c r="T2990" s="144"/>
      <c r="U2990" s="144"/>
      <c r="V2990" s="144"/>
      <c r="W2990" s="144"/>
      <c r="X2990" s="133"/>
      <c r="Y2990" s="133"/>
      <c r="Z2990" s="133"/>
      <c r="AA2990" s="133"/>
      <c r="AB2990" s="133"/>
      <c r="AC2990" s="133"/>
      <c r="AD2990" s="133"/>
      <c r="AE2990" s="133"/>
      <c r="AF2990" s="133"/>
      <c r="AG2990" s="133" t="s">
        <v>282</v>
      </c>
      <c r="AH2990" s="133">
        <v>0</v>
      </c>
      <c r="AI2990" s="133"/>
      <c r="AJ2990" s="133"/>
      <c r="AK2990" s="133"/>
      <c r="AL2990" s="133"/>
      <c r="AM2990" s="133"/>
      <c r="AN2990" s="133"/>
      <c r="AO2990" s="133"/>
      <c r="AP2990" s="133"/>
      <c r="AQ2990" s="133"/>
      <c r="AR2990" s="133"/>
      <c r="AS2990" s="133"/>
      <c r="AT2990" s="133"/>
      <c r="AU2990" s="133"/>
      <c r="AV2990" s="133"/>
      <c r="AW2990" s="133"/>
      <c r="AX2990" s="133"/>
      <c r="AY2990" s="133"/>
      <c r="AZ2990" s="133"/>
      <c r="BA2990" s="133"/>
      <c r="BB2990" s="133"/>
      <c r="BC2990" s="133"/>
      <c r="BD2990" s="133"/>
      <c r="BE2990" s="133"/>
      <c r="BF2990" s="133"/>
      <c r="BG2990" s="133"/>
      <c r="BH2990" s="133"/>
    </row>
    <row r="2991" spans="1:60" outlineLevel="1" x14ac:dyDescent="0.2">
      <c r="A2991" s="142"/>
      <c r="B2991" s="143"/>
      <c r="C2991" s="189" t="s">
        <v>2823</v>
      </c>
      <c r="D2991" s="175"/>
      <c r="E2991" s="176">
        <v>-2.5709999999999997</v>
      </c>
      <c r="F2991" s="144"/>
      <c r="G2991" s="144"/>
      <c r="H2991" s="144"/>
      <c r="I2991" s="144"/>
      <c r="J2991" s="144"/>
      <c r="K2991" s="144"/>
      <c r="L2991" s="144"/>
      <c r="M2991" s="144"/>
      <c r="N2991" s="144"/>
      <c r="O2991" s="144"/>
      <c r="P2991" s="144"/>
      <c r="Q2991" s="144"/>
      <c r="R2991" s="144"/>
      <c r="S2991" s="144"/>
      <c r="T2991" s="144"/>
      <c r="U2991" s="144"/>
      <c r="V2991" s="144"/>
      <c r="W2991" s="144"/>
      <c r="X2991" s="133"/>
      <c r="Y2991" s="133"/>
      <c r="Z2991" s="133"/>
      <c r="AA2991" s="133"/>
      <c r="AB2991" s="133"/>
      <c r="AC2991" s="133"/>
      <c r="AD2991" s="133"/>
      <c r="AE2991" s="133"/>
      <c r="AF2991" s="133"/>
      <c r="AG2991" s="133" t="s">
        <v>282</v>
      </c>
      <c r="AH2991" s="133">
        <v>0</v>
      </c>
      <c r="AI2991" s="133"/>
      <c r="AJ2991" s="133"/>
      <c r="AK2991" s="133"/>
      <c r="AL2991" s="133"/>
      <c r="AM2991" s="133"/>
      <c r="AN2991" s="133"/>
      <c r="AO2991" s="133"/>
      <c r="AP2991" s="133"/>
      <c r="AQ2991" s="133"/>
      <c r="AR2991" s="133"/>
      <c r="AS2991" s="133"/>
      <c r="AT2991" s="133"/>
      <c r="AU2991" s="133"/>
      <c r="AV2991" s="133"/>
      <c r="AW2991" s="133"/>
      <c r="AX2991" s="133"/>
      <c r="AY2991" s="133"/>
      <c r="AZ2991" s="133"/>
      <c r="BA2991" s="133"/>
      <c r="BB2991" s="133"/>
      <c r="BC2991" s="133"/>
      <c r="BD2991" s="133"/>
      <c r="BE2991" s="133"/>
      <c r="BF2991" s="133"/>
      <c r="BG2991" s="133"/>
      <c r="BH2991" s="133"/>
    </row>
    <row r="2992" spans="1:60" outlineLevel="1" x14ac:dyDescent="0.2">
      <c r="A2992" s="142"/>
      <c r="B2992" s="143"/>
      <c r="C2992" s="189" t="s">
        <v>2824</v>
      </c>
      <c r="D2992" s="175"/>
      <c r="E2992" s="176">
        <v>51.018600000000006</v>
      </c>
      <c r="F2992" s="144"/>
      <c r="G2992" s="144"/>
      <c r="H2992" s="144"/>
      <c r="I2992" s="144"/>
      <c r="J2992" s="144"/>
      <c r="K2992" s="144"/>
      <c r="L2992" s="144"/>
      <c r="M2992" s="144"/>
      <c r="N2992" s="144"/>
      <c r="O2992" s="144"/>
      <c r="P2992" s="144"/>
      <c r="Q2992" s="144"/>
      <c r="R2992" s="144"/>
      <c r="S2992" s="144"/>
      <c r="T2992" s="144"/>
      <c r="U2992" s="144"/>
      <c r="V2992" s="144"/>
      <c r="W2992" s="144"/>
      <c r="X2992" s="133"/>
      <c r="Y2992" s="133"/>
      <c r="Z2992" s="133"/>
      <c r="AA2992" s="133"/>
      <c r="AB2992" s="133"/>
      <c r="AC2992" s="133"/>
      <c r="AD2992" s="133"/>
      <c r="AE2992" s="133"/>
      <c r="AF2992" s="133"/>
      <c r="AG2992" s="133" t="s">
        <v>282</v>
      </c>
      <c r="AH2992" s="133">
        <v>0</v>
      </c>
      <c r="AI2992" s="133"/>
      <c r="AJ2992" s="133"/>
      <c r="AK2992" s="133"/>
      <c r="AL2992" s="133"/>
      <c r="AM2992" s="133"/>
      <c r="AN2992" s="133"/>
      <c r="AO2992" s="133"/>
      <c r="AP2992" s="133"/>
      <c r="AQ2992" s="133"/>
      <c r="AR2992" s="133"/>
      <c r="AS2992" s="133"/>
      <c r="AT2992" s="133"/>
      <c r="AU2992" s="133"/>
      <c r="AV2992" s="133"/>
      <c r="AW2992" s="133"/>
      <c r="AX2992" s="133"/>
      <c r="AY2992" s="133"/>
      <c r="AZ2992" s="133"/>
      <c r="BA2992" s="133"/>
      <c r="BB2992" s="133"/>
      <c r="BC2992" s="133"/>
      <c r="BD2992" s="133"/>
      <c r="BE2992" s="133"/>
      <c r="BF2992" s="133"/>
      <c r="BG2992" s="133"/>
      <c r="BH2992" s="133"/>
    </row>
    <row r="2993" spans="1:60" outlineLevel="1" x14ac:dyDescent="0.2">
      <c r="A2993" s="142"/>
      <c r="B2993" s="143"/>
      <c r="C2993" s="189" t="s">
        <v>2825</v>
      </c>
      <c r="D2993" s="175"/>
      <c r="E2993" s="176">
        <v>-2.1239999999999997</v>
      </c>
      <c r="F2993" s="144"/>
      <c r="G2993" s="144"/>
      <c r="H2993" s="144"/>
      <c r="I2993" s="144"/>
      <c r="J2993" s="144"/>
      <c r="K2993" s="144"/>
      <c r="L2993" s="144"/>
      <c r="M2993" s="144"/>
      <c r="N2993" s="144"/>
      <c r="O2993" s="144"/>
      <c r="P2993" s="144"/>
      <c r="Q2993" s="144"/>
      <c r="R2993" s="144"/>
      <c r="S2993" s="144"/>
      <c r="T2993" s="144"/>
      <c r="U2993" s="144"/>
      <c r="V2993" s="144"/>
      <c r="W2993" s="144"/>
      <c r="X2993" s="133"/>
      <c r="Y2993" s="133"/>
      <c r="Z2993" s="133"/>
      <c r="AA2993" s="133"/>
      <c r="AB2993" s="133"/>
      <c r="AC2993" s="133"/>
      <c r="AD2993" s="133"/>
      <c r="AE2993" s="133"/>
      <c r="AF2993" s="133"/>
      <c r="AG2993" s="133" t="s">
        <v>282</v>
      </c>
      <c r="AH2993" s="133">
        <v>0</v>
      </c>
      <c r="AI2993" s="133"/>
      <c r="AJ2993" s="133"/>
      <c r="AK2993" s="133"/>
      <c r="AL2993" s="133"/>
      <c r="AM2993" s="133"/>
      <c r="AN2993" s="133"/>
      <c r="AO2993" s="133"/>
      <c r="AP2993" s="133"/>
      <c r="AQ2993" s="133"/>
      <c r="AR2993" s="133"/>
      <c r="AS2993" s="133"/>
      <c r="AT2993" s="133"/>
      <c r="AU2993" s="133"/>
      <c r="AV2993" s="133"/>
      <c r="AW2993" s="133"/>
      <c r="AX2993" s="133"/>
      <c r="AY2993" s="133"/>
      <c r="AZ2993" s="133"/>
      <c r="BA2993" s="133"/>
      <c r="BB2993" s="133"/>
      <c r="BC2993" s="133"/>
      <c r="BD2993" s="133"/>
      <c r="BE2993" s="133"/>
      <c r="BF2993" s="133"/>
      <c r="BG2993" s="133"/>
      <c r="BH2993" s="133"/>
    </row>
    <row r="2994" spans="1:60" outlineLevel="1" x14ac:dyDescent="0.2">
      <c r="A2994" s="142"/>
      <c r="B2994" s="143"/>
      <c r="C2994" s="189" t="s">
        <v>2826</v>
      </c>
      <c r="D2994" s="175"/>
      <c r="E2994" s="176">
        <v>-4.34</v>
      </c>
      <c r="F2994" s="144"/>
      <c r="G2994" s="144"/>
      <c r="H2994" s="144"/>
      <c r="I2994" s="144"/>
      <c r="J2994" s="144"/>
      <c r="K2994" s="144"/>
      <c r="L2994" s="144"/>
      <c r="M2994" s="144"/>
      <c r="N2994" s="144"/>
      <c r="O2994" s="144"/>
      <c r="P2994" s="144"/>
      <c r="Q2994" s="144"/>
      <c r="R2994" s="144"/>
      <c r="S2994" s="144"/>
      <c r="T2994" s="144"/>
      <c r="U2994" s="144"/>
      <c r="V2994" s="144"/>
      <c r="W2994" s="144"/>
      <c r="X2994" s="133"/>
      <c r="Y2994" s="133"/>
      <c r="Z2994" s="133"/>
      <c r="AA2994" s="133"/>
      <c r="AB2994" s="133"/>
      <c r="AC2994" s="133"/>
      <c r="AD2994" s="133"/>
      <c r="AE2994" s="133"/>
      <c r="AF2994" s="133"/>
      <c r="AG2994" s="133" t="s">
        <v>282</v>
      </c>
      <c r="AH2994" s="133">
        <v>0</v>
      </c>
      <c r="AI2994" s="133"/>
      <c r="AJ2994" s="133"/>
      <c r="AK2994" s="133"/>
      <c r="AL2994" s="133"/>
      <c r="AM2994" s="133"/>
      <c r="AN2994" s="133"/>
      <c r="AO2994" s="133"/>
      <c r="AP2994" s="133"/>
      <c r="AQ2994" s="133"/>
      <c r="AR2994" s="133"/>
      <c r="AS2994" s="133"/>
      <c r="AT2994" s="133"/>
      <c r="AU2994" s="133"/>
      <c r="AV2994" s="133"/>
      <c r="AW2994" s="133"/>
      <c r="AX2994" s="133"/>
      <c r="AY2994" s="133"/>
      <c r="AZ2994" s="133"/>
      <c r="BA2994" s="133"/>
      <c r="BB2994" s="133"/>
      <c r="BC2994" s="133"/>
      <c r="BD2994" s="133"/>
      <c r="BE2994" s="133"/>
      <c r="BF2994" s="133"/>
      <c r="BG2994" s="133"/>
      <c r="BH2994" s="133"/>
    </row>
    <row r="2995" spans="1:60" outlineLevel="1" x14ac:dyDescent="0.2">
      <c r="A2995" s="142"/>
      <c r="B2995" s="143"/>
      <c r="C2995" s="189" t="s">
        <v>2827</v>
      </c>
      <c r="D2995" s="175"/>
      <c r="E2995" s="176">
        <v>6.048</v>
      </c>
      <c r="F2995" s="144"/>
      <c r="G2995" s="144"/>
      <c r="H2995" s="144"/>
      <c r="I2995" s="144"/>
      <c r="J2995" s="144"/>
      <c r="K2995" s="144"/>
      <c r="L2995" s="144"/>
      <c r="M2995" s="144"/>
      <c r="N2995" s="144"/>
      <c r="O2995" s="144"/>
      <c r="P2995" s="144"/>
      <c r="Q2995" s="144"/>
      <c r="R2995" s="144"/>
      <c r="S2995" s="144"/>
      <c r="T2995" s="144"/>
      <c r="U2995" s="144"/>
      <c r="V2995" s="144"/>
      <c r="W2995" s="144"/>
      <c r="X2995" s="133"/>
      <c r="Y2995" s="133"/>
      <c r="Z2995" s="133"/>
      <c r="AA2995" s="133"/>
      <c r="AB2995" s="133"/>
      <c r="AC2995" s="133"/>
      <c r="AD2995" s="133"/>
      <c r="AE2995" s="133"/>
      <c r="AF2995" s="133"/>
      <c r="AG2995" s="133" t="s">
        <v>282</v>
      </c>
      <c r="AH2995" s="133">
        <v>0</v>
      </c>
      <c r="AI2995" s="133"/>
      <c r="AJ2995" s="133"/>
      <c r="AK2995" s="133"/>
      <c r="AL2995" s="133"/>
      <c r="AM2995" s="133"/>
      <c r="AN2995" s="133"/>
      <c r="AO2995" s="133"/>
      <c r="AP2995" s="133"/>
      <c r="AQ2995" s="133"/>
      <c r="AR2995" s="133"/>
      <c r="AS2995" s="133"/>
      <c r="AT2995" s="133"/>
      <c r="AU2995" s="133"/>
      <c r="AV2995" s="133"/>
      <c r="AW2995" s="133"/>
      <c r="AX2995" s="133"/>
      <c r="AY2995" s="133"/>
      <c r="AZ2995" s="133"/>
      <c r="BA2995" s="133"/>
      <c r="BB2995" s="133"/>
      <c r="BC2995" s="133"/>
      <c r="BD2995" s="133"/>
      <c r="BE2995" s="133"/>
      <c r="BF2995" s="133"/>
      <c r="BG2995" s="133"/>
      <c r="BH2995" s="133"/>
    </row>
    <row r="2996" spans="1:60" outlineLevel="1" x14ac:dyDescent="0.2">
      <c r="A2996" s="142"/>
      <c r="B2996" s="143"/>
      <c r="C2996" s="189" t="s">
        <v>2828</v>
      </c>
      <c r="D2996" s="175"/>
      <c r="E2996" s="176">
        <v>48.9846</v>
      </c>
      <c r="F2996" s="144"/>
      <c r="G2996" s="144"/>
      <c r="H2996" s="144"/>
      <c r="I2996" s="144"/>
      <c r="J2996" s="144"/>
      <c r="K2996" s="144"/>
      <c r="L2996" s="144"/>
      <c r="M2996" s="144"/>
      <c r="N2996" s="144"/>
      <c r="O2996" s="144"/>
      <c r="P2996" s="144"/>
      <c r="Q2996" s="144"/>
      <c r="R2996" s="144"/>
      <c r="S2996" s="144"/>
      <c r="T2996" s="144"/>
      <c r="U2996" s="144"/>
      <c r="V2996" s="144"/>
      <c r="W2996" s="144"/>
      <c r="X2996" s="133"/>
      <c r="Y2996" s="133"/>
      <c r="Z2996" s="133"/>
      <c r="AA2996" s="133"/>
      <c r="AB2996" s="133"/>
      <c r="AC2996" s="133"/>
      <c r="AD2996" s="133"/>
      <c r="AE2996" s="133"/>
      <c r="AF2996" s="133"/>
      <c r="AG2996" s="133" t="s">
        <v>282</v>
      </c>
      <c r="AH2996" s="133">
        <v>0</v>
      </c>
      <c r="AI2996" s="133"/>
      <c r="AJ2996" s="133"/>
      <c r="AK2996" s="133"/>
      <c r="AL2996" s="133"/>
      <c r="AM2996" s="133"/>
      <c r="AN2996" s="133"/>
      <c r="AO2996" s="133"/>
      <c r="AP2996" s="133"/>
      <c r="AQ2996" s="133"/>
      <c r="AR2996" s="133"/>
      <c r="AS2996" s="133"/>
      <c r="AT2996" s="133"/>
      <c r="AU2996" s="133"/>
      <c r="AV2996" s="133"/>
      <c r="AW2996" s="133"/>
      <c r="AX2996" s="133"/>
      <c r="AY2996" s="133"/>
      <c r="AZ2996" s="133"/>
      <c r="BA2996" s="133"/>
      <c r="BB2996" s="133"/>
      <c r="BC2996" s="133"/>
      <c r="BD2996" s="133"/>
      <c r="BE2996" s="133"/>
      <c r="BF2996" s="133"/>
      <c r="BG2996" s="133"/>
      <c r="BH2996" s="133"/>
    </row>
    <row r="2997" spans="1:60" outlineLevel="1" x14ac:dyDescent="0.2">
      <c r="A2997" s="142"/>
      <c r="B2997" s="143"/>
      <c r="C2997" s="189" t="s">
        <v>2829</v>
      </c>
      <c r="D2997" s="175"/>
      <c r="E2997" s="176">
        <v>53.046000000000006</v>
      </c>
      <c r="F2997" s="144"/>
      <c r="G2997" s="144"/>
      <c r="H2997" s="144"/>
      <c r="I2997" s="144"/>
      <c r="J2997" s="144"/>
      <c r="K2997" s="144"/>
      <c r="L2997" s="144"/>
      <c r="M2997" s="144"/>
      <c r="N2997" s="144"/>
      <c r="O2997" s="144"/>
      <c r="P2997" s="144"/>
      <c r="Q2997" s="144"/>
      <c r="R2997" s="144"/>
      <c r="S2997" s="144"/>
      <c r="T2997" s="144"/>
      <c r="U2997" s="144"/>
      <c r="V2997" s="144"/>
      <c r="W2997" s="144"/>
      <c r="X2997" s="133"/>
      <c r="Y2997" s="133"/>
      <c r="Z2997" s="133"/>
      <c r="AA2997" s="133"/>
      <c r="AB2997" s="133"/>
      <c r="AC2997" s="133"/>
      <c r="AD2997" s="133"/>
      <c r="AE2997" s="133"/>
      <c r="AF2997" s="133"/>
      <c r="AG2997" s="133" t="s">
        <v>282</v>
      </c>
      <c r="AH2997" s="133">
        <v>0</v>
      </c>
      <c r="AI2997" s="133"/>
      <c r="AJ2997" s="133"/>
      <c r="AK2997" s="133"/>
      <c r="AL2997" s="133"/>
      <c r="AM2997" s="133"/>
      <c r="AN2997" s="133"/>
      <c r="AO2997" s="133"/>
      <c r="AP2997" s="133"/>
      <c r="AQ2997" s="133"/>
      <c r="AR2997" s="133"/>
      <c r="AS2997" s="133"/>
      <c r="AT2997" s="133"/>
      <c r="AU2997" s="133"/>
      <c r="AV2997" s="133"/>
      <c r="AW2997" s="133"/>
      <c r="AX2997" s="133"/>
      <c r="AY2997" s="133"/>
      <c r="AZ2997" s="133"/>
      <c r="BA2997" s="133"/>
      <c r="BB2997" s="133"/>
      <c r="BC2997" s="133"/>
      <c r="BD2997" s="133"/>
      <c r="BE2997" s="133"/>
      <c r="BF2997" s="133"/>
      <c r="BG2997" s="133"/>
      <c r="BH2997" s="133"/>
    </row>
    <row r="2998" spans="1:60" outlineLevel="1" x14ac:dyDescent="0.2">
      <c r="A2998" s="142"/>
      <c r="B2998" s="143"/>
      <c r="C2998" s="189" t="s">
        <v>2830</v>
      </c>
      <c r="D2998" s="175"/>
      <c r="E2998" s="176">
        <v>-2.7649999999999997</v>
      </c>
      <c r="F2998" s="144"/>
      <c r="G2998" s="144"/>
      <c r="H2998" s="144"/>
      <c r="I2998" s="144"/>
      <c r="J2998" s="144"/>
      <c r="K2998" s="144"/>
      <c r="L2998" s="144"/>
      <c r="M2998" s="144"/>
      <c r="N2998" s="144"/>
      <c r="O2998" s="144"/>
      <c r="P2998" s="144"/>
      <c r="Q2998" s="144"/>
      <c r="R2998" s="144"/>
      <c r="S2998" s="144"/>
      <c r="T2998" s="144"/>
      <c r="U2998" s="144"/>
      <c r="V2998" s="144"/>
      <c r="W2998" s="144"/>
      <c r="X2998" s="133"/>
      <c r="Y2998" s="133"/>
      <c r="Z2998" s="133"/>
      <c r="AA2998" s="133"/>
      <c r="AB2998" s="133"/>
      <c r="AC2998" s="133"/>
      <c r="AD2998" s="133"/>
      <c r="AE2998" s="133"/>
      <c r="AF2998" s="133"/>
      <c r="AG2998" s="133" t="s">
        <v>282</v>
      </c>
      <c r="AH2998" s="133">
        <v>0</v>
      </c>
      <c r="AI2998" s="133"/>
      <c r="AJ2998" s="133"/>
      <c r="AK2998" s="133"/>
      <c r="AL2998" s="133"/>
      <c r="AM2998" s="133"/>
      <c r="AN2998" s="133"/>
      <c r="AO2998" s="133"/>
      <c r="AP2998" s="133"/>
      <c r="AQ2998" s="133"/>
      <c r="AR2998" s="133"/>
      <c r="AS2998" s="133"/>
      <c r="AT2998" s="133"/>
      <c r="AU2998" s="133"/>
      <c r="AV2998" s="133"/>
      <c r="AW2998" s="133"/>
      <c r="AX2998" s="133"/>
      <c r="AY2998" s="133"/>
      <c r="AZ2998" s="133"/>
      <c r="BA2998" s="133"/>
      <c r="BB2998" s="133"/>
      <c r="BC2998" s="133"/>
      <c r="BD2998" s="133"/>
      <c r="BE2998" s="133"/>
      <c r="BF2998" s="133"/>
      <c r="BG2998" s="133"/>
      <c r="BH2998" s="133"/>
    </row>
    <row r="2999" spans="1:60" outlineLevel="1" x14ac:dyDescent="0.2">
      <c r="A2999" s="142"/>
      <c r="B2999" s="143"/>
      <c r="C2999" s="189" t="s">
        <v>2831</v>
      </c>
      <c r="D2999" s="175"/>
      <c r="E2999" s="176">
        <v>52.875900000000001</v>
      </c>
      <c r="F2999" s="144"/>
      <c r="G2999" s="144"/>
      <c r="H2999" s="144"/>
      <c r="I2999" s="144"/>
      <c r="J2999" s="144"/>
      <c r="K2999" s="144"/>
      <c r="L2999" s="144"/>
      <c r="M2999" s="144"/>
      <c r="N2999" s="144"/>
      <c r="O2999" s="144"/>
      <c r="P2999" s="144"/>
      <c r="Q2999" s="144"/>
      <c r="R2999" s="144"/>
      <c r="S2999" s="144"/>
      <c r="T2999" s="144"/>
      <c r="U2999" s="144"/>
      <c r="V2999" s="144"/>
      <c r="W2999" s="144"/>
      <c r="X2999" s="133"/>
      <c r="Y2999" s="133"/>
      <c r="Z2999" s="133"/>
      <c r="AA2999" s="133"/>
      <c r="AB2999" s="133"/>
      <c r="AC2999" s="133"/>
      <c r="AD2999" s="133"/>
      <c r="AE2999" s="133"/>
      <c r="AF2999" s="133"/>
      <c r="AG2999" s="133" t="s">
        <v>282</v>
      </c>
      <c r="AH2999" s="133">
        <v>0</v>
      </c>
      <c r="AI2999" s="133"/>
      <c r="AJ2999" s="133"/>
      <c r="AK2999" s="133"/>
      <c r="AL2999" s="133"/>
      <c r="AM2999" s="133"/>
      <c r="AN2999" s="133"/>
      <c r="AO2999" s="133"/>
      <c r="AP2999" s="133"/>
      <c r="AQ2999" s="133"/>
      <c r="AR2999" s="133"/>
      <c r="AS2999" s="133"/>
      <c r="AT2999" s="133"/>
      <c r="AU2999" s="133"/>
      <c r="AV2999" s="133"/>
      <c r="AW2999" s="133"/>
      <c r="AX2999" s="133"/>
      <c r="AY2999" s="133"/>
      <c r="AZ2999" s="133"/>
      <c r="BA2999" s="133"/>
      <c r="BB2999" s="133"/>
      <c r="BC2999" s="133"/>
      <c r="BD2999" s="133"/>
      <c r="BE2999" s="133"/>
      <c r="BF2999" s="133"/>
      <c r="BG2999" s="133"/>
      <c r="BH2999" s="133"/>
    </row>
    <row r="3000" spans="1:60" outlineLevel="1" x14ac:dyDescent="0.2">
      <c r="A3000" s="142"/>
      <c r="B3000" s="143"/>
      <c r="C3000" s="189" t="s">
        <v>2832</v>
      </c>
      <c r="D3000" s="175"/>
      <c r="E3000" s="176">
        <v>116.6409</v>
      </c>
      <c r="F3000" s="144"/>
      <c r="G3000" s="144"/>
      <c r="H3000" s="144"/>
      <c r="I3000" s="144"/>
      <c r="J3000" s="144"/>
      <c r="K3000" s="144"/>
      <c r="L3000" s="144"/>
      <c r="M3000" s="144"/>
      <c r="N3000" s="144"/>
      <c r="O3000" s="144"/>
      <c r="P3000" s="144"/>
      <c r="Q3000" s="144"/>
      <c r="R3000" s="144"/>
      <c r="S3000" s="144"/>
      <c r="T3000" s="144"/>
      <c r="U3000" s="144"/>
      <c r="V3000" s="144"/>
      <c r="W3000" s="144"/>
      <c r="X3000" s="133"/>
      <c r="Y3000" s="133"/>
      <c r="Z3000" s="133"/>
      <c r="AA3000" s="133"/>
      <c r="AB3000" s="133"/>
      <c r="AC3000" s="133"/>
      <c r="AD3000" s="133"/>
      <c r="AE3000" s="133"/>
      <c r="AF3000" s="133"/>
      <c r="AG3000" s="133" t="s">
        <v>282</v>
      </c>
      <c r="AH3000" s="133">
        <v>0</v>
      </c>
      <c r="AI3000" s="133"/>
      <c r="AJ3000" s="133"/>
      <c r="AK3000" s="133"/>
      <c r="AL3000" s="133"/>
      <c r="AM3000" s="133"/>
      <c r="AN3000" s="133"/>
      <c r="AO3000" s="133"/>
      <c r="AP3000" s="133"/>
      <c r="AQ3000" s="133"/>
      <c r="AR3000" s="133"/>
      <c r="AS3000" s="133"/>
      <c r="AT3000" s="133"/>
      <c r="AU3000" s="133"/>
      <c r="AV3000" s="133"/>
      <c r="AW3000" s="133"/>
      <c r="AX3000" s="133"/>
      <c r="AY3000" s="133"/>
      <c r="AZ3000" s="133"/>
      <c r="BA3000" s="133"/>
      <c r="BB3000" s="133"/>
      <c r="BC3000" s="133"/>
      <c r="BD3000" s="133"/>
      <c r="BE3000" s="133"/>
      <c r="BF3000" s="133"/>
      <c r="BG3000" s="133"/>
      <c r="BH3000" s="133"/>
    </row>
    <row r="3001" spans="1:60" outlineLevel="1" x14ac:dyDescent="0.2">
      <c r="A3001" s="142"/>
      <c r="B3001" s="143"/>
      <c r="C3001" s="189" t="s">
        <v>1294</v>
      </c>
      <c r="D3001" s="175"/>
      <c r="E3001" s="176">
        <v>-4.3449999999999998</v>
      </c>
      <c r="F3001" s="144"/>
      <c r="G3001" s="144"/>
      <c r="H3001" s="144"/>
      <c r="I3001" s="144"/>
      <c r="J3001" s="144"/>
      <c r="K3001" s="144"/>
      <c r="L3001" s="144"/>
      <c r="M3001" s="144"/>
      <c r="N3001" s="144"/>
      <c r="O3001" s="144"/>
      <c r="P3001" s="144"/>
      <c r="Q3001" s="144"/>
      <c r="R3001" s="144"/>
      <c r="S3001" s="144"/>
      <c r="T3001" s="144"/>
      <c r="U3001" s="144"/>
      <c r="V3001" s="144"/>
      <c r="W3001" s="144"/>
      <c r="X3001" s="133"/>
      <c r="Y3001" s="133"/>
      <c r="Z3001" s="133"/>
      <c r="AA3001" s="133"/>
      <c r="AB3001" s="133"/>
      <c r="AC3001" s="133"/>
      <c r="AD3001" s="133"/>
      <c r="AE3001" s="133"/>
      <c r="AF3001" s="133"/>
      <c r="AG3001" s="133" t="s">
        <v>282</v>
      </c>
      <c r="AH3001" s="133">
        <v>0</v>
      </c>
      <c r="AI3001" s="133"/>
      <c r="AJ3001" s="133"/>
      <c r="AK3001" s="133"/>
      <c r="AL3001" s="133"/>
      <c r="AM3001" s="133"/>
      <c r="AN3001" s="133"/>
      <c r="AO3001" s="133"/>
      <c r="AP3001" s="133"/>
      <c r="AQ3001" s="133"/>
      <c r="AR3001" s="133"/>
      <c r="AS3001" s="133"/>
      <c r="AT3001" s="133"/>
      <c r="AU3001" s="133"/>
      <c r="AV3001" s="133"/>
      <c r="AW3001" s="133"/>
      <c r="AX3001" s="133"/>
      <c r="AY3001" s="133"/>
      <c r="AZ3001" s="133"/>
      <c r="BA3001" s="133"/>
      <c r="BB3001" s="133"/>
      <c r="BC3001" s="133"/>
      <c r="BD3001" s="133"/>
      <c r="BE3001" s="133"/>
      <c r="BF3001" s="133"/>
      <c r="BG3001" s="133"/>
      <c r="BH3001" s="133"/>
    </row>
    <row r="3002" spans="1:60" outlineLevel="1" x14ac:dyDescent="0.2">
      <c r="A3002" s="142"/>
      <c r="B3002" s="143"/>
      <c r="C3002" s="189" t="s">
        <v>1295</v>
      </c>
      <c r="D3002" s="175"/>
      <c r="E3002" s="176">
        <v>-7.7149999999999999</v>
      </c>
      <c r="F3002" s="144"/>
      <c r="G3002" s="144"/>
      <c r="H3002" s="144"/>
      <c r="I3002" s="144"/>
      <c r="J3002" s="144"/>
      <c r="K3002" s="144"/>
      <c r="L3002" s="144"/>
      <c r="M3002" s="144"/>
      <c r="N3002" s="144"/>
      <c r="O3002" s="144"/>
      <c r="P3002" s="144"/>
      <c r="Q3002" s="144"/>
      <c r="R3002" s="144"/>
      <c r="S3002" s="144"/>
      <c r="T3002" s="144"/>
      <c r="U3002" s="144"/>
      <c r="V3002" s="144"/>
      <c r="W3002" s="144"/>
      <c r="X3002" s="133"/>
      <c r="Y3002" s="133"/>
      <c r="Z3002" s="133"/>
      <c r="AA3002" s="133"/>
      <c r="AB3002" s="133"/>
      <c r="AC3002" s="133"/>
      <c r="AD3002" s="133"/>
      <c r="AE3002" s="133"/>
      <c r="AF3002" s="133"/>
      <c r="AG3002" s="133" t="s">
        <v>282</v>
      </c>
      <c r="AH3002" s="133">
        <v>0</v>
      </c>
      <c r="AI3002" s="133"/>
      <c r="AJ3002" s="133"/>
      <c r="AK3002" s="133"/>
      <c r="AL3002" s="133"/>
      <c r="AM3002" s="133"/>
      <c r="AN3002" s="133"/>
      <c r="AO3002" s="133"/>
      <c r="AP3002" s="133"/>
      <c r="AQ3002" s="133"/>
      <c r="AR3002" s="133"/>
      <c r="AS3002" s="133"/>
      <c r="AT3002" s="133"/>
      <c r="AU3002" s="133"/>
      <c r="AV3002" s="133"/>
      <c r="AW3002" s="133"/>
      <c r="AX3002" s="133"/>
      <c r="AY3002" s="133"/>
      <c r="AZ3002" s="133"/>
      <c r="BA3002" s="133"/>
      <c r="BB3002" s="133"/>
      <c r="BC3002" s="133"/>
      <c r="BD3002" s="133"/>
      <c r="BE3002" s="133"/>
      <c r="BF3002" s="133"/>
      <c r="BG3002" s="133"/>
      <c r="BH3002" s="133"/>
    </row>
    <row r="3003" spans="1:60" outlineLevel="1" x14ac:dyDescent="0.2">
      <c r="A3003" s="142"/>
      <c r="B3003" s="143"/>
      <c r="C3003" s="189" t="s">
        <v>2833</v>
      </c>
      <c r="D3003" s="175"/>
      <c r="E3003" s="176">
        <v>25.7439</v>
      </c>
      <c r="F3003" s="144"/>
      <c r="G3003" s="144"/>
      <c r="H3003" s="144"/>
      <c r="I3003" s="144"/>
      <c r="J3003" s="144"/>
      <c r="K3003" s="144"/>
      <c r="L3003" s="144"/>
      <c r="M3003" s="144"/>
      <c r="N3003" s="144"/>
      <c r="O3003" s="144"/>
      <c r="P3003" s="144"/>
      <c r="Q3003" s="144"/>
      <c r="R3003" s="144"/>
      <c r="S3003" s="144"/>
      <c r="T3003" s="144"/>
      <c r="U3003" s="144"/>
      <c r="V3003" s="144"/>
      <c r="W3003" s="144"/>
      <c r="X3003" s="133"/>
      <c r="Y3003" s="133"/>
      <c r="Z3003" s="133"/>
      <c r="AA3003" s="133"/>
      <c r="AB3003" s="133"/>
      <c r="AC3003" s="133"/>
      <c r="AD3003" s="133"/>
      <c r="AE3003" s="133"/>
      <c r="AF3003" s="133"/>
      <c r="AG3003" s="133" t="s">
        <v>282</v>
      </c>
      <c r="AH3003" s="133">
        <v>0</v>
      </c>
      <c r="AI3003" s="133"/>
      <c r="AJ3003" s="133"/>
      <c r="AK3003" s="133"/>
      <c r="AL3003" s="133"/>
      <c r="AM3003" s="133"/>
      <c r="AN3003" s="133"/>
      <c r="AO3003" s="133"/>
      <c r="AP3003" s="133"/>
      <c r="AQ3003" s="133"/>
      <c r="AR3003" s="133"/>
      <c r="AS3003" s="133"/>
      <c r="AT3003" s="133"/>
      <c r="AU3003" s="133"/>
      <c r="AV3003" s="133"/>
      <c r="AW3003" s="133"/>
      <c r="AX3003" s="133"/>
      <c r="AY3003" s="133"/>
      <c r="AZ3003" s="133"/>
      <c r="BA3003" s="133"/>
      <c r="BB3003" s="133"/>
      <c r="BC3003" s="133"/>
      <c r="BD3003" s="133"/>
      <c r="BE3003" s="133"/>
      <c r="BF3003" s="133"/>
      <c r="BG3003" s="133"/>
      <c r="BH3003" s="133"/>
    </row>
    <row r="3004" spans="1:60" outlineLevel="1" x14ac:dyDescent="0.2">
      <c r="A3004" s="142"/>
      <c r="B3004" s="143"/>
      <c r="C3004" s="189" t="s">
        <v>2834</v>
      </c>
      <c r="D3004" s="175"/>
      <c r="E3004" s="176">
        <v>81.423000000000002</v>
      </c>
      <c r="F3004" s="144"/>
      <c r="G3004" s="144"/>
      <c r="H3004" s="144"/>
      <c r="I3004" s="144"/>
      <c r="J3004" s="144"/>
      <c r="K3004" s="144"/>
      <c r="L3004" s="144"/>
      <c r="M3004" s="144"/>
      <c r="N3004" s="144"/>
      <c r="O3004" s="144"/>
      <c r="P3004" s="144"/>
      <c r="Q3004" s="144"/>
      <c r="R3004" s="144"/>
      <c r="S3004" s="144"/>
      <c r="T3004" s="144"/>
      <c r="U3004" s="144"/>
      <c r="V3004" s="144"/>
      <c r="W3004" s="144"/>
      <c r="X3004" s="133"/>
      <c r="Y3004" s="133"/>
      <c r="Z3004" s="133"/>
      <c r="AA3004" s="133"/>
      <c r="AB3004" s="133"/>
      <c r="AC3004" s="133"/>
      <c r="AD3004" s="133"/>
      <c r="AE3004" s="133"/>
      <c r="AF3004" s="133"/>
      <c r="AG3004" s="133" t="s">
        <v>282</v>
      </c>
      <c r="AH3004" s="133">
        <v>0</v>
      </c>
      <c r="AI3004" s="133"/>
      <c r="AJ3004" s="133"/>
      <c r="AK3004" s="133"/>
      <c r="AL3004" s="133"/>
      <c r="AM3004" s="133"/>
      <c r="AN3004" s="133"/>
      <c r="AO3004" s="133"/>
      <c r="AP3004" s="133"/>
      <c r="AQ3004" s="133"/>
      <c r="AR3004" s="133"/>
      <c r="AS3004" s="133"/>
      <c r="AT3004" s="133"/>
      <c r="AU3004" s="133"/>
      <c r="AV3004" s="133"/>
      <c r="AW3004" s="133"/>
      <c r="AX3004" s="133"/>
      <c r="AY3004" s="133"/>
      <c r="AZ3004" s="133"/>
      <c r="BA3004" s="133"/>
      <c r="BB3004" s="133"/>
      <c r="BC3004" s="133"/>
      <c r="BD3004" s="133"/>
      <c r="BE3004" s="133"/>
      <c r="BF3004" s="133"/>
      <c r="BG3004" s="133"/>
      <c r="BH3004" s="133"/>
    </row>
    <row r="3005" spans="1:60" outlineLevel="1" x14ac:dyDescent="0.2">
      <c r="A3005" s="142"/>
      <c r="B3005" s="143"/>
      <c r="C3005" s="189" t="s">
        <v>1297</v>
      </c>
      <c r="D3005" s="175"/>
      <c r="E3005" s="176">
        <v>-7.3249999999999993</v>
      </c>
      <c r="F3005" s="144"/>
      <c r="G3005" s="144"/>
      <c r="H3005" s="144"/>
      <c r="I3005" s="144"/>
      <c r="J3005" s="144"/>
      <c r="K3005" s="144"/>
      <c r="L3005" s="144"/>
      <c r="M3005" s="144"/>
      <c r="N3005" s="144"/>
      <c r="O3005" s="144"/>
      <c r="P3005" s="144"/>
      <c r="Q3005" s="144"/>
      <c r="R3005" s="144"/>
      <c r="S3005" s="144"/>
      <c r="T3005" s="144"/>
      <c r="U3005" s="144"/>
      <c r="V3005" s="144"/>
      <c r="W3005" s="144"/>
      <c r="X3005" s="133"/>
      <c r="Y3005" s="133"/>
      <c r="Z3005" s="133"/>
      <c r="AA3005" s="133"/>
      <c r="AB3005" s="133"/>
      <c r="AC3005" s="133"/>
      <c r="AD3005" s="133"/>
      <c r="AE3005" s="133"/>
      <c r="AF3005" s="133"/>
      <c r="AG3005" s="133" t="s">
        <v>282</v>
      </c>
      <c r="AH3005" s="133">
        <v>0</v>
      </c>
      <c r="AI3005" s="133"/>
      <c r="AJ3005" s="133"/>
      <c r="AK3005" s="133"/>
      <c r="AL3005" s="133"/>
      <c r="AM3005" s="133"/>
      <c r="AN3005" s="133"/>
      <c r="AO3005" s="133"/>
      <c r="AP3005" s="133"/>
      <c r="AQ3005" s="133"/>
      <c r="AR3005" s="133"/>
      <c r="AS3005" s="133"/>
      <c r="AT3005" s="133"/>
      <c r="AU3005" s="133"/>
      <c r="AV3005" s="133"/>
      <c r="AW3005" s="133"/>
      <c r="AX3005" s="133"/>
      <c r="AY3005" s="133"/>
      <c r="AZ3005" s="133"/>
      <c r="BA3005" s="133"/>
      <c r="BB3005" s="133"/>
      <c r="BC3005" s="133"/>
      <c r="BD3005" s="133"/>
      <c r="BE3005" s="133"/>
      <c r="BF3005" s="133"/>
      <c r="BG3005" s="133"/>
      <c r="BH3005" s="133"/>
    </row>
    <row r="3006" spans="1:60" outlineLevel="1" x14ac:dyDescent="0.2">
      <c r="A3006" s="142"/>
      <c r="B3006" s="143"/>
      <c r="C3006" s="189" t="s">
        <v>2835</v>
      </c>
      <c r="D3006" s="175"/>
      <c r="E3006" s="176">
        <v>91.298400000000001</v>
      </c>
      <c r="F3006" s="144"/>
      <c r="G3006" s="144"/>
      <c r="H3006" s="144"/>
      <c r="I3006" s="144"/>
      <c r="J3006" s="144"/>
      <c r="K3006" s="144"/>
      <c r="L3006" s="144"/>
      <c r="M3006" s="144"/>
      <c r="N3006" s="144"/>
      <c r="O3006" s="144"/>
      <c r="P3006" s="144"/>
      <c r="Q3006" s="144"/>
      <c r="R3006" s="144"/>
      <c r="S3006" s="144"/>
      <c r="T3006" s="144"/>
      <c r="U3006" s="144"/>
      <c r="V3006" s="144"/>
      <c r="W3006" s="144"/>
      <c r="X3006" s="133"/>
      <c r="Y3006" s="133"/>
      <c r="Z3006" s="133"/>
      <c r="AA3006" s="133"/>
      <c r="AB3006" s="133"/>
      <c r="AC3006" s="133"/>
      <c r="AD3006" s="133"/>
      <c r="AE3006" s="133"/>
      <c r="AF3006" s="133"/>
      <c r="AG3006" s="133" t="s">
        <v>282</v>
      </c>
      <c r="AH3006" s="133">
        <v>0</v>
      </c>
      <c r="AI3006" s="133"/>
      <c r="AJ3006" s="133"/>
      <c r="AK3006" s="133"/>
      <c r="AL3006" s="133"/>
      <c r="AM3006" s="133"/>
      <c r="AN3006" s="133"/>
      <c r="AO3006" s="133"/>
      <c r="AP3006" s="133"/>
      <c r="AQ3006" s="133"/>
      <c r="AR3006" s="133"/>
      <c r="AS3006" s="133"/>
      <c r="AT3006" s="133"/>
      <c r="AU3006" s="133"/>
      <c r="AV3006" s="133"/>
      <c r="AW3006" s="133"/>
      <c r="AX3006" s="133"/>
      <c r="AY3006" s="133"/>
      <c r="AZ3006" s="133"/>
      <c r="BA3006" s="133"/>
      <c r="BB3006" s="133"/>
      <c r="BC3006" s="133"/>
      <c r="BD3006" s="133"/>
      <c r="BE3006" s="133"/>
      <c r="BF3006" s="133"/>
      <c r="BG3006" s="133"/>
      <c r="BH3006" s="133"/>
    </row>
    <row r="3007" spans="1:60" outlineLevel="1" x14ac:dyDescent="0.2">
      <c r="A3007" s="142"/>
      <c r="B3007" s="143"/>
      <c r="C3007" s="189" t="s">
        <v>2836</v>
      </c>
      <c r="D3007" s="175"/>
      <c r="E3007" s="176">
        <v>122.91930000000001</v>
      </c>
      <c r="F3007" s="144"/>
      <c r="G3007" s="144"/>
      <c r="H3007" s="144"/>
      <c r="I3007" s="144"/>
      <c r="J3007" s="144"/>
      <c r="K3007" s="144"/>
      <c r="L3007" s="144"/>
      <c r="M3007" s="144"/>
      <c r="N3007" s="144"/>
      <c r="O3007" s="144"/>
      <c r="P3007" s="144"/>
      <c r="Q3007" s="144"/>
      <c r="R3007" s="144"/>
      <c r="S3007" s="144"/>
      <c r="T3007" s="144"/>
      <c r="U3007" s="144"/>
      <c r="V3007" s="144"/>
      <c r="W3007" s="144"/>
      <c r="X3007" s="133"/>
      <c r="Y3007" s="133"/>
      <c r="Z3007" s="133"/>
      <c r="AA3007" s="133"/>
      <c r="AB3007" s="133"/>
      <c r="AC3007" s="133"/>
      <c r="AD3007" s="133"/>
      <c r="AE3007" s="133"/>
      <c r="AF3007" s="133"/>
      <c r="AG3007" s="133" t="s">
        <v>282</v>
      </c>
      <c r="AH3007" s="133">
        <v>0</v>
      </c>
      <c r="AI3007" s="133"/>
      <c r="AJ3007" s="133"/>
      <c r="AK3007" s="133"/>
      <c r="AL3007" s="133"/>
      <c r="AM3007" s="133"/>
      <c r="AN3007" s="133"/>
      <c r="AO3007" s="133"/>
      <c r="AP3007" s="133"/>
      <c r="AQ3007" s="133"/>
      <c r="AR3007" s="133"/>
      <c r="AS3007" s="133"/>
      <c r="AT3007" s="133"/>
      <c r="AU3007" s="133"/>
      <c r="AV3007" s="133"/>
      <c r="AW3007" s="133"/>
      <c r="AX3007" s="133"/>
      <c r="AY3007" s="133"/>
      <c r="AZ3007" s="133"/>
      <c r="BA3007" s="133"/>
      <c r="BB3007" s="133"/>
      <c r="BC3007" s="133"/>
      <c r="BD3007" s="133"/>
      <c r="BE3007" s="133"/>
      <c r="BF3007" s="133"/>
      <c r="BG3007" s="133"/>
      <c r="BH3007" s="133"/>
    </row>
    <row r="3008" spans="1:60" outlineLevel="1" x14ac:dyDescent="0.2">
      <c r="A3008" s="142"/>
      <c r="B3008" s="143"/>
      <c r="C3008" s="189" t="s">
        <v>2837</v>
      </c>
      <c r="D3008" s="175"/>
      <c r="E3008" s="176">
        <v>-10.92</v>
      </c>
      <c r="F3008" s="144"/>
      <c r="G3008" s="144"/>
      <c r="H3008" s="144"/>
      <c r="I3008" s="144"/>
      <c r="J3008" s="144"/>
      <c r="K3008" s="144"/>
      <c r="L3008" s="144"/>
      <c r="M3008" s="144"/>
      <c r="N3008" s="144"/>
      <c r="O3008" s="144"/>
      <c r="P3008" s="144"/>
      <c r="Q3008" s="144"/>
      <c r="R3008" s="144"/>
      <c r="S3008" s="144"/>
      <c r="T3008" s="144"/>
      <c r="U3008" s="144"/>
      <c r="V3008" s="144"/>
      <c r="W3008" s="144"/>
      <c r="X3008" s="133"/>
      <c r="Y3008" s="133"/>
      <c r="Z3008" s="133"/>
      <c r="AA3008" s="133"/>
      <c r="AB3008" s="133"/>
      <c r="AC3008" s="133"/>
      <c r="AD3008" s="133"/>
      <c r="AE3008" s="133"/>
      <c r="AF3008" s="133"/>
      <c r="AG3008" s="133" t="s">
        <v>282</v>
      </c>
      <c r="AH3008" s="133">
        <v>0</v>
      </c>
      <c r="AI3008" s="133"/>
      <c r="AJ3008" s="133"/>
      <c r="AK3008" s="133"/>
      <c r="AL3008" s="133"/>
      <c r="AM3008" s="133"/>
      <c r="AN3008" s="133"/>
      <c r="AO3008" s="133"/>
      <c r="AP3008" s="133"/>
      <c r="AQ3008" s="133"/>
      <c r="AR3008" s="133"/>
      <c r="AS3008" s="133"/>
      <c r="AT3008" s="133"/>
      <c r="AU3008" s="133"/>
      <c r="AV3008" s="133"/>
      <c r="AW3008" s="133"/>
      <c r="AX3008" s="133"/>
      <c r="AY3008" s="133"/>
      <c r="AZ3008" s="133"/>
      <c r="BA3008" s="133"/>
      <c r="BB3008" s="133"/>
      <c r="BC3008" s="133"/>
      <c r="BD3008" s="133"/>
      <c r="BE3008" s="133"/>
      <c r="BF3008" s="133"/>
      <c r="BG3008" s="133"/>
      <c r="BH3008" s="133"/>
    </row>
    <row r="3009" spans="1:60" outlineLevel="1" x14ac:dyDescent="0.2">
      <c r="A3009" s="142"/>
      <c r="B3009" s="143"/>
      <c r="C3009" s="189" t="s">
        <v>2838</v>
      </c>
      <c r="D3009" s="175"/>
      <c r="E3009" s="176">
        <v>-19.22</v>
      </c>
      <c r="F3009" s="144"/>
      <c r="G3009" s="144"/>
      <c r="H3009" s="144"/>
      <c r="I3009" s="144"/>
      <c r="J3009" s="144"/>
      <c r="K3009" s="144"/>
      <c r="L3009" s="144"/>
      <c r="M3009" s="144"/>
      <c r="N3009" s="144"/>
      <c r="O3009" s="144"/>
      <c r="P3009" s="144"/>
      <c r="Q3009" s="144"/>
      <c r="R3009" s="144"/>
      <c r="S3009" s="144"/>
      <c r="T3009" s="144"/>
      <c r="U3009" s="144"/>
      <c r="V3009" s="144"/>
      <c r="W3009" s="144"/>
      <c r="X3009" s="133"/>
      <c r="Y3009" s="133"/>
      <c r="Z3009" s="133"/>
      <c r="AA3009" s="133"/>
      <c r="AB3009" s="133"/>
      <c r="AC3009" s="133"/>
      <c r="AD3009" s="133"/>
      <c r="AE3009" s="133"/>
      <c r="AF3009" s="133"/>
      <c r="AG3009" s="133" t="s">
        <v>282</v>
      </c>
      <c r="AH3009" s="133">
        <v>0</v>
      </c>
      <c r="AI3009" s="133"/>
      <c r="AJ3009" s="133"/>
      <c r="AK3009" s="133"/>
      <c r="AL3009" s="133"/>
      <c r="AM3009" s="133"/>
      <c r="AN3009" s="133"/>
      <c r="AO3009" s="133"/>
      <c r="AP3009" s="133"/>
      <c r="AQ3009" s="133"/>
      <c r="AR3009" s="133"/>
      <c r="AS3009" s="133"/>
      <c r="AT3009" s="133"/>
      <c r="AU3009" s="133"/>
      <c r="AV3009" s="133"/>
      <c r="AW3009" s="133"/>
      <c r="AX3009" s="133"/>
      <c r="AY3009" s="133"/>
      <c r="AZ3009" s="133"/>
      <c r="BA3009" s="133"/>
      <c r="BB3009" s="133"/>
      <c r="BC3009" s="133"/>
      <c r="BD3009" s="133"/>
      <c r="BE3009" s="133"/>
      <c r="BF3009" s="133"/>
      <c r="BG3009" s="133"/>
      <c r="BH3009" s="133"/>
    </row>
    <row r="3010" spans="1:60" outlineLevel="1" x14ac:dyDescent="0.2">
      <c r="A3010" s="142"/>
      <c r="B3010" s="143"/>
      <c r="C3010" s="189" t="s">
        <v>2839</v>
      </c>
      <c r="D3010" s="175"/>
      <c r="E3010" s="176">
        <v>8.8480000000000008</v>
      </c>
      <c r="F3010" s="144"/>
      <c r="G3010" s="144"/>
      <c r="H3010" s="144"/>
      <c r="I3010" s="144"/>
      <c r="J3010" s="144"/>
      <c r="K3010" s="144"/>
      <c r="L3010" s="144"/>
      <c r="M3010" s="144"/>
      <c r="N3010" s="144"/>
      <c r="O3010" s="144"/>
      <c r="P3010" s="144"/>
      <c r="Q3010" s="144"/>
      <c r="R3010" s="144"/>
      <c r="S3010" s="144"/>
      <c r="T3010" s="144"/>
      <c r="U3010" s="144"/>
      <c r="V3010" s="144"/>
      <c r="W3010" s="144"/>
      <c r="X3010" s="133"/>
      <c r="Y3010" s="133"/>
      <c r="Z3010" s="133"/>
      <c r="AA3010" s="133"/>
      <c r="AB3010" s="133"/>
      <c r="AC3010" s="133"/>
      <c r="AD3010" s="133"/>
      <c r="AE3010" s="133"/>
      <c r="AF3010" s="133"/>
      <c r="AG3010" s="133" t="s">
        <v>282</v>
      </c>
      <c r="AH3010" s="133">
        <v>0</v>
      </c>
      <c r="AI3010" s="133"/>
      <c r="AJ3010" s="133"/>
      <c r="AK3010" s="133"/>
      <c r="AL3010" s="133"/>
      <c r="AM3010" s="133"/>
      <c r="AN3010" s="133"/>
      <c r="AO3010" s="133"/>
      <c r="AP3010" s="133"/>
      <c r="AQ3010" s="133"/>
      <c r="AR3010" s="133"/>
      <c r="AS3010" s="133"/>
      <c r="AT3010" s="133"/>
      <c r="AU3010" s="133"/>
      <c r="AV3010" s="133"/>
      <c r="AW3010" s="133"/>
      <c r="AX3010" s="133"/>
      <c r="AY3010" s="133"/>
      <c r="AZ3010" s="133"/>
      <c r="BA3010" s="133"/>
      <c r="BB3010" s="133"/>
      <c r="BC3010" s="133"/>
      <c r="BD3010" s="133"/>
      <c r="BE3010" s="133"/>
      <c r="BF3010" s="133"/>
      <c r="BG3010" s="133"/>
      <c r="BH3010" s="133"/>
    </row>
    <row r="3011" spans="1:60" outlineLevel="1" x14ac:dyDescent="0.2">
      <c r="A3011" s="142"/>
      <c r="B3011" s="143"/>
      <c r="C3011" s="189" t="s">
        <v>2840</v>
      </c>
      <c r="D3011" s="175"/>
      <c r="E3011" s="176">
        <v>-0.4375</v>
      </c>
      <c r="F3011" s="144"/>
      <c r="G3011" s="144"/>
      <c r="H3011" s="144"/>
      <c r="I3011" s="144"/>
      <c r="J3011" s="144"/>
      <c r="K3011" s="144"/>
      <c r="L3011" s="144"/>
      <c r="M3011" s="144"/>
      <c r="N3011" s="144"/>
      <c r="O3011" s="144"/>
      <c r="P3011" s="144"/>
      <c r="Q3011" s="144"/>
      <c r="R3011" s="144"/>
      <c r="S3011" s="144"/>
      <c r="T3011" s="144"/>
      <c r="U3011" s="144"/>
      <c r="V3011" s="144"/>
      <c r="W3011" s="144"/>
      <c r="X3011" s="133"/>
      <c r="Y3011" s="133"/>
      <c r="Z3011" s="133"/>
      <c r="AA3011" s="133"/>
      <c r="AB3011" s="133"/>
      <c r="AC3011" s="133"/>
      <c r="AD3011" s="133"/>
      <c r="AE3011" s="133"/>
      <c r="AF3011" s="133"/>
      <c r="AG3011" s="133" t="s">
        <v>282</v>
      </c>
      <c r="AH3011" s="133">
        <v>0</v>
      </c>
      <c r="AI3011" s="133"/>
      <c r="AJ3011" s="133"/>
      <c r="AK3011" s="133"/>
      <c r="AL3011" s="133"/>
      <c r="AM3011" s="133"/>
      <c r="AN3011" s="133"/>
      <c r="AO3011" s="133"/>
      <c r="AP3011" s="133"/>
      <c r="AQ3011" s="133"/>
      <c r="AR3011" s="133"/>
      <c r="AS3011" s="133"/>
      <c r="AT3011" s="133"/>
      <c r="AU3011" s="133"/>
      <c r="AV3011" s="133"/>
      <c r="AW3011" s="133"/>
      <c r="AX3011" s="133"/>
      <c r="AY3011" s="133"/>
      <c r="AZ3011" s="133"/>
      <c r="BA3011" s="133"/>
      <c r="BB3011" s="133"/>
      <c r="BC3011" s="133"/>
      <c r="BD3011" s="133"/>
      <c r="BE3011" s="133"/>
      <c r="BF3011" s="133"/>
      <c r="BG3011" s="133"/>
      <c r="BH3011" s="133"/>
    </row>
    <row r="3012" spans="1:60" outlineLevel="1" x14ac:dyDescent="0.2">
      <c r="A3012" s="142"/>
      <c r="B3012" s="143"/>
      <c r="C3012" s="189" t="s">
        <v>2841</v>
      </c>
      <c r="D3012" s="175"/>
      <c r="E3012" s="176">
        <v>6.9440000000000008</v>
      </c>
      <c r="F3012" s="144"/>
      <c r="G3012" s="144"/>
      <c r="H3012" s="144"/>
      <c r="I3012" s="144"/>
      <c r="J3012" s="144"/>
      <c r="K3012" s="144"/>
      <c r="L3012" s="144"/>
      <c r="M3012" s="144"/>
      <c r="N3012" s="144"/>
      <c r="O3012" s="144"/>
      <c r="P3012" s="144"/>
      <c r="Q3012" s="144"/>
      <c r="R3012" s="144"/>
      <c r="S3012" s="144"/>
      <c r="T3012" s="144"/>
      <c r="U3012" s="144"/>
      <c r="V3012" s="144"/>
      <c r="W3012" s="144"/>
      <c r="X3012" s="133"/>
      <c r="Y3012" s="133"/>
      <c r="Z3012" s="133"/>
      <c r="AA3012" s="133"/>
      <c r="AB3012" s="133"/>
      <c r="AC3012" s="133"/>
      <c r="AD3012" s="133"/>
      <c r="AE3012" s="133"/>
      <c r="AF3012" s="133"/>
      <c r="AG3012" s="133" t="s">
        <v>282</v>
      </c>
      <c r="AH3012" s="133">
        <v>0</v>
      </c>
      <c r="AI3012" s="133"/>
      <c r="AJ3012" s="133"/>
      <c r="AK3012" s="133"/>
      <c r="AL3012" s="133"/>
      <c r="AM3012" s="133"/>
      <c r="AN3012" s="133"/>
      <c r="AO3012" s="133"/>
      <c r="AP3012" s="133"/>
      <c r="AQ3012" s="133"/>
      <c r="AR3012" s="133"/>
      <c r="AS3012" s="133"/>
      <c r="AT3012" s="133"/>
      <c r="AU3012" s="133"/>
      <c r="AV3012" s="133"/>
      <c r="AW3012" s="133"/>
      <c r="AX3012" s="133"/>
      <c r="AY3012" s="133"/>
      <c r="AZ3012" s="133"/>
      <c r="BA3012" s="133"/>
      <c r="BB3012" s="133"/>
      <c r="BC3012" s="133"/>
      <c r="BD3012" s="133"/>
      <c r="BE3012" s="133"/>
      <c r="BF3012" s="133"/>
      <c r="BG3012" s="133"/>
      <c r="BH3012" s="133"/>
    </row>
    <row r="3013" spans="1:60" outlineLevel="1" x14ac:dyDescent="0.2">
      <c r="A3013" s="142"/>
      <c r="B3013" s="143"/>
      <c r="C3013" s="189" t="s">
        <v>2842</v>
      </c>
      <c r="D3013" s="175"/>
      <c r="E3013" s="176">
        <v>-0.16749999999999998</v>
      </c>
      <c r="F3013" s="144"/>
      <c r="G3013" s="144"/>
      <c r="H3013" s="144"/>
      <c r="I3013" s="144"/>
      <c r="J3013" s="144"/>
      <c r="K3013" s="144"/>
      <c r="L3013" s="144"/>
      <c r="M3013" s="144"/>
      <c r="N3013" s="144"/>
      <c r="O3013" s="144"/>
      <c r="P3013" s="144"/>
      <c r="Q3013" s="144"/>
      <c r="R3013" s="144"/>
      <c r="S3013" s="144"/>
      <c r="T3013" s="144"/>
      <c r="U3013" s="144"/>
      <c r="V3013" s="144"/>
      <c r="W3013" s="144"/>
      <c r="X3013" s="133"/>
      <c r="Y3013" s="133"/>
      <c r="Z3013" s="133"/>
      <c r="AA3013" s="133"/>
      <c r="AB3013" s="133"/>
      <c r="AC3013" s="133"/>
      <c r="AD3013" s="133"/>
      <c r="AE3013" s="133"/>
      <c r="AF3013" s="133"/>
      <c r="AG3013" s="133" t="s">
        <v>282</v>
      </c>
      <c r="AH3013" s="133">
        <v>0</v>
      </c>
      <c r="AI3013" s="133"/>
      <c r="AJ3013" s="133"/>
      <c r="AK3013" s="133"/>
      <c r="AL3013" s="133"/>
      <c r="AM3013" s="133"/>
      <c r="AN3013" s="133"/>
      <c r="AO3013" s="133"/>
      <c r="AP3013" s="133"/>
      <c r="AQ3013" s="133"/>
      <c r="AR3013" s="133"/>
      <c r="AS3013" s="133"/>
      <c r="AT3013" s="133"/>
      <c r="AU3013" s="133"/>
      <c r="AV3013" s="133"/>
      <c r="AW3013" s="133"/>
      <c r="AX3013" s="133"/>
      <c r="AY3013" s="133"/>
      <c r="AZ3013" s="133"/>
      <c r="BA3013" s="133"/>
      <c r="BB3013" s="133"/>
      <c r="BC3013" s="133"/>
      <c r="BD3013" s="133"/>
      <c r="BE3013" s="133"/>
      <c r="BF3013" s="133"/>
      <c r="BG3013" s="133"/>
      <c r="BH3013" s="133"/>
    </row>
    <row r="3014" spans="1:60" outlineLevel="1" x14ac:dyDescent="0.2">
      <c r="A3014" s="142"/>
      <c r="B3014" s="143"/>
      <c r="C3014" s="189" t="s">
        <v>2843</v>
      </c>
      <c r="D3014" s="175"/>
      <c r="E3014" s="176">
        <v>10.8864</v>
      </c>
      <c r="F3014" s="144"/>
      <c r="G3014" s="144"/>
      <c r="H3014" s="144"/>
      <c r="I3014" s="144"/>
      <c r="J3014" s="144"/>
      <c r="K3014" s="144"/>
      <c r="L3014" s="144"/>
      <c r="M3014" s="144"/>
      <c r="N3014" s="144"/>
      <c r="O3014" s="144"/>
      <c r="P3014" s="144"/>
      <c r="Q3014" s="144"/>
      <c r="R3014" s="144"/>
      <c r="S3014" s="144"/>
      <c r="T3014" s="144"/>
      <c r="U3014" s="144"/>
      <c r="V3014" s="144"/>
      <c r="W3014" s="144"/>
      <c r="X3014" s="133"/>
      <c r="Y3014" s="133"/>
      <c r="Z3014" s="133"/>
      <c r="AA3014" s="133"/>
      <c r="AB3014" s="133"/>
      <c r="AC3014" s="133"/>
      <c r="AD3014" s="133"/>
      <c r="AE3014" s="133"/>
      <c r="AF3014" s="133"/>
      <c r="AG3014" s="133" t="s">
        <v>282</v>
      </c>
      <c r="AH3014" s="133">
        <v>0</v>
      </c>
      <c r="AI3014" s="133"/>
      <c r="AJ3014" s="133"/>
      <c r="AK3014" s="133"/>
      <c r="AL3014" s="133"/>
      <c r="AM3014" s="133"/>
      <c r="AN3014" s="133"/>
      <c r="AO3014" s="133"/>
      <c r="AP3014" s="133"/>
      <c r="AQ3014" s="133"/>
      <c r="AR3014" s="133"/>
      <c r="AS3014" s="133"/>
      <c r="AT3014" s="133"/>
      <c r="AU3014" s="133"/>
      <c r="AV3014" s="133"/>
      <c r="AW3014" s="133"/>
      <c r="AX3014" s="133"/>
      <c r="AY3014" s="133"/>
      <c r="AZ3014" s="133"/>
      <c r="BA3014" s="133"/>
      <c r="BB3014" s="133"/>
      <c r="BC3014" s="133"/>
      <c r="BD3014" s="133"/>
      <c r="BE3014" s="133"/>
      <c r="BF3014" s="133"/>
      <c r="BG3014" s="133"/>
      <c r="BH3014" s="133"/>
    </row>
    <row r="3015" spans="1:60" outlineLevel="1" x14ac:dyDescent="0.2">
      <c r="A3015" s="142"/>
      <c r="B3015" s="143"/>
      <c r="C3015" s="189" t="s">
        <v>2844</v>
      </c>
      <c r="D3015" s="175"/>
      <c r="E3015" s="176">
        <v>-0.95949999999999991</v>
      </c>
      <c r="F3015" s="144"/>
      <c r="G3015" s="144"/>
      <c r="H3015" s="144"/>
      <c r="I3015" s="144"/>
      <c r="J3015" s="144"/>
      <c r="K3015" s="144"/>
      <c r="L3015" s="144"/>
      <c r="M3015" s="144"/>
      <c r="N3015" s="144"/>
      <c r="O3015" s="144"/>
      <c r="P3015" s="144"/>
      <c r="Q3015" s="144"/>
      <c r="R3015" s="144"/>
      <c r="S3015" s="144"/>
      <c r="T3015" s="144"/>
      <c r="U3015" s="144"/>
      <c r="V3015" s="144"/>
      <c r="W3015" s="144"/>
      <c r="X3015" s="133"/>
      <c r="Y3015" s="133"/>
      <c r="Z3015" s="133"/>
      <c r="AA3015" s="133"/>
      <c r="AB3015" s="133"/>
      <c r="AC3015" s="133"/>
      <c r="AD3015" s="133"/>
      <c r="AE3015" s="133"/>
      <c r="AF3015" s="133"/>
      <c r="AG3015" s="133" t="s">
        <v>282</v>
      </c>
      <c r="AH3015" s="133">
        <v>0</v>
      </c>
      <c r="AI3015" s="133"/>
      <c r="AJ3015" s="133"/>
      <c r="AK3015" s="133"/>
      <c r="AL3015" s="133"/>
      <c r="AM3015" s="133"/>
      <c r="AN3015" s="133"/>
      <c r="AO3015" s="133"/>
      <c r="AP3015" s="133"/>
      <c r="AQ3015" s="133"/>
      <c r="AR3015" s="133"/>
      <c r="AS3015" s="133"/>
      <c r="AT3015" s="133"/>
      <c r="AU3015" s="133"/>
      <c r="AV3015" s="133"/>
      <c r="AW3015" s="133"/>
      <c r="AX3015" s="133"/>
      <c r="AY3015" s="133"/>
      <c r="AZ3015" s="133"/>
      <c r="BA3015" s="133"/>
      <c r="BB3015" s="133"/>
      <c r="BC3015" s="133"/>
      <c r="BD3015" s="133"/>
      <c r="BE3015" s="133"/>
      <c r="BF3015" s="133"/>
      <c r="BG3015" s="133"/>
      <c r="BH3015" s="133"/>
    </row>
    <row r="3016" spans="1:60" outlineLevel="1" x14ac:dyDescent="0.2">
      <c r="A3016" s="142"/>
      <c r="B3016" s="143"/>
      <c r="C3016" s="189" t="s">
        <v>2845</v>
      </c>
      <c r="D3016" s="175"/>
      <c r="E3016" s="176">
        <v>10.192</v>
      </c>
      <c r="F3016" s="144"/>
      <c r="G3016" s="144"/>
      <c r="H3016" s="144"/>
      <c r="I3016" s="144"/>
      <c r="J3016" s="144"/>
      <c r="K3016" s="144"/>
      <c r="L3016" s="144"/>
      <c r="M3016" s="144"/>
      <c r="N3016" s="144"/>
      <c r="O3016" s="144"/>
      <c r="P3016" s="144"/>
      <c r="Q3016" s="144"/>
      <c r="R3016" s="144"/>
      <c r="S3016" s="144"/>
      <c r="T3016" s="144"/>
      <c r="U3016" s="144"/>
      <c r="V3016" s="144"/>
      <c r="W3016" s="144"/>
      <c r="X3016" s="133"/>
      <c r="Y3016" s="133"/>
      <c r="Z3016" s="133"/>
      <c r="AA3016" s="133"/>
      <c r="AB3016" s="133"/>
      <c r="AC3016" s="133"/>
      <c r="AD3016" s="133"/>
      <c r="AE3016" s="133"/>
      <c r="AF3016" s="133"/>
      <c r="AG3016" s="133" t="s">
        <v>282</v>
      </c>
      <c r="AH3016" s="133">
        <v>0</v>
      </c>
      <c r="AI3016" s="133"/>
      <c r="AJ3016" s="133"/>
      <c r="AK3016" s="133"/>
      <c r="AL3016" s="133"/>
      <c r="AM3016" s="133"/>
      <c r="AN3016" s="133"/>
      <c r="AO3016" s="133"/>
      <c r="AP3016" s="133"/>
      <c r="AQ3016" s="133"/>
      <c r="AR3016" s="133"/>
      <c r="AS3016" s="133"/>
      <c r="AT3016" s="133"/>
      <c r="AU3016" s="133"/>
      <c r="AV3016" s="133"/>
      <c r="AW3016" s="133"/>
      <c r="AX3016" s="133"/>
      <c r="AY3016" s="133"/>
      <c r="AZ3016" s="133"/>
      <c r="BA3016" s="133"/>
      <c r="BB3016" s="133"/>
      <c r="BC3016" s="133"/>
      <c r="BD3016" s="133"/>
      <c r="BE3016" s="133"/>
      <c r="BF3016" s="133"/>
      <c r="BG3016" s="133"/>
      <c r="BH3016" s="133"/>
    </row>
    <row r="3017" spans="1:60" outlineLevel="1" x14ac:dyDescent="0.2">
      <c r="A3017" s="142"/>
      <c r="B3017" s="143"/>
      <c r="C3017" s="189" t="s">
        <v>2846</v>
      </c>
      <c r="D3017" s="175"/>
      <c r="E3017" s="176">
        <v>38.5533</v>
      </c>
      <c r="F3017" s="144"/>
      <c r="G3017" s="144"/>
      <c r="H3017" s="144"/>
      <c r="I3017" s="144"/>
      <c r="J3017" s="144"/>
      <c r="K3017" s="144"/>
      <c r="L3017" s="144"/>
      <c r="M3017" s="144"/>
      <c r="N3017" s="144"/>
      <c r="O3017" s="144"/>
      <c r="P3017" s="144"/>
      <c r="Q3017" s="144"/>
      <c r="R3017" s="144"/>
      <c r="S3017" s="144"/>
      <c r="T3017" s="144"/>
      <c r="U3017" s="144"/>
      <c r="V3017" s="144"/>
      <c r="W3017" s="144"/>
      <c r="X3017" s="133"/>
      <c r="Y3017" s="133"/>
      <c r="Z3017" s="133"/>
      <c r="AA3017" s="133"/>
      <c r="AB3017" s="133"/>
      <c r="AC3017" s="133"/>
      <c r="AD3017" s="133"/>
      <c r="AE3017" s="133"/>
      <c r="AF3017" s="133"/>
      <c r="AG3017" s="133" t="s">
        <v>282</v>
      </c>
      <c r="AH3017" s="133">
        <v>0</v>
      </c>
      <c r="AI3017" s="133"/>
      <c r="AJ3017" s="133"/>
      <c r="AK3017" s="133"/>
      <c r="AL3017" s="133"/>
      <c r="AM3017" s="133"/>
      <c r="AN3017" s="133"/>
      <c r="AO3017" s="133"/>
      <c r="AP3017" s="133"/>
      <c r="AQ3017" s="133"/>
      <c r="AR3017" s="133"/>
      <c r="AS3017" s="133"/>
      <c r="AT3017" s="133"/>
      <c r="AU3017" s="133"/>
      <c r="AV3017" s="133"/>
      <c r="AW3017" s="133"/>
      <c r="AX3017" s="133"/>
      <c r="AY3017" s="133"/>
      <c r="AZ3017" s="133"/>
      <c r="BA3017" s="133"/>
      <c r="BB3017" s="133"/>
      <c r="BC3017" s="133"/>
      <c r="BD3017" s="133"/>
      <c r="BE3017" s="133"/>
      <c r="BF3017" s="133"/>
      <c r="BG3017" s="133"/>
      <c r="BH3017" s="133"/>
    </row>
    <row r="3018" spans="1:60" outlineLevel="1" x14ac:dyDescent="0.2">
      <c r="A3018" s="142"/>
      <c r="B3018" s="143"/>
      <c r="C3018" s="189" t="s">
        <v>689</v>
      </c>
      <c r="D3018" s="175"/>
      <c r="E3018" s="176">
        <v>-6.1823999999999995</v>
      </c>
      <c r="F3018" s="144"/>
      <c r="G3018" s="144"/>
      <c r="H3018" s="144"/>
      <c r="I3018" s="144"/>
      <c r="J3018" s="144"/>
      <c r="K3018" s="144"/>
      <c r="L3018" s="144"/>
      <c r="M3018" s="144"/>
      <c r="N3018" s="144"/>
      <c r="O3018" s="144"/>
      <c r="P3018" s="144"/>
      <c r="Q3018" s="144"/>
      <c r="R3018" s="144"/>
      <c r="S3018" s="144"/>
      <c r="T3018" s="144"/>
      <c r="U3018" s="144"/>
      <c r="V3018" s="144"/>
      <c r="W3018" s="144"/>
      <c r="X3018" s="133"/>
      <c r="Y3018" s="133"/>
      <c r="Z3018" s="133"/>
      <c r="AA3018" s="133"/>
      <c r="AB3018" s="133"/>
      <c r="AC3018" s="133"/>
      <c r="AD3018" s="133"/>
      <c r="AE3018" s="133"/>
      <c r="AF3018" s="133"/>
      <c r="AG3018" s="133" t="s">
        <v>282</v>
      </c>
      <c r="AH3018" s="133">
        <v>0</v>
      </c>
      <c r="AI3018" s="133"/>
      <c r="AJ3018" s="133"/>
      <c r="AK3018" s="133"/>
      <c r="AL3018" s="133"/>
      <c r="AM3018" s="133"/>
      <c r="AN3018" s="133"/>
      <c r="AO3018" s="133"/>
      <c r="AP3018" s="133"/>
      <c r="AQ3018" s="133"/>
      <c r="AR3018" s="133"/>
      <c r="AS3018" s="133"/>
      <c r="AT3018" s="133"/>
      <c r="AU3018" s="133"/>
      <c r="AV3018" s="133"/>
      <c r="AW3018" s="133"/>
      <c r="AX3018" s="133"/>
      <c r="AY3018" s="133"/>
      <c r="AZ3018" s="133"/>
      <c r="BA3018" s="133"/>
      <c r="BB3018" s="133"/>
      <c r="BC3018" s="133"/>
      <c r="BD3018" s="133"/>
      <c r="BE3018" s="133"/>
      <c r="BF3018" s="133"/>
      <c r="BG3018" s="133"/>
      <c r="BH3018" s="133"/>
    </row>
    <row r="3019" spans="1:60" outlineLevel="1" x14ac:dyDescent="0.2">
      <c r="A3019" s="142"/>
      <c r="B3019" s="143"/>
      <c r="C3019" s="189" t="s">
        <v>2847</v>
      </c>
      <c r="D3019" s="175"/>
      <c r="E3019" s="176">
        <v>-2.9549999999999996</v>
      </c>
      <c r="F3019" s="144"/>
      <c r="G3019" s="144"/>
      <c r="H3019" s="144"/>
      <c r="I3019" s="144"/>
      <c r="J3019" s="144"/>
      <c r="K3019" s="144"/>
      <c r="L3019" s="144"/>
      <c r="M3019" s="144"/>
      <c r="N3019" s="144"/>
      <c r="O3019" s="144"/>
      <c r="P3019" s="144"/>
      <c r="Q3019" s="144"/>
      <c r="R3019" s="144"/>
      <c r="S3019" s="144"/>
      <c r="T3019" s="144"/>
      <c r="U3019" s="144"/>
      <c r="V3019" s="144"/>
      <c r="W3019" s="144"/>
      <c r="X3019" s="133"/>
      <c r="Y3019" s="133"/>
      <c r="Z3019" s="133"/>
      <c r="AA3019" s="133"/>
      <c r="AB3019" s="133"/>
      <c r="AC3019" s="133"/>
      <c r="AD3019" s="133"/>
      <c r="AE3019" s="133"/>
      <c r="AF3019" s="133"/>
      <c r="AG3019" s="133" t="s">
        <v>282</v>
      </c>
      <c r="AH3019" s="133">
        <v>0</v>
      </c>
      <c r="AI3019" s="133"/>
      <c r="AJ3019" s="133"/>
      <c r="AK3019" s="133"/>
      <c r="AL3019" s="133"/>
      <c r="AM3019" s="133"/>
      <c r="AN3019" s="133"/>
      <c r="AO3019" s="133"/>
      <c r="AP3019" s="133"/>
      <c r="AQ3019" s="133"/>
      <c r="AR3019" s="133"/>
      <c r="AS3019" s="133"/>
      <c r="AT3019" s="133"/>
      <c r="AU3019" s="133"/>
      <c r="AV3019" s="133"/>
      <c r="AW3019" s="133"/>
      <c r="AX3019" s="133"/>
      <c r="AY3019" s="133"/>
      <c r="AZ3019" s="133"/>
      <c r="BA3019" s="133"/>
      <c r="BB3019" s="133"/>
      <c r="BC3019" s="133"/>
      <c r="BD3019" s="133"/>
      <c r="BE3019" s="133"/>
      <c r="BF3019" s="133"/>
      <c r="BG3019" s="133"/>
      <c r="BH3019" s="133"/>
    </row>
    <row r="3020" spans="1:60" outlineLevel="1" x14ac:dyDescent="0.2">
      <c r="A3020" s="142"/>
      <c r="B3020" s="143"/>
      <c r="C3020" s="189" t="s">
        <v>2848</v>
      </c>
      <c r="D3020" s="175"/>
      <c r="E3020" s="176">
        <v>6.1152000000000006</v>
      </c>
      <c r="F3020" s="144"/>
      <c r="G3020" s="144"/>
      <c r="H3020" s="144"/>
      <c r="I3020" s="144"/>
      <c r="J3020" s="144"/>
      <c r="K3020" s="144"/>
      <c r="L3020" s="144"/>
      <c r="M3020" s="144"/>
      <c r="N3020" s="144"/>
      <c r="O3020" s="144"/>
      <c r="P3020" s="144"/>
      <c r="Q3020" s="144"/>
      <c r="R3020" s="144"/>
      <c r="S3020" s="144"/>
      <c r="T3020" s="144"/>
      <c r="U3020" s="144"/>
      <c r="V3020" s="144"/>
      <c r="W3020" s="144"/>
      <c r="X3020" s="133"/>
      <c r="Y3020" s="133"/>
      <c r="Z3020" s="133"/>
      <c r="AA3020" s="133"/>
      <c r="AB3020" s="133"/>
      <c r="AC3020" s="133"/>
      <c r="AD3020" s="133"/>
      <c r="AE3020" s="133"/>
      <c r="AF3020" s="133"/>
      <c r="AG3020" s="133" t="s">
        <v>282</v>
      </c>
      <c r="AH3020" s="133">
        <v>0</v>
      </c>
      <c r="AI3020" s="133"/>
      <c r="AJ3020" s="133"/>
      <c r="AK3020" s="133"/>
      <c r="AL3020" s="133"/>
      <c r="AM3020" s="133"/>
      <c r="AN3020" s="133"/>
      <c r="AO3020" s="133"/>
      <c r="AP3020" s="133"/>
      <c r="AQ3020" s="133"/>
      <c r="AR3020" s="133"/>
      <c r="AS3020" s="133"/>
      <c r="AT3020" s="133"/>
      <c r="AU3020" s="133"/>
      <c r="AV3020" s="133"/>
      <c r="AW3020" s="133"/>
      <c r="AX3020" s="133"/>
      <c r="AY3020" s="133"/>
      <c r="AZ3020" s="133"/>
      <c r="BA3020" s="133"/>
      <c r="BB3020" s="133"/>
      <c r="BC3020" s="133"/>
      <c r="BD3020" s="133"/>
      <c r="BE3020" s="133"/>
      <c r="BF3020" s="133"/>
      <c r="BG3020" s="133"/>
      <c r="BH3020" s="133"/>
    </row>
    <row r="3021" spans="1:60" outlineLevel="1" x14ac:dyDescent="0.2">
      <c r="A3021" s="142"/>
      <c r="B3021" s="143"/>
      <c r="C3021" s="189" t="s">
        <v>2849</v>
      </c>
      <c r="D3021" s="175"/>
      <c r="E3021" s="176">
        <v>6.0032000000000005</v>
      </c>
      <c r="F3021" s="144"/>
      <c r="G3021" s="144"/>
      <c r="H3021" s="144"/>
      <c r="I3021" s="144"/>
      <c r="J3021" s="144"/>
      <c r="K3021" s="144"/>
      <c r="L3021" s="144"/>
      <c r="M3021" s="144"/>
      <c r="N3021" s="144"/>
      <c r="O3021" s="144"/>
      <c r="P3021" s="144"/>
      <c r="Q3021" s="144"/>
      <c r="R3021" s="144"/>
      <c r="S3021" s="144"/>
      <c r="T3021" s="144"/>
      <c r="U3021" s="144"/>
      <c r="V3021" s="144"/>
      <c r="W3021" s="144"/>
      <c r="X3021" s="133"/>
      <c r="Y3021" s="133"/>
      <c r="Z3021" s="133"/>
      <c r="AA3021" s="133"/>
      <c r="AB3021" s="133"/>
      <c r="AC3021" s="133"/>
      <c r="AD3021" s="133"/>
      <c r="AE3021" s="133"/>
      <c r="AF3021" s="133"/>
      <c r="AG3021" s="133" t="s">
        <v>282</v>
      </c>
      <c r="AH3021" s="133">
        <v>0</v>
      </c>
      <c r="AI3021" s="133"/>
      <c r="AJ3021" s="133"/>
      <c r="AK3021" s="133"/>
      <c r="AL3021" s="133"/>
      <c r="AM3021" s="133"/>
      <c r="AN3021" s="133"/>
      <c r="AO3021" s="133"/>
      <c r="AP3021" s="133"/>
      <c r="AQ3021" s="133"/>
      <c r="AR3021" s="133"/>
      <c r="AS3021" s="133"/>
      <c r="AT3021" s="133"/>
      <c r="AU3021" s="133"/>
      <c r="AV3021" s="133"/>
      <c r="AW3021" s="133"/>
      <c r="AX3021" s="133"/>
      <c r="AY3021" s="133"/>
      <c r="AZ3021" s="133"/>
      <c r="BA3021" s="133"/>
      <c r="BB3021" s="133"/>
      <c r="BC3021" s="133"/>
      <c r="BD3021" s="133"/>
      <c r="BE3021" s="133"/>
      <c r="BF3021" s="133"/>
      <c r="BG3021" s="133"/>
      <c r="BH3021" s="133"/>
    </row>
    <row r="3022" spans="1:60" outlineLevel="1" x14ac:dyDescent="0.2">
      <c r="A3022" s="142"/>
      <c r="B3022" s="143"/>
      <c r="C3022" s="189" t="s">
        <v>2850</v>
      </c>
      <c r="D3022" s="175"/>
      <c r="E3022" s="176">
        <v>7.3472000000000008</v>
      </c>
      <c r="F3022" s="144"/>
      <c r="G3022" s="144"/>
      <c r="H3022" s="144"/>
      <c r="I3022" s="144"/>
      <c r="J3022" s="144"/>
      <c r="K3022" s="144"/>
      <c r="L3022" s="144"/>
      <c r="M3022" s="144"/>
      <c r="N3022" s="144"/>
      <c r="O3022" s="144"/>
      <c r="P3022" s="144"/>
      <c r="Q3022" s="144"/>
      <c r="R3022" s="144"/>
      <c r="S3022" s="144"/>
      <c r="T3022" s="144"/>
      <c r="U3022" s="144"/>
      <c r="V3022" s="144"/>
      <c r="W3022" s="144"/>
      <c r="X3022" s="133"/>
      <c r="Y3022" s="133"/>
      <c r="Z3022" s="133"/>
      <c r="AA3022" s="133"/>
      <c r="AB3022" s="133"/>
      <c r="AC3022" s="133"/>
      <c r="AD3022" s="133"/>
      <c r="AE3022" s="133"/>
      <c r="AF3022" s="133"/>
      <c r="AG3022" s="133" t="s">
        <v>282</v>
      </c>
      <c r="AH3022" s="133">
        <v>0</v>
      </c>
      <c r="AI3022" s="133"/>
      <c r="AJ3022" s="133"/>
      <c r="AK3022" s="133"/>
      <c r="AL3022" s="133"/>
      <c r="AM3022" s="133"/>
      <c r="AN3022" s="133"/>
      <c r="AO3022" s="133"/>
      <c r="AP3022" s="133"/>
      <c r="AQ3022" s="133"/>
      <c r="AR3022" s="133"/>
      <c r="AS3022" s="133"/>
      <c r="AT3022" s="133"/>
      <c r="AU3022" s="133"/>
      <c r="AV3022" s="133"/>
      <c r="AW3022" s="133"/>
      <c r="AX3022" s="133"/>
      <c r="AY3022" s="133"/>
      <c r="AZ3022" s="133"/>
      <c r="BA3022" s="133"/>
      <c r="BB3022" s="133"/>
      <c r="BC3022" s="133"/>
      <c r="BD3022" s="133"/>
      <c r="BE3022" s="133"/>
      <c r="BF3022" s="133"/>
      <c r="BG3022" s="133"/>
      <c r="BH3022" s="133"/>
    </row>
    <row r="3023" spans="1:60" outlineLevel="1" x14ac:dyDescent="0.2">
      <c r="A3023" s="142"/>
      <c r="B3023" s="143"/>
      <c r="C3023" s="189" t="s">
        <v>2851</v>
      </c>
      <c r="D3023" s="175"/>
      <c r="E3023" s="176">
        <v>13.059200000000001</v>
      </c>
      <c r="F3023" s="144"/>
      <c r="G3023" s="144"/>
      <c r="H3023" s="144"/>
      <c r="I3023" s="144"/>
      <c r="J3023" s="144"/>
      <c r="K3023" s="144"/>
      <c r="L3023" s="144"/>
      <c r="M3023" s="144"/>
      <c r="N3023" s="144"/>
      <c r="O3023" s="144"/>
      <c r="P3023" s="144"/>
      <c r="Q3023" s="144"/>
      <c r="R3023" s="144"/>
      <c r="S3023" s="144"/>
      <c r="T3023" s="144"/>
      <c r="U3023" s="144"/>
      <c r="V3023" s="144"/>
      <c r="W3023" s="144"/>
      <c r="X3023" s="133"/>
      <c r="Y3023" s="133"/>
      <c r="Z3023" s="133"/>
      <c r="AA3023" s="133"/>
      <c r="AB3023" s="133"/>
      <c r="AC3023" s="133"/>
      <c r="AD3023" s="133"/>
      <c r="AE3023" s="133"/>
      <c r="AF3023" s="133"/>
      <c r="AG3023" s="133" t="s">
        <v>282</v>
      </c>
      <c r="AH3023" s="133">
        <v>0</v>
      </c>
      <c r="AI3023" s="133"/>
      <c r="AJ3023" s="133"/>
      <c r="AK3023" s="133"/>
      <c r="AL3023" s="133"/>
      <c r="AM3023" s="133"/>
      <c r="AN3023" s="133"/>
      <c r="AO3023" s="133"/>
      <c r="AP3023" s="133"/>
      <c r="AQ3023" s="133"/>
      <c r="AR3023" s="133"/>
      <c r="AS3023" s="133"/>
      <c r="AT3023" s="133"/>
      <c r="AU3023" s="133"/>
      <c r="AV3023" s="133"/>
      <c r="AW3023" s="133"/>
      <c r="AX3023" s="133"/>
      <c r="AY3023" s="133"/>
      <c r="AZ3023" s="133"/>
      <c r="BA3023" s="133"/>
      <c r="BB3023" s="133"/>
      <c r="BC3023" s="133"/>
      <c r="BD3023" s="133"/>
      <c r="BE3023" s="133"/>
      <c r="BF3023" s="133"/>
      <c r="BG3023" s="133"/>
      <c r="BH3023" s="133"/>
    </row>
    <row r="3024" spans="1:60" outlineLevel="1" x14ac:dyDescent="0.2">
      <c r="A3024" s="142"/>
      <c r="B3024" s="143"/>
      <c r="C3024" s="189" t="s">
        <v>2852</v>
      </c>
      <c r="D3024" s="175"/>
      <c r="E3024" s="176">
        <v>8.2880000000000003</v>
      </c>
      <c r="F3024" s="144"/>
      <c r="G3024" s="144"/>
      <c r="H3024" s="144"/>
      <c r="I3024" s="144"/>
      <c r="J3024" s="144"/>
      <c r="K3024" s="144"/>
      <c r="L3024" s="144"/>
      <c r="M3024" s="144"/>
      <c r="N3024" s="144"/>
      <c r="O3024" s="144"/>
      <c r="P3024" s="144"/>
      <c r="Q3024" s="144"/>
      <c r="R3024" s="144"/>
      <c r="S3024" s="144"/>
      <c r="T3024" s="144"/>
      <c r="U3024" s="144"/>
      <c r="V3024" s="144"/>
      <c r="W3024" s="144"/>
      <c r="X3024" s="133"/>
      <c r="Y3024" s="133"/>
      <c r="Z3024" s="133"/>
      <c r="AA3024" s="133"/>
      <c r="AB3024" s="133"/>
      <c r="AC3024" s="133"/>
      <c r="AD3024" s="133"/>
      <c r="AE3024" s="133"/>
      <c r="AF3024" s="133"/>
      <c r="AG3024" s="133" t="s">
        <v>282</v>
      </c>
      <c r="AH3024" s="133">
        <v>0</v>
      </c>
      <c r="AI3024" s="133"/>
      <c r="AJ3024" s="133"/>
      <c r="AK3024" s="133"/>
      <c r="AL3024" s="133"/>
      <c r="AM3024" s="133"/>
      <c r="AN3024" s="133"/>
      <c r="AO3024" s="133"/>
      <c r="AP3024" s="133"/>
      <c r="AQ3024" s="133"/>
      <c r="AR3024" s="133"/>
      <c r="AS3024" s="133"/>
      <c r="AT3024" s="133"/>
      <c r="AU3024" s="133"/>
      <c r="AV3024" s="133"/>
      <c r="AW3024" s="133"/>
      <c r="AX3024" s="133"/>
      <c r="AY3024" s="133"/>
      <c r="AZ3024" s="133"/>
      <c r="BA3024" s="133"/>
      <c r="BB3024" s="133"/>
      <c r="BC3024" s="133"/>
      <c r="BD3024" s="133"/>
      <c r="BE3024" s="133"/>
      <c r="BF3024" s="133"/>
      <c r="BG3024" s="133"/>
      <c r="BH3024" s="133"/>
    </row>
    <row r="3025" spans="1:60" outlineLevel="1" x14ac:dyDescent="0.2">
      <c r="A3025" s="142"/>
      <c r="B3025" s="143"/>
      <c r="C3025" s="189" t="s">
        <v>2853</v>
      </c>
      <c r="D3025" s="175"/>
      <c r="E3025" s="176">
        <v>7.28</v>
      </c>
      <c r="F3025" s="144"/>
      <c r="G3025" s="144"/>
      <c r="H3025" s="144"/>
      <c r="I3025" s="144"/>
      <c r="J3025" s="144"/>
      <c r="K3025" s="144"/>
      <c r="L3025" s="144"/>
      <c r="M3025" s="144"/>
      <c r="N3025" s="144"/>
      <c r="O3025" s="144"/>
      <c r="P3025" s="144"/>
      <c r="Q3025" s="144"/>
      <c r="R3025" s="144"/>
      <c r="S3025" s="144"/>
      <c r="T3025" s="144"/>
      <c r="U3025" s="144"/>
      <c r="V3025" s="144"/>
      <c r="W3025" s="144"/>
      <c r="X3025" s="133"/>
      <c r="Y3025" s="133"/>
      <c r="Z3025" s="133"/>
      <c r="AA3025" s="133"/>
      <c r="AB3025" s="133"/>
      <c r="AC3025" s="133"/>
      <c r="AD3025" s="133"/>
      <c r="AE3025" s="133"/>
      <c r="AF3025" s="133"/>
      <c r="AG3025" s="133" t="s">
        <v>282</v>
      </c>
      <c r="AH3025" s="133">
        <v>0</v>
      </c>
      <c r="AI3025" s="133"/>
      <c r="AJ3025" s="133"/>
      <c r="AK3025" s="133"/>
      <c r="AL3025" s="133"/>
      <c r="AM3025" s="133"/>
      <c r="AN3025" s="133"/>
      <c r="AO3025" s="133"/>
      <c r="AP3025" s="133"/>
      <c r="AQ3025" s="133"/>
      <c r="AR3025" s="133"/>
      <c r="AS3025" s="133"/>
      <c r="AT3025" s="133"/>
      <c r="AU3025" s="133"/>
      <c r="AV3025" s="133"/>
      <c r="AW3025" s="133"/>
      <c r="AX3025" s="133"/>
      <c r="AY3025" s="133"/>
      <c r="AZ3025" s="133"/>
      <c r="BA3025" s="133"/>
      <c r="BB3025" s="133"/>
      <c r="BC3025" s="133"/>
      <c r="BD3025" s="133"/>
      <c r="BE3025" s="133"/>
      <c r="BF3025" s="133"/>
      <c r="BG3025" s="133"/>
      <c r="BH3025" s="133"/>
    </row>
    <row r="3026" spans="1:60" outlineLevel="1" x14ac:dyDescent="0.2">
      <c r="A3026" s="142"/>
      <c r="B3026" s="143"/>
      <c r="C3026" s="189" t="s">
        <v>2854</v>
      </c>
      <c r="D3026" s="175"/>
      <c r="E3026" s="176">
        <v>5.9360000000000008</v>
      </c>
      <c r="F3026" s="144"/>
      <c r="G3026" s="144"/>
      <c r="H3026" s="144"/>
      <c r="I3026" s="144"/>
      <c r="J3026" s="144"/>
      <c r="K3026" s="144"/>
      <c r="L3026" s="144"/>
      <c r="M3026" s="144"/>
      <c r="N3026" s="144"/>
      <c r="O3026" s="144"/>
      <c r="P3026" s="144"/>
      <c r="Q3026" s="144"/>
      <c r="R3026" s="144"/>
      <c r="S3026" s="144"/>
      <c r="T3026" s="144"/>
      <c r="U3026" s="144"/>
      <c r="V3026" s="144"/>
      <c r="W3026" s="144"/>
      <c r="X3026" s="133"/>
      <c r="Y3026" s="133"/>
      <c r="Z3026" s="133"/>
      <c r="AA3026" s="133"/>
      <c r="AB3026" s="133"/>
      <c r="AC3026" s="133"/>
      <c r="AD3026" s="133"/>
      <c r="AE3026" s="133"/>
      <c r="AF3026" s="133"/>
      <c r="AG3026" s="133" t="s">
        <v>282</v>
      </c>
      <c r="AH3026" s="133">
        <v>0</v>
      </c>
      <c r="AI3026" s="133"/>
      <c r="AJ3026" s="133"/>
      <c r="AK3026" s="133"/>
      <c r="AL3026" s="133"/>
      <c r="AM3026" s="133"/>
      <c r="AN3026" s="133"/>
      <c r="AO3026" s="133"/>
      <c r="AP3026" s="133"/>
      <c r="AQ3026" s="133"/>
      <c r="AR3026" s="133"/>
      <c r="AS3026" s="133"/>
      <c r="AT3026" s="133"/>
      <c r="AU3026" s="133"/>
      <c r="AV3026" s="133"/>
      <c r="AW3026" s="133"/>
      <c r="AX3026" s="133"/>
      <c r="AY3026" s="133"/>
      <c r="AZ3026" s="133"/>
      <c r="BA3026" s="133"/>
      <c r="BB3026" s="133"/>
      <c r="BC3026" s="133"/>
      <c r="BD3026" s="133"/>
      <c r="BE3026" s="133"/>
      <c r="BF3026" s="133"/>
      <c r="BG3026" s="133"/>
      <c r="BH3026" s="133"/>
    </row>
    <row r="3027" spans="1:60" outlineLevel="1" x14ac:dyDescent="0.2">
      <c r="A3027" s="142"/>
      <c r="B3027" s="143"/>
      <c r="C3027" s="189" t="s">
        <v>2855</v>
      </c>
      <c r="D3027" s="175"/>
      <c r="E3027" s="176">
        <v>6.048</v>
      </c>
      <c r="F3027" s="144"/>
      <c r="G3027" s="144"/>
      <c r="H3027" s="144"/>
      <c r="I3027" s="144"/>
      <c r="J3027" s="144"/>
      <c r="K3027" s="144"/>
      <c r="L3027" s="144"/>
      <c r="M3027" s="144"/>
      <c r="N3027" s="144"/>
      <c r="O3027" s="144"/>
      <c r="P3027" s="144"/>
      <c r="Q3027" s="144"/>
      <c r="R3027" s="144"/>
      <c r="S3027" s="144"/>
      <c r="T3027" s="144"/>
      <c r="U3027" s="144"/>
      <c r="V3027" s="144"/>
      <c r="W3027" s="144"/>
      <c r="X3027" s="133"/>
      <c r="Y3027" s="133"/>
      <c r="Z3027" s="133"/>
      <c r="AA3027" s="133"/>
      <c r="AB3027" s="133"/>
      <c r="AC3027" s="133"/>
      <c r="AD3027" s="133"/>
      <c r="AE3027" s="133"/>
      <c r="AF3027" s="133"/>
      <c r="AG3027" s="133" t="s">
        <v>282</v>
      </c>
      <c r="AH3027" s="133">
        <v>0</v>
      </c>
      <c r="AI3027" s="133"/>
      <c r="AJ3027" s="133"/>
      <c r="AK3027" s="133"/>
      <c r="AL3027" s="133"/>
      <c r="AM3027" s="133"/>
      <c r="AN3027" s="133"/>
      <c r="AO3027" s="133"/>
      <c r="AP3027" s="133"/>
      <c r="AQ3027" s="133"/>
      <c r="AR3027" s="133"/>
      <c r="AS3027" s="133"/>
      <c r="AT3027" s="133"/>
      <c r="AU3027" s="133"/>
      <c r="AV3027" s="133"/>
      <c r="AW3027" s="133"/>
      <c r="AX3027" s="133"/>
      <c r="AY3027" s="133"/>
      <c r="AZ3027" s="133"/>
      <c r="BA3027" s="133"/>
      <c r="BB3027" s="133"/>
      <c r="BC3027" s="133"/>
      <c r="BD3027" s="133"/>
      <c r="BE3027" s="133"/>
      <c r="BF3027" s="133"/>
      <c r="BG3027" s="133"/>
      <c r="BH3027" s="133"/>
    </row>
    <row r="3028" spans="1:60" outlineLevel="1" x14ac:dyDescent="0.2">
      <c r="A3028" s="142"/>
      <c r="B3028" s="143"/>
      <c r="C3028" s="189" t="s">
        <v>2856</v>
      </c>
      <c r="D3028" s="175"/>
      <c r="E3028" s="176">
        <v>9.7440000000000015</v>
      </c>
      <c r="F3028" s="144"/>
      <c r="G3028" s="144"/>
      <c r="H3028" s="144"/>
      <c r="I3028" s="144"/>
      <c r="J3028" s="144"/>
      <c r="K3028" s="144"/>
      <c r="L3028" s="144"/>
      <c r="M3028" s="144"/>
      <c r="N3028" s="144"/>
      <c r="O3028" s="144"/>
      <c r="P3028" s="144"/>
      <c r="Q3028" s="144"/>
      <c r="R3028" s="144"/>
      <c r="S3028" s="144"/>
      <c r="T3028" s="144"/>
      <c r="U3028" s="144"/>
      <c r="V3028" s="144"/>
      <c r="W3028" s="144"/>
      <c r="X3028" s="133"/>
      <c r="Y3028" s="133"/>
      <c r="Z3028" s="133"/>
      <c r="AA3028" s="133"/>
      <c r="AB3028" s="133"/>
      <c r="AC3028" s="133"/>
      <c r="AD3028" s="133"/>
      <c r="AE3028" s="133"/>
      <c r="AF3028" s="133"/>
      <c r="AG3028" s="133" t="s">
        <v>282</v>
      </c>
      <c r="AH3028" s="133">
        <v>0</v>
      </c>
      <c r="AI3028" s="133"/>
      <c r="AJ3028" s="133"/>
      <c r="AK3028" s="133"/>
      <c r="AL3028" s="133"/>
      <c r="AM3028" s="133"/>
      <c r="AN3028" s="133"/>
      <c r="AO3028" s="133"/>
      <c r="AP3028" s="133"/>
      <c r="AQ3028" s="133"/>
      <c r="AR3028" s="133"/>
      <c r="AS3028" s="133"/>
      <c r="AT3028" s="133"/>
      <c r="AU3028" s="133"/>
      <c r="AV3028" s="133"/>
      <c r="AW3028" s="133"/>
      <c r="AX3028" s="133"/>
      <c r="AY3028" s="133"/>
      <c r="AZ3028" s="133"/>
      <c r="BA3028" s="133"/>
      <c r="BB3028" s="133"/>
      <c r="BC3028" s="133"/>
      <c r="BD3028" s="133"/>
      <c r="BE3028" s="133"/>
      <c r="BF3028" s="133"/>
      <c r="BG3028" s="133"/>
      <c r="BH3028" s="133"/>
    </row>
    <row r="3029" spans="1:60" outlineLevel="1" x14ac:dyDescent="0.2">
      <c r="A3029" s="142"/>
      <c r="B3029" s="143"/>
      <c r="C3029" s="189" t="s">
        <v>2857</v>
      </c>
      <c r="D3029" s="175"/>
      <c r="E3029" s="176">
        <v>34.662000000000006</v>
      </c>
      <c r="F3029" s="144"/>
      <c r="G3029" s="144"/>
      <c r="H3029" s="144"/>
      <c r="I3029" s="144"/>
      <c r="J3029" s="144"/>
      <c r="K3029" s="144"/>
      <c r="L3029" s="144"/>
      <c r="M3029" s="144"/>
      <c r="N3029" s="144"/>
      <c r="O3029" s="144"/>
      <c r="P3029" s="144"/>
      <c r="Q3029" s="144"/>
      <c r="R3029" s="144"/>
      <c r="S3029" s="144"/>
      <c r="T3029" s="144"/>
      <c r="U3029" s="144"/>
      <c r="V3029" s="144"/>
      <c r="W3029" s="144"/>
      <c r="X3029" s="133"/>
      <c r="Y3029" s="133"/>
      <c r="Z3029" s="133"/>
      <c r="AA3029" s="133"/>
      <c r="AB3029" s="133"/>
      <c r="AC3029" s="133"/>
      <c r="AD3029" s="133"/>
      <c r="AE3029" s="133"/>
      <c r="AF3029" s="133"/>
      <c r="AG3029" s="133" t="s">
        <v>282</v>
      </c>
      <c r="AH3029" s="133">
        <v>0</v>
      </c>
      <c r="AI3029" s="133"/>
      <c r="AJ3029" s="133"/>
      <c r="AK3029" s="133"/>
      <c r="AL3029" s="133"/>
      <c r="AM3029" s="133"/>
      <c r="AN3029" s="133"/>
      <c r="AO3029" s="133"/>
      <c r="AP3029" s="133"/>
      <c r="AQ3029" s="133"/>
      <c r="AR3029" s="133"/>
      <c r="AS3029" s="133"/>
      <c r="AT3029" s="133"/>
      <c r="AU3029" s="133"/>
      <c r="AV3029" s="133"/>
      <c r="AW3029" s="133"/>
      <c r="AX3029" s="133"/>
      <c r="AY3029" s="133"/>
      <c r="AZ3029" s="133"/>
      <c r="BA3029" s="133"/>
      <c r="BB3029" s="133"/>
      <c r="BC3029" s="133"/>
      <c r="BD3029" s="133"/>
      <c r="BE3029" s="133"/>
      <c r="BF3029" s="133"/>
      <c r="BG3029" s="133"/>
      <c r="BH3029" s="133"/>
    </row>
    <row r="3030" spans="1:60" outlineLevel="1" x14ac:dyDescent="0.2">
      <c r="A3030" s="142"/>
      <c r="B3030" s="143"/>
      <c r="C3030" s="189" t="s">
        <v>735</v>
      </c>
      <c r="D3030" s="175"/>
      <c r="E3030" s="176">
        <v>-3.36</v>
      </c>
      <c r="F3030" s="144"/>
      <c r="G3030" s="144"/>
      <c r="H3030" s="144"/>
      <c r="I3030" s="144"/>
      <c r="J3030" s="144"/>
      <c r="K3030" s="144"/>
      <c r="L3030" s="144"/>
      <c r="M3030" s="144"/>
      <c r="N3030" s="144"/>
      <c r="O3030" s="144"/>
      <c r="P3030" s="144"/>
      <c r="Q3030" s="144"/>
      <c r="R3030" s="144"/>
      <c r="S3030" s="144"/>
      <c r="T3030" s="144"/>
      <c r="U3030" s="144"/>
      <c r="V3030" s="144"/>
      <c r="W3030" s="144"/>
      <c r="X3030" s="133"/>
      <c r="Y3030" s="133"/>
      <c r="Z3030" s="133"/>
      <c r="AA3030" s="133"/>
      <c r="AB3030" s="133"/>
      <c r="AC3030" s="133"/>
      <c r="AD3030" s="133"/>
      <c r="AE3030" s="133"/>
      <c r="AF3030" s="133"/>
      <c r="AG3030" s="133" t="s">
        <v>282</v>
      </c>
      <c r="AH3030" s="133">
        <v>0</v>
      </c>
      <c r="AI3030" s="133"/>
      <c r="AJ3030" s="133"/>
      <c r="AK3030" s="133"/>
      <c r="AL3030" s="133"/>
      <c r="AM3030" s="133"/>
      <c r="AN3030" s="133"/>
      <c r="AO3030" s="133"/>
      <c r="AP3030" s="133"/>
      <c r="AQ3030" s="133"/>
      <c r="AR3030" s="133"/>
      <c r="AS3030" s="133"/>
      <c r="AT3030" s="133"/>
      <c r="AU3030" s="133"/>
      <c r="AV3030" s="133"/>
      <c r="AW3030" s="133"/>
      <c r="AX3030" s="133"/>
      <c r="AY3030" s="133"/>
      <c r="AZ3030" s="133"/>
      <c r="BA3030" s="133"/>
      <c r="BB3030" s="133"/>
      <c r="BC3030" s="133"/>
      <c r="BD3030" s="133"/>
      <c r="BE3030" s="133"/>
      <c r="BF3030" s="133"/>
      <c r="BG3030" s="133"/>
      <c r="BH3030" s="133"/>
    </row>
    <row r="3031" spans="1:60" outlineLevel="1" x14ac:dyDescent="0.2">
      <c r="A3031" s="142"/>
      <c r="B3031" s="143"/>
      <c r="C3031" s="189" t="s">
        <v>1073</v>
      </c>
      <c r="D3031" s="175"/>
      <c r="E3031" s="176"/>
      <c r="F3031" s="144"/>
      <c r="G3031" s="144"/>
      <c r="H3031" s="144"/>
      <c r="I3031" s="144"/>
      <c r="J3031" s="144"/>
      <c r="K3031" s="144"/>
      <c r="L3031" s="144"/>
      <c r="M3031" s="144"/>
      <c r="N3031" s="144"/>
      <c r="O3031" s="144"/>
      <c r="P3031" s="144"/>
      <c r="Q3031" s="144"/>
      <c r="R3031" s="144"/>
      <c r="S3031" s="144"/>
      <c r="T3031" s="144"/>
      <c r="U3031" s="144"/>
      <c r="V3031" s="144"/>
      <c r="W3031" s="144"/>
      <c r="X3031" s="133"/>
      <c r="Y3031" s="133"/>
      <c r="Z3031" s="133"/>
      <c r="AA3031" s="133"/>
      <c r="AB3031" s="133"/>
      <c r="AC3031" s="133"/>
      <c r="AD3031" s="133"/>
      <c r="AE3031" s="133"/>
      <c r="AF3031" s="133"/>
      <c r="AG3031" s="133" t="s">
        <v>282</v>
      </c>
      <c r="AH3031" s="133">
        <v>0</v>
      </c>
      <c r="AI3031" s="133"/>
      <c r="AJ3031" s="133"/>
      <c r="AK3031" s="133"/>
      <c r="AL3031" s="133"/>
      <c r="AM3031" s="133"/>
      <c r="AN3031" s="133"/>
      <c r="AO3031" s="133"/>
      <c r="AP3031" s="133"/>
      <c r="AQ3031" s="133"/>
      <c r="AR3031" s="133"/>
      <c r="AS3031" s="133"/>
      <c r="AT3031" s="133"/>
      <c r="AU3031" s="133"/>
      <c r="AV3031" s="133"/>
      <c r="AW3031" s="133"/>
      <c r="AX3031" s="133"/>
      <c r="AY3031" s="133"/>
      <c r="AZ3031" s="133"/>
      <c r="BA3031" s="133"/>
      <c r="BB3031" s="133"/>
      <c r="BC3031" s="133"/>
      <c r="BD3031" s="133"/>
      <c r="BE3031" s="133"/>
      <c r="BF3031" s="133"/>
      <c r="BG3031" s="133"/>
      <c r="BH3031" s="133"/>
    </row>
    <row r="3032" spans="1:60" outlineLevel="1" x14ac:dyDescent="0.2">
      <c r="A3032" s="142"/>
      <c r="B3032" s="143"/>
      <c r="C3032" s="189" t="s">
        <v>678</v>
      </c>
      <c r="D3032" s="175"/>
      <c r="E3032" s="176"/>
      <c r="F3032" s="144"/>
      <c r="G3032" s="144"/>
      <c r="H3032" s="144"/>
      <c r="I3032" s="144"/>
      <c r="J3032" s="144"/>
      <c r="K3032" s="144"/>
      <c r="L3032" s="144"/>
      <c r="M3032" s="144"/>
      <c r="N3032" s="144"/>
      <c r="O3032" s="144"/>
      <c r="P3032" s="144"/>
      <c r="Q3032" s="144"/>
      <c r="R3032" s="144"/>
      <c r="S3032" s="144"/>
      <c r="T3032" s="144"/>
      <c r="U3032" s="144"/>
      <c r="V3032" s="144"/>
      <c r="W3032" s="144"/>
      <c r="X3032" s="133"/>
      <c r="Y3032" s="133"/>
      <c r="Z3032" s="133"/>
      <c r="AA3032" s="133"/>
      <c r="AB3032" s="133"/>
      <c r="AC3032" s="133"/>
      <c r="AD3032" s="133"/>
      <c r="AE3032" s="133"/>
      <c r="AF3032" s="133"/>
      <c r="AG3032" s="133" t="s">
        <v>282</v>
      </c>
      <c r="AH3032" s="133">
        <v>0</v>
      </c>
      <c r="AI3032" s="133"/>
      <c r="AJ3032" s="133"/>
      <c r="AK3032" s="133"/>
      <c r="AL3032" s="133"/>
      <c r="AM3032" s="133"/>
      <c r="AN3032" s="133"/>
      <c r="AO3032" s="133"/>
      <c r="AP3032" s="133"/>
      <c r="AQ3032" s="133"/>
      <c r="AR3032" s="133"/>
      <c r="AS3032" s="133"/>
      <c r="AT3032" s="133"/>
      <c r="AU3032" s="133"/>
      <c r="AV3032" s="133"/>
      <c r="AW3032" s="133"/>
      <c r="AX3032" s="133"/>
      <c r="AY3032" s="133"/>
      <c r="AZ3032" s="133"/>
      <c r="BA3032" s="133"/>
      <c r="BB3032" s="133"/>
      <c r="BC3032" s="133"/>
      <c r="BD3032" s="133"/>
      <c r="BE3032" s="133"/>
      <c r="BF3032" s="133"/>
      <c r="BG3032" s="133"/>
      <c r="BH3032" s="133"/>
    </row>
    <row r="3033" spans="1:60" outlineLevel="1" x14ac:dyDescent="0.2">
      <c r="A3033" s="142"/>
      <c r="B3033" s="143"/>
      <c r="C3033" s="189" t="s">
        <v>2858</v>
      </c>
      <c r="D3033" s="175"/>
      <c r="E3033" s="176">
        <v>59.5608</v>
      </c>
      <c r="F3033" s="144"/>
      <c r="G3033" s="144"/>
      <c r="H3033" s="144"/>
      <c r="I3033" s="144"/>
      <c r="J3033" s="144"/>
      <c r="K3033" s="144"/>
      <c r="L3033" s="144"/>
      <c r="M3033" s="144"/>
      <c r="N3033" s="144"/>
      <c r="O3033" s="144"/>
      <c r="P3033" s="144"/>
      <c r="Q3033" s="144"/>
      <c r="R3033" s="144"/>
      <c r="S3033" s="144"/>
      <c r="T3033" s="144"/>
      <c r="U3033" s="144"/>
      <c r="V3033" s="144"/>
      <c r="W3033" s="144"/>
      <c r="X3033" s="133"/>
      <c r="Y3033" s="133"/>
      <c r="Z3033" s="133"/>
      <c r="AA3033" s="133"/>
      <c r="AB3033" s="133"/>
      <c r="AC3033" s="133"/>
      <c r="AD3033" s="133"/>
      <c r="AE3033" s="133"/>
      <c r="AF3033" s="133"/>
      <c r="AG3033" s="133" t="s">
        <v>282</v>
      </c>
      <c r="AH3033" s="133">
        <v>0</v>
      </c>
      <c r="AI3033" s="133"/>
      <c r="AJ3033" s="133"/>
      <c r="AK3033" s="133"/>
      <c r="AL3033" s="133"/>
      <c r="AM3033" s="133"/>
      <c r="AN3033" s="133"/>
      <c r="AO3033" s="133"/>
      <c r="AP3033" s="133"/>
      <c r="AQ3033" s="133"/>
      <c r="AR3033" s="133"/>
      <c r="AS3033" s="133"/>
      <c r="AT3033" s="133"/>
      <c r="AU3033" s="133"/>
      <c r="AV3033" s="133"/>
      <c r="AW3033" s="133"/>
      <c r="AX3033" s="133"/>
      <c r="AY3033" s="133"/>
      <c r="AZ3033" s="133"/>
      <c r="BA3033" s="133"/>
      <c r="BB3033" s="133"/>
      <c r="BC3033" s="133"/>
      <c r="BD3033" s="133"/>
      <c r="BE3033" s="133"/>
      <c r="BF3033" s="133"/>
      <c r="BG3033" s="133"/>
      <c r="BH3033" s="133"/>
    </row>
    <row r="3034" spans="1:60" outlineLevel="1" x14ac:dyDescent="0.2">
      <c r="A3034" s="142"/>
      <c r="B3034" s="143"/>
      <c r="C3034" s="189" t="s">
        <v>2859</v>
      </c>
      <c r="D3034" s="175"/>
      <c r="E3034" s="176">
        <v>-3.1399999999999997</v>
      </c>
      <c r="F3034" s="144"/>
      <c r="G3034" s="144"/>
      <c r="H3034" s="144"/>
      <c r="I3034" s="144"/>
      <c r="J3034" s="144"/>
      <c r="K3034" s="144"/>
      <c r="L3034" s="144"/>
      <c r="M3034" s="144"/>
      <c r="N3034" s="144"/>
      <c r="O3034" s="144"/>
      <c r="P3034" s="144"/>
      <c r="Q3034" s="144"/>
      <c r="R3034" s="144"/>
      <c r="S3034" s="144"/>
      <c r="T3034" s="144"/>
      <c r="U3034" s="144"/>
      <c r="V3034" s="144"/>
      <c r="W3034" s="144"/>
      <c r="X3034" s="133"/>
      <c r="Y3034" s="133"/>
      <c r="Z3034" s="133"/>
      <c r="AA3034" s="133"/>
      <c r="AB3034" s="133"/>
      <c r="AC3034" s="133"/>
      <c r="AD3034" s="133"/>
      <c r="AE3034" s="133"/>
      <c r="AF3034" s="133"/>
      <c r="AG3034" s="133" t="s">
        <v>282</v>
      </c>
      <c r="AH3034" s="133">
        <v>0</v>
      </c>
      <c r="AI3034" s="133"/>
      <c r="AJ3034" s="133"/>
      <c r="AK3034" s="133"/>
      <c r="AL3034" s="133"/>
      <c r="AM3034" s="133"/>
      <c r="AN3034" s="133"/>
      <c r="AO3034" s="133"/>
      <c r="AP3034" s="133"/>
      <c r="AQ3034" s="133"/>
      <c r="AR3034" s="133"/>
      <c r="AS3034" s="133"/>
      <c r="AT3034" s="133"/>
      <c r="AU3034" s="133"/>
      <c r="AV3034" s="133"/>
      <c r="AW3034" s="133"/>
      <c r="AX3034" s="133"/>
      <c r="AY3034" s="133"/>
      <c r="AZ3034" s="133"/>
      <c r="BA3034" s="133"/>
      <c r="BB3034" s="133"/>
      <c r="BC3034" s="133"/>
      <c r="BD3034" s="133"/>
      <c r="BE3034" s="133"/>
      <c r="BF3034" s="133"/>
      <c r="BG3034" s="133"/>
      <c r="BH3034" s="133"/>
    </row>
    <row r="3035" spans="1:60" outlineLevel="1" x14ac:dyDescent="0.2">
      <c r="A3035" s="142"/>
      <c r="B3035" s="143"/>
      <c r="C3035" s="189" t="s">
        <v>2860</v>
      </c>
      <c r="D3035" s="175"/>
      <c r="E3035" s="176">
        <v>264.92460000000005</v>
      </c>
      <c r="F3035" s="144"/>
      <c r="G3035" s="144"/>
      <c r="H3035" s="144"/>
      <c r="I3035" s="144"/>
      <c r="J3035" s="144"/>
      <c r="K3035" s="144"/>
      <c r="L3035" s="144"/>
      <c r="M3035" s="144"/>
      <c r="N3035" s="144"/>
      <c r="O3035" s="144"/>
      <c r="P3035" s="144"/>
      <c r="Q3035" s="144"/>
      <c r="R3035" s="144"/>
      <c r="S3035" s="144"/>
      <c r="T3035" s="144"/>
      <c r="U3035" s="144"/>
      <c r="V3035" s="144"/>
      <c r="W3035" s="144"/>
      <c r="X3035" s="133"/>
      <c r="Y3035" s="133"/>
      <c r="Z3035" s="133"/>
      <c r="AA3035" s="133"/>
      <c r="AB3035" s="133"/>
      <c r="AC3035" s="133"/>
      <c r="AD3035" s="133"/>
      <c r="AE3035" s="133"/>
      <c r="AF3035" s="133"/>
      <c r="AG3035" s="133" t="s">
        <v>282</v>
      </c>
      <c r="AH3035" s="133">
        <v>0</v>
      </c>
      <c r="AI3035" s="133"/>
      <c r="AJ3035" s="133"/>
      <c r="AK3035" s="133"/>
      <c r="AL3035" s="133"/>
      <c r="AM3035" s="133"/>
      <c r="AN3035" s="133"/>
      <c r="AO3035" s="133"/>
      <c r="AP3035" s="133"/>
      <c r="AQ3035" s="133"/>
      <c r="AR3035" s="133"/>
      <c r="AS3035" s="133"/>
      <c r="AT3035" s="133"/>
      <c r="AU3035" s="133"/>
      <c r="AV3035" s="133"/>
      <c r="AW3035" s="133"/>
      <c r="AX3035" s="133"/>
      <c r="AY3035" s="133"/>
      <c r="AZ3035" s="133"/>
      <c r="BA3035" s="133"/>
      <c r="BB3035" s="133"/>
      <c r="BC3035" s="133"/>
      <c r="BD3035" s="133"/>
      <c r="BE3035" s="133"/>
      <c r="BF3035" s="133"/>
      <c r="BG3035" s="133"/>
      <c r="BH3035" s="133"/>
    </row>
    <row r="3036" spans="1:60" outlineLevel="1" x14ac:dyDescent="0.2">
      <c r="A3036" s="142"/>
      <c r="B3036" s="143"/>
      <c r="C3036" s="189" t="s">
        <v>2861</v>
      </c>
      <c r="D3036" s="175"/>
      <c r="E3036" s="176">
        <v>36.540000000000006</v>
      </c>
      <c r="F3036" s="144"/>
      <c r="G3036" s="144"/>
      <c r="H3036" s="144"/>
      <c r="I3036" s="144"/>
      <c r="J3036" s="144"/>
      <c r="K3036" s="144"/>
      <c r="L3036" s="144"/>
      <c r="M3036" s="144"/>
      <c r="N3036" s="144"/>
      <c r="O3036" s="144"/>
      <c r="P3036" s="144"/>
      <c r="Q3036" s="144"/>
      <c r="R3036" s="144"/>
      <c r="S3036" s="144"/>
      <c r="T3036" s="144"/>
      <c r="U3036" s="144"/>
      <c r="V3036" s="144"/>
      <c r="W3036" s="144"/>
      <c r="X3036" s="133"/>
      <c r="Y3036" s="133"/>
      <c r="Z3036" s="133"/>
      <c r="AA3036" s="133"/>
      <c r="AB3036" s="133"/>
      <c r="AC3036" s="133"/>
      <c r="AD3036" s="133"/>
      <c r="AE3036" s="133"/>
      <c r="AF3036" s="133"/>
      <c r="AG3036" s="133" t="s">
        <v>282</v>
      </c>
      <c r="AH3036" s="133">
        <v>0</v>
      </c>
      <c r="AI3036" s="133"/>
      <c r="AJ3036" s="133"/>
      <c r="AK3036" s="133"/>
      <c r="AL3036" s="133"/>
      <c r="AM3036" s="133"/>
      <c r="AN3036" s="133"/>
      <c r="AO3036" s="133"/>
      <c r="AP3036" s="133"/>
      <c r="AQ3036" s="133"/>
      <c r="AR3036" s="133"/>
      <c r="AS3036" s="133"/>
      <c r="AT3036" s="133"/>
      <c r="AU3036" s="133"/>
      <c r="AV3036" s="133"/>
      <c r="AW3036" s="133"/>
      <c r="AX3036" s="133"/>
      <c r="AY3036" s="133"/>
      <c r="AZ3036" s="133"/>
      <c r="BA3036" s="133"/>
      <c r="BB3036" s="133"/>
      <c r="BC3036" s="133"/>
      <c r="BD3036" s="133"/>
      <c r="BE3036" s="133"/>
      <c r="BF3036" s="133"/>
      <c r="BG3036" s="133"/>
      <c r="BH3036" s="133"/>
    </row>
    <row r="3037" spans="1:60" outlineLevel="1" x14ac:dyDescent="0.2">
      <c r="A3037" s="142"/>
      <c r="B3037" s="143"/>
      <c r="C3037" s="189" t="s">
        <v>1306</v>
      </c>
      <c r="D3037" s="175"/>
      <c r="E3037" s="176">
        <v>-4.88</v>
      </c>
      <c r="F3037" s="144"/>
      <c r="G3037" s="144"/>
      <c r="H3037" s="144"/>
      <c r="I3037" s="144"/>
      <c r="J3037" s="144"/>
      <c r="K3037" s="144"/>
      <c r="L3037" s="144"/>
      <c r="M3037" s="144"/>
      <c r="N3037" s="144"/>
      <c r="O3037" s="144"/>
      <c r="P3037" s="144"/>
      <c r="Q3037" s="144"/>
      <c r="R3037" s="144"/>
      <c r="S3037" s="144"/>
      <c r="T3037" s="144"/>
      <c r="U3037" s="144"/>
      <c r="V3037" s="144"/>
      <c r="W3037" s="144"/>
      <c r="X3037" s="133"/>
      <c r="Y3037" s="133"/>
      <c r="Z3037" s="133"/>
      <c r="AA3037" s="133"/>
      <c r="AB3037" s="133"/>
      <c r="AC3037" s="133"/>
      <c r="AD3037" s="133"/>
      <c r="AE3037" s="133"/>
      <c r="AF3037" s="133"/>
      <c r="AG3037" s="133" t="s">
        <v>282</v>
      </c>
      <c r="AH3037" s="133">
        <v>0</v>
      </c>
      <c r="AI3037" s="133"/>
      <c r="AJ3037" s="133"/>
      <c r="AK3037" s="133"/>
      <c r="AL3037" s="133"/>
      <c r="AM3037" s="133"/>
      <c r="AN3037" s="133"/>
      <c r="AO3037" s="133"/>
      <c r="AP3037" s="133"/>
      <c r="AQ3037" s="133"/>
      <c r="AR3037" s="133"/>
      <c r="AS3037" s="133"/>
      <c r="AT3037" s="133"/>
      <c r="AU3037" s="133"/>
      <c r="AV3037" s="133"/>
      <c r="AW3037" s="133"/>
      <c r="AX3037" s="133"/>
      <c r="AY3037" s="133"/>
      <c r="AZ3037" s="133"/>
      <c r="BA3037" s="133"/>
      <c r="BB3037" s="133"/>
      <c r="BC3037" s="133"/>
      <c r="BD3037" s="133"/>
      <c r="BE3037" s="133"/>
      <c r="BF3037" s="133"/>
      <c r="BG3037" s="133"/>
      <c r="BH3037" s="133"/>
    </row>
    <row r="3038" spans="1:60" outlineLevel="1" x14ac:dyDescent="0.2">
      <c r="A3038" s="142"/>
      <c r="B3038" s="143"/>
      <c r="C3038" s="189" t="s">
        <v>1307</v>
      </c>
      <c r="D3038" s="175"/>
      <c r="E3038" s="176">
        <v>-5.09</v>
      </c>
      <c r="F3038" s="144"/>
      <c r="G3038" s="144"/>
      <c r="H3038" s="144"/>
      <c r="I3038" s="144"/>
      <c r="J3038" s="144"/>
      <c r="K3038" s="144"/>
      <c r="L3038" s="144"/>
      <c r="M3038" s="144"/>
      <c r="N3038" s="144"/>
      <c r="O3038" s="144"/>
      <c r="P3038" s="144"/>
      <c r="Q3038" s="144"/>
      <c r="R3038" s="144"/>
      <c r="S3038" s="144"/>
      <c r="T3038" s="144"/>
      <c r="U3038" s="144"/>
      <c r="V3038" s="144"/>
      <c r="W3038" s="144"/>
      <c r="X3038" s="133"/>
      <c r="Y3038" s="133"/>
      <c r="Z3038" s="133"/>
      <c r="AA3038" s="133"/>
      <c r="AB3038" s="133"/>
      <c r="AC3038" s="133"/>
      <c r="AD3038" s="133"/>
      <c r="AE3038" s="133"/>
      <c r="AF3038" s="133"/>
      <c r="AG3038" s="133" t="s">
        <v>282</v>
      </c>
      <c r="AH3038" s="133">
        <v>0</v>
      </c>
      <c r="AI3038" s="133"/>
      <c r="AJ3038" s="133"/>
      <c r="AK3038" s="133"/>
      <c r="AL3038" s="133"/>
      <c r="AM3038" s="133"/>
      <c r="AN3038" s="133"/>
      <c r="AO3038" s="133"/>
      <c r="AP3038" s="133"/>
      <c r="AQ3038" s="133"/>
      <c r="AR3038" s="133"/>
      <c r="AS3038" s="133"/>
      <c r="AT3038" s="133"/>
      <c r="AU3038" s="133"/>
      <c r="AV3038" s="133"/>
      <c r="AW3038" s="133"/>
      <c r="AX3038" s="133"/>
      <c r="AY3038" s="133"/>
      <c r="AZ3038" s="133"/>
      <c r="BA3038" s="133"/>
      <c r="BB3038" s="133"/>
      <c r="BC3038" s="133"/>
      <c r="BD3038" s="133"/>
      <c r="BE3038" s="133"/>
      <c r="BF3038" s="133"/>
      <c r="BG3038" s="133"/>
      <c r="BH3038" s="133"/>
    </row>
    <row r="3039" spans="1:60" outlineLevel="1" x14ac:dyDescent="0.2">
      <c r="A3039" s="142"/>
      <c r="B3039" s="143"/>
      <c r="C3039" s="189" t="s">
        <v>2862</v>
      </c>
      <c r="D3039" s="175"/>
      <c r="E3039" s="176">
        <v>60.078000000000003</v>
      </c>
      <c r="F3039" s="144"/>
      <c r="G3039" s="144"/>
      <c r="H3039" s="144"/>
      <c r="I3039" s="144"/>
      <c r="J3039" s="144"/>
      <c r="K3039" s="144"/>
      <c r="L3039" s="144"/>
      <c r="M3039" s="144"/>
      <c r="N3039" s="144"/>
      <c r="O3039" s="144"/>
      <c r="P3039" s="144"/>
      <c r="Q3039" s="144"/>
      <c r="R3039" s="144"/>
      <c r="S3039" s="144"/>
      <c r="T3039" s="144"/>
      <c r="U3039" s="144"/>
      <c r="V3039" s="144"/>
      <c r="W3039" s="144"/>
      <c r="X3039" s="133"/>
      <c r="Y3039" s="133"/>
      <c r="Z3039" s="133"/>
      <c r="AA3039" s="133"/>
      <c r="AB3039" s="133"/>
      <c r="AC3039" s="133"/>
      <c r="AD3039" s="133"/>
      <c r="AE3039" s="133"/>
      <c r="AF3039" s="133"/>
      <c r="AG3039" s="133" t="s">
        <v>282</v>
      </c>
      <c r="AH3039" s="133">
        <v>0</v>
      </c>
      <c r="AI3039" s="133"/>
      <c r="AJ3039" s="133"/>
      <c r="AK3039" s="133"/>
      <c r="AL3039" s="133"/>
      <c r="AM3039" s="133"/>
      <c r="AN3039" s="133"/>
      <c r="AO3039" s="133"/>
      <c r="AP3039" s="133"/>
      <c r="AQ3039" s="133"/>
      <c r="AR3039" s="133"/>
      <c r="AS3039" s="133"/>
      <c r="AT3039" s="133"/>
      <c r="AU3039" s="133"/>
      <c r="AV3039" s="133"/>
      <c r="AW3039" s="133"/>
      <c r="AX3039" s="133"/>
      <c r="AY3039" s="133"/>
      <c r="AZ3039" s="133"/>
      <c r="BA3039" s="133"/>
      <c r="BB3039" s="133"/>
      <c r="BC3039" s="133"/>
      <c r="BD3039" s="133"/>
      <c r="BE3039" s="133"/>
      <c r="BF3039" s="133"/>
      <c r="BG3039" s="133"/>
      <c r="BH3039" s="133"/>
    </row>
    <row r="3040" spans="1:60" outlineLevel="1" x14ac:dyDescent="0.2">
      <c r="A3040" s="142"/>
      <c r="B3040" s="143"/>
      <c r="C3040" s="189" t="s">
        <v>2789</v>
      </c>
      <c r="D3040" s="175"/>
      <c r="E3040" s="176">
        <v>-6.51</v>
      </c>
      <c r="F3040" s="144"/>
      <c r="G3040" s="144"/>
      <c r="H3040" s="144"/>
      <c r="I3040" s="144"/>
      <c r="J3040" s="144"/>
      <c r="K3040" s="144"/>
      <c r="L3040" s="144"/>
      <c r="M3040" s="144"/>
      <c r="N3040" s="144"/>
      <c r="O3040" s="144"/>
      <c r="P3040" s="144"/>
      <c r="Q3040" s="144"/>
      <c r="R3040" s="144"/>
      <c r="S3040" s="144"/>
      <c r="T3040" s="144"/>
      <c r="U3040" s="144"/>
      <c r="V3040" s="144"/>
      <c r="W3040" s="144"/>
      <c r="X3040" s="133"/>
      <c r="Y3040" s="133"/>
      <c r="Z3040" s="133"/>
      <c r="AA3040" s="133"/>
      <c r="AB3040" s="133"/>
      <c r="AC3040" s="133"/>
      <c r="AD3040" s="133"/>
      <c r="AE3040" s="133"/>
      <c r="AF3040" s="133"/>
      <c r="AG3040" s="133" t="s">
        <v>282</v>
      </c>
      <c r="AH3040" s="133">
        <v>0</v>
      </c>
      <c r="AI3040" s="133"/>
      <c r="AJ3040" s="133"/>
      <c r="AK3040" s="133"/>
      <c r="AL3040" s="133"/>
      <c r="AM3040" s="133"/>
      <c r="AN3040" s="133"/>
      <c r="AO3040" s="133"/>
      <c r="AP3040" s="133"/>
      <c r="AQ3040" s="133"/>
      <c r="AR3040" s="133"/>
      <c r="AS3040" s="133"/>
      <c r="AT3040" s="133"/>
      <c r="AU3040" s="133"/>
      <c r="AV3040" s="133"/>
      <c r="AW3040" s="133"/>
      <c r="AX3040" s="133"/>
      <c r="AY3040" s="133"/>
      <c r="AZ3040" s="133"/>
      <c r="BA3040" s="133"/>
      <c r="BB3040" s="133"/>
      <c r="BC3040" s="133"/>
      <c r="BD3040" s="133"/>
      <c r="BE3040" s="133"/>
      <c r="BF3040" s="133"/>
      <c r="BG3040" s="133"/>
      <c r="BH3040" s="133"/>
    </row>
    <row r="3041" spans="1:60" outlineLevel="1" x14ac:dyDescent="0.2">
      <c r="A3041" s="142"/>
      <c r="B3041" s="143"/>
      <c r="C3041" s="189" t="s">
        <v>1309</v>
      </c>
      <c r="D3041" s="175"/>
      <c r="E3041" s="176">
        <v>-3.1399999999999997</v>
      </c>
      <c r="F3041" s="144"/>
      <c r="G3041" s="144"/>
      <c r="H3041" s="144"/>
      <c r="I3041" s="144"/>
      <c r="J3041" s="144"/>
      <c r="K3041" s="144"/>
      <c r="L3041" s="144"/>
      <c r="M3041" s="144"/>
      <c r="N3041" s="144"/>
      <c r="O3041" s="144"/>
      <c r="P3041" s="144"/>
      <c r="Q3041" s="144"/>
      <c r="R3041" s="144"/>
      <c r="S3041" s="144"/>
      <c r="T3041" s="144"/>
      <c r="U3041" s="144"/>
      <c r="V3041" s="144"/>
      <c r="W3041" s="144"/>
      <c r="X3041" s="133"/>
      <c r="Y3041" s="133"/>
      <c r="Z3041" s="133"/>
      <c r="AA3041" s="133"/>
      <c r="AB3041" s="133"/>
      <c r="AC3041" s="133"/>
      <c r="AD3041" s="133"/>
      <c r="AE3041" s="133"/>
      <c r="AF3041" s="133"/>
      <c r="AG3041" s="133" t="s">
        <v>282</v>
      </c>
      <c r="AH3041" s="133">
        <v>0</v>
      </c>
      <c r="AI3041" s="133"/>
      <c r="AJ3041" s="133"/>
      <c r="AK3041" s="133"/>
      <c r="AL3041" s="133"/>
      <c r="AM3041" s="133"/>
      <c r="AN3041" s="133"/>
      <c r="AO3041" s="133"/>
      <c r="AP3041" s="133"/>
      <c r="AQ3041" s="133"/>
      <c r="AR3041" s="133"/>
      <c r="AS3041" s="133"/>
      <c r="AT3041" s="133"/>
      <c r="AU3041" s="133"/>
      <c r="AV3041" s="133"/>
      <c r="AW3041" s="133"/>
      <c r="AX3041" s="133"/>
      <c r="AY3041" s="133"/>
      <c r="AZ3041" s="133"/>
      <c r="BA3041" s="133"/>
      <c r="BB3041" s="133"/>
      <c r="BC3041" s="133"/>
      <c r="BD3041" s="133"/>
      <c r="BE3041" s="133"/>
      <c r="BF3041" s="133"/>
      <c r="BG3041" s="133"/>
      <c r="BH3041" s="133"/>
    </row>
    <row r="3042" spans="1:60" outlineLevel="1" x14ac:dyDescent="0.2">
      <c r="A3042" s="142"/>
      <c r="B3042" s="143"/>
      <c r="C3042" s="189" t="s">
        <v>2863</v>
      </c>
      <c r="D3042" s="175"/>
      <c r="E3042" s="176">
        <v>65.859300000000005</v>
      </c>
      <c r="F3042" s="144"/>
      <c r="G3042" s="144"/>
      <c r="H3042" s="144"/>
      <c r="I3042" s="144"/>
      <c r="J3042" s="144"/>
      <c r="K3042" s="144"/>
      <c r="L3042" s="144"/>
      <c r="M3042" s="144"/>
      <c r="N3042" s="144"/>
      <c r="O3042" s="144"/>
      <c r="P3042" s="144"/>
      <c r="Q3042" s="144"/>
      <c r="R3042" s="144"/>
      <c r="S3042" s="144"/>
      <c r="T3042" s="144"/>
      <c r="U3042" s="144"/>
      <c r="V3042" s="144"/>
      <c r="W3042" s="144"/>
      <c r="X3042" s="133"/>
      <c r="Y3042" s="133"/>
      <c r="Z3042" s="133"/>
      <c r="AA3042" s="133"/>
      <c r="AB3042" s="133"/>
      <c r="AC3042" s="133"/>
      <c r="AD3042" s="133"/>
      <c r="AE3042" s="133"/>
      <c r="AF3042" s="133"/>
      <c r="AG3042" s="133" t="s">
        <v>282</v>
      </c>
      <c r="AH3042" s="133">
        <v>0</v>
      </c>
      <c r="AI3042" s="133"/>
      <c r="AJ3042" s="133"/>
      <c r="AK3042" s="133"/>
      <c r="AL3042" s="133"/>
      <c r="AM3042" s="133"/>
      <c r="AN3042" s="133"/>
      <c r="AO3042" s="133"/>
      <c r="AP3042" s="133"/>
      <c r="AQ3042" s="133"/>
      <c r="AR3042" s="133"/>
      <c r="AS3042" s="133"/>
      <c r="AT3042" s="133"/>
      <c r="AU3042" s="133"/>
      <c r="AV3042" s="133"/>
      <c r="AW3042" s="133"/>
      <c r="AX3042" s="133"/>
      <c r="AY3042" s="133"/>
      <c r="AZ3042" s="133"/>
      <c r="BA3042" s="133"/>
      <c r="BB3042" s="133"/>
      <c r="BC3042" s="133"/>
      <c r="BD3042" s="133"/>
      <c r="BE3042" s="133"/>
      <c r="BF3042" s="133"/>
      <c r="BG3042" s="133"/>
      <c r="BH3042" s="133"/>
    </row>
    <row r="3043" spans="1:60" outlineLevel="1" x14ac:dyDescent="0.2">
      <c r="A3043" s="142"/>
      <c r="B3043" s="143"/>
      <c r="C3043" s="189" t="s">
        <v>2864</v>
      </c>
      <c r="D3043" s="175"/>
      <c r="E3043" s="176">
        <v>-9.754999999999999</v>
      </c>
      <c r="F3043" s="144"/>
      <c r="G3043" s="144"/>
      <c r="H3043" s="144"/>
      <c r="I3043" s="144"/>
      <c r="J3043" s="144"/>
      <c r="K3043" s="144"/>
      <c r="L3043" s="144"/>
      <c r="M3043" s="144"/>
      <c r="N3043" s="144"/>
      <c r="O3043" s="144"/>
      <c r="P3043" s="144"/>
      <c r="Q3043" s="144"/>
      <c r="R3043" s="144"/>
      <c r="S3043" s="144"/>
      <c r="T3043" s="144"/>
      <c r="U3043" s="144"/>
      <c r="V3043" s="144"/>
      <c r="W3043" s="144"/>
      <c r="X3043" s="133"/>
      <c r="Y3043" s="133"/>
      <c r="Z3043" s="133"/>
      <c r="AA3043" s="133"/>
      <c r="AB3043" s="133"/>
      <c r="AC3043" s="133"/>
      <c r="AD3043" s="133"/>
      <c r="AE3043" s="133"/>
      <c r="AF3043" s="133"/>
      <c r="AG3043" s="133" t="s">
        <v>282</v>
      </c>
      <c r="AH3043" s="133">
        <v>0</v>
      </c>
      <c r="AI3043" s="133"/>
      <c r="AJ3043" s="133"/>
      <c r="AK3043" s="133"/>
      <c r="AL3043" s="133"/>
      <c r="AM3043" s="133"/>
      <c r="AN3043" s="133"/>
      <c r="AO3043" s="133"/>
      <c r="AP3043" s="133"/>
      <c r="AQ3043" s="133"/>
      <c r="AR3043" s="133"/>
      <c r="AS3043" s="133"/>
      <c r="AT3043" s="133"/>
      <c r="AU3043" s="133"/>
      <c r="AV3043" s="133"/>
      <c r="AW3043" s="133"/>
      <c r="AX3043" s="133"/>
      <c r="AY3043" s="133"/>
      <c r="AZ3043" s="133"/>
      <c r="BA3043" s="133"/>
      <c r="BB3043" s="133"/>
      <c r="BC3043" s="133"/>
      <c r="BD3043" s="133"/>
      <c r="BE3043" s="133"/>
      <c r="BF3043" s="133"/>
      <c r="BG3043" s="133"/>
      <c r="BH3043" s="133"/>
    </row>
    <row r="3044" spans="1:60" outlineLevel="1" x14ac:dyDescent="0.2">
      <c r="A3044" s="142"/>
      <c r="B3044" s="143"/>
      <c r="C3044" s="189" t="s">
        <v>2865</v>
      </c>
      <c r="D3044" s="175"/>
      <c r="E3044" s="176">
        <v>-1.7999999999999998</v>
      </c>
      <c r="F3044" s="144"/>
      <c r="G3044" s="144"/>
      <c r="H3044" s="144"/>
      <c r="I3044" s="144"/>
      <c r="J3044" s="144"/>
      <c r="K3044" s="144"/>
      <c r="L3044" s="144"/>
      <c r="M3044" s="144"/>
      <c r="N3044" s="144"/>
      <c r="O3044" s="144"/>
      <c r="P3044" s="144"/>
      <c r="Q3044" s="144"/>
      <c r="R3044" s="144"/>
      <c r="S3044" s="144"/>
      <c r="T3044" s="144"/>
      <c r="U3044" s="144"/>
      <c r="V3044" s="144"/>
      <c r="W3044" s="144"/>
      <c r="X3044" s="133"/>
      <c r="Y3044" s="133"/>
      <c r="Z3044" s="133"/>
      <c r="AA3044" s="133"/>
      <c r="AB3044" s="133"/>
      <c r="AC3044" s="133"/>
      <c r="AD3044" s="133"/>
      <c r="AE3044" s="133"/>
      <c r="AF3044" s="133"/>
      <c r="AG3044" s="133" t="s">
        <v>282</v>
      </c>
      <c r="AH3044" s="133">
        <v>0</v>
      </c>
      <c r="AI3044" s="133"/>
      <c r="AJ3044" s="133"/>
      <c r="AK3044" s="133"/>
      <c r="AL3044" s="133"/>
      <c r="AM3044" s="133"/>
      <c r="AN3044" s="133"/>
      <c r="AO3044" s="133"/>
      <c r="AP3044" s="133"/>
      <c r="AQ3044" s="133"/>
      <c r="AR3044" s="133"/>
      <c r="AS3044" s="133"/>
      <c r="AT3044" s="133"/>
      <c r="AU3044" s="133"/>
      <c r="AV3044" s="133"/>
      <c r="AW3044" s="133"/>
      <c r="AX3044" s="133"/>
      <c r="AY3044" s="133"/>
      <c r="AZ3044" s="133"/>
      <c r="BA3044" s="133"/>
      <c r="BB3044" s="133"/>
      <c r="BC3044" s="133"/>
      <c r="BD3044" s="133"/>
      <c r="BE3044" s="133"/>
      <c r="BF3044" s="133"/>
      <c r="BG3044" s="133"/>
      <c r="BH3044" s="133"/>
    </row>
    <row r="3045" spans="1:60" outlineLevel="1" x14ac:dyDescent="0.2">
      <c r="A3045" s="142"/>
      <c r="B3045" s="143"/>
      <c r="C3045" s="189" t="s">
        <v>2866</v>
      </c>
      <c r="D3045" s="175"/>
      <c r="E3045" s="176">
        <v>50.065000000000005</v>
      </c>
      <c r="F3045" s="144"/>
      <c r="G3045" s="144"/>
      <c r="H3045" s="144"/>
      <c r="I3045" s="144"/>
      <c r="J3045" s="144"/>
      <c r="K3045" s="144"/>
      <c r="L3045" s="144"/>
      <c r="M3045" s="144"/>
      <c r="N3045" s="144"/>
      <c r="O3045" s="144"/>
      <c r="P3045" s="144"/>
      <c r="Q3045" s="144"/>
      <c r="R3045" s="144"/>
      <c r="S3045" s="144"/>
      <c r="T3045" s="144"/>
      <c r="U3045" s="144"/>
      <c r="V3045" s="144"/>
      <c r="W3045" s="144"/>
      <c r="X3045" s="133"/>
      <c r="Y3045" s="133"/>
      <c r="Z3045" s="133"/>
      <c r="AA3045" s="133"/>
      <c r="AB3045" s="133"/>
      <c r="AC3045" s="133"/>
      <c r="AD3045" s="133"/>
      <c r="AE3045" s="133"/>
      <c r="AF3045" s="133"/>
      <c r="AG3045" s="133" t="s">
        <v>282</v>
      </c>
      <c r="AH3045" s="133">
        <v>0</v>
      </c>
      <c r="AI3045" s="133"/>
      <c r="AJ3045" s="133"/>
      <c r="AK3045" s="133"/>
      <c r="AL3045" s="133"/>
      <c r="AM3045" s="133"/>
      <c r="AN3045" s="133"/>
      <c r="AO3045" s="133"/>
      <c r="AP3045" s="133"/>
      <c r="AQ3045" s="133"/>
      <c r="AR3045" s="133"/>
      <c r="AS3045" s="133"/>
      <c r="AT3045" s="133"/>
      <c r="AU3045" s="133"/>
      <c r="AV3045" s="133"/>
      <c r="AW3045" s="133"/>
      <c r="AX3045" s="133"/>
      <c r="AY3045" s="133"/>
      <c r="AZ3045" s="133"/>
      <c r="BA3045" s="133"/>
      <c r="BB3045" s="133"/>
      <c r="BC3045" s="133"/>
      <c r="BD3045" s="133"/>
      <c r="BE3045" s="133"/>
      <c r="BF3045" s="133"/>
      <c r="BG3045" s="133"/>
      <c r="BH3045" s="133"/>
    </row>
    <row r="3046" spans="1:60" outlineLevel="1" x14ac:dyDescent="0.2">
      <c r="A3046" s="142"/>
      <c r="B3046" s="143"/>
      <c r="C3046" s="189" t="s">
        <v>2867</v>
      </c>
      <c r="D3046" s="175"/>
      <c r="E3046" s="176">
        <v>54.877700000000004</v>
      </c>
      <c r="F3046" s="144"/>
      <c r="G3046" s="144"/>
      <c r="H3046" s="144"/>
      <c r="I3046" s="144"/>
      <c r="J3046" s="144"/>
      <c r="K3046" s="144"/>
      <c r="L3046" s="144"/>
      <c r="M3046" s="144"/>
      <c r="N3046" s="144"/>
      <c r="O3046" s="144"/>
      <c r="P3046" s="144"/>
      <c r="Q3046" s="144"/>
      <c r="R3046" s="144"/>
      <c r="S3046" s="144"/>
      <c r="T3046" s="144"/>
      <c r="U3046" s="144"/>
      <c r="V3046" s="144"/>
      <c r="W3046" s="144"/>
      <c r="X3046" s="133"/>
      <c r="Y3046" s="133"/>
      <c r="Z3046" s="133"/>
      <c r="AA3046" s="133"/>
      <c r="AB3046" s="133"/>
      <c r="AC3046" s="133"/>
      <c r="AD3046" s="133"/>
      <c r="AE3046" s="133"/>
      <c r="AF3046" s="133"/>
      <c r="AG3046" s="133" t="s">
        <v>282</v>
      </c>
      <c r="AH3046" s="133">
        <v>0</v>
      </c>
      <c r="AI3046" s="133"/>
      <c r="AJ3046" s="133"/>
      <c r="AK3046" s="133"/>
      <c r="AL3046" s="133"/>
      <c r="AM3046" s="133"/>
      <c r="AN3046" s="133"/>
      <c r="AO3046" s="133"/>
      <c r="AP3046" s="133"/>
      <c r="AQ3046" s="133"/>
      <c r="AR3046" s="133"/>
      <c r="AS3046" s="133"/>
      <c r="AT3046" s="133"/>
      <c r="AU3046" s="133"/>
      <c r="AV3046" s="133"/>
      <c r="AW3046" s="133"/>
      <c r="AX3046" s="133"/>
      <c r="AY3046" s="133"/>
      <c r="AZ3046" s="133"/>
      <c r="BA3046" s="133"/>
      <c r="BB3046" s="133"/>
      <c r="BC3046" s="133"/>
      <c r="BD3046" s="133"/>
      <c r="BE3046" s="133"/>
      <c r="BF3046" s="133"/>
      <c r="BG3046" s="133"/>
      <c r="BH3046" s="133"/>
    </row>
    <row r="3047" spans="1:60" outlineLevel="1" x14ac:dyDescent="0.2">
      <c r="A3047" s="142"/>
      <c r="B3047" s="143"/>
      <c r="C3047" s="189" t="s">
        <v>2868</v>
      </c>
      <c r="D3047" s="175"/>
      <c r="E3047" s="176">
        <v>-15.452399999999999</v>
      </c>
      <c r="F3047" s="144"/>
      <c r="G3047" s="144"/>
      <c r="H3047" s="144"/>
      <c r="I3047" s="144"/>
      <c r="J3047" s="144"/>
      <c r="K3047" s="144"/>
      <c r="L3047" s="144"/>
      <c r="M3047" s="144"/>
      <c r="N3047" s="144"/>
      <c r="O3047" s="144"/>
      <c r="P3047" s="144"/>
      <c r="Q3047" s="144"/>
      <c r="R3047" s="144"/>
      <c r="S3047" s="144"/>
      <c r="T3047" s="144"/>
      <c r="U3047" s="144"/>
      <c r="V3047" s="144"/>
      <c r="W3047" s="144"/>
      <c r="X3047" s="133"/>
      <c r="Y3047" s="133"/>
      <c r="Z3047" s="133"/>
      <c r="AA3047" s="133"/>
      <c r="AB3047" s="133"/>
      <c r="AC3047" s="133"/>
      <c r="AD3047" s="133"/>
      <c r="AE3047" s="133"/>
      <c r="AF3047" s="133"/>
      <c r="AG3047" s="133" t="s">
        <v>282</v>
      </c>
      <c r="AH3047" s="133">
        <v>0</v>
      </c>
      <c r="AI3047" s="133"/>
      <c r="AJ3047" s="133"/>
      <c r="AK3047" s="133"/>
      <c r="AL3047" s="133"/>
      <c r="AM3047" s="133"/>
      <c r="AN3047" s="133"/>
      <c r="AO3047" s="133"/>
      <c r="AP3047" s="133"/>
      <c r="AQ3047" s="133"/>
      <c r="AR3047" s="133"/>
      <c r="AS3047" s="133"/>
      <c r="AT3047" s="133"/>
      <c r="AU3047" s="133"/>
      <c r="AV3047" s="133"/>
      <c r="AW3047" s="133"/>
      <c r="AX3047" s="133"/>
      <c r="AY3047" s="133"/>
      <c r="AZ3047" s="133"/>
      <c r="BA3047" s="133"/>
      <c r="BB3047" s="133"/>
      <c r="BC3047" s="133"/>
      <c r="BD3047" s="133"/>
      <c r="BE3047" s="133"/>
      <c r="BF3047" s="133"/>
      <c r="BG3047" s="133"/>
      <c r="BH3047" s="133"/>
    </row>
    <row r="3048" spans="1:60" outlineLevel="1" x14ac:dyDescent="0.2">
      <c r="A3048" s="142"/>
      <c r="B3048" s="143"/>
      <c r="C3048" s="189" t="s">
        <v>2869</v>
      </c>
      <c r="D3048" s="175"/>
      <c r="E3048" s="176">
        <v>39.251800000000003</v>
      </c>
      <c r="F3048" s="144"/>
      <c r="G3048" s="144"/>
      <c r="H3048" s="144"/>
      <c r="I3048" s="144"/>
      <c r="J3048" s="144"/>
      <c r="K3048" s="144"/>
      <c r="L3048" s="144"/>
      <c r="M3048" s="144"/>
      <c r="N3048" s="144"/>
      <c r="O3048" s="144"/>
      <c r="P3048" s="144"/>
      <c r="Q3048" s="144"/>
      <c r="R3048" s="144"/>
      <c r="S3048" s="144"/>
      <c r="T3048" s="144"/>
      <c r="U3048" s="144"/>
      <c r="V3048" s="144"/>
      <c r="W3048" s="144"/>
      <c r="X3048" s="133"/>
      <c r="Y3048" s="133"/>
      <c r="Z3048" s="133"/>
      <c r="AA3048" s="133"/>
      <c r="AB3048" s="133"/>
      <c r="AC3048" s="133"/>
      <c r="AD3048" s="133"/>
      <c r="AE3048" s="133"/>
      <c r="AF3048" s="133"/>
      <c r="AG3048" s="133" t="s">
        <v>282</v>
      </c>
      <c r="AH3048" s="133">
        <v>0</v>
      </c>
      <c r="AI3048" s="133"/>
      <c r="AJ3048" s="133"/>
      <c r="AK3048" s="133"/>
      <c r="AL3048" s="133"/>
      <c r="AM3048" s="133"/>
      <c r="AN3048" s="133"/>
      <c r="AO3048" s="133"/>
      <c r="AP3048" s="133"/>
      <c r="AQ3048" s="133"/>
      <c r="AR3048" s="133"/>
      <c r="AS3048" s="133"/>
      <c r="AT3048" s="133"/>
      <c r="AU3048" s="133"/>
      <c r="AV3048" s="133"/>
      <c r="AW3048" s="133"/>
      <c r="AX3048" s="133"/>
      <c r="AY3048" s="133"/>
      <c r="AZ3048" s="133"/>
      <c r="BA3048" s="133"/>
      <c r="BB3048" s="133"/>
      <c r="BC3048" s="133"/>
      <c r="BD3048" s="133"/>
      <c r="BE3048" s="133"/>
      <c r="BF3048" s="133"/>
      <c r="BG3048" s="133"/>
      <c r="BH3048" s="133"/>
    </row>
    <row r="3049" spans="1:60" outlineLevel="1" x14ac:dyDescent="0.2">
      <c r="A3049" s="142"/>
      <c r="B3049" s="143"/>
      <c r="C3049" s="189" t="s">
        <v>2870</v>
      </c>
      <c r="D3049" s="175"/>
      <c r="E3049" s="176">
        <v>39.251800000000003</v>
      </c>
      <c r="F3049" s="144"/>
      <c r="G3049" s="144"/>
      <c r="H3049" s="144"/>
      <c r="I3049" s="144"/>
      <c r="J3049" s="144"/>
      <c r="K3049" s="144"/>
      <c r="L3049" s="144"/>
      <c r="M3049" s="144"/>
      <c r="N3049" s="144"/>
      <c r="O3049" s="144"/>
      <c r="P3049" s="144"/>
      <c r="Q3049" s="144"/>
      <c r="R3049" s="144"/>
      <c r="S3049" s="144"/>
      <c r="T3049" s="144"/>
      <c r="U3049" s="144"/>
      <c r="V3049" s="144"/>
      <c r="W3049" s="144"/>
      <c r="X3049" s="133"/>
      <c r="Y3049" s="133"/>
      <c r="Z3049" s="133"/>
      <c r="AA3049" s="133"/>
      <c r="AB3049" s="133"/>
      <c r="AC3049" s="133"/>
      <c r="AD3049" s="133"/>
      <c r="AE3049" s="133"/>
      <c r="AF3049" s="133"/>
      <c r="AG3049" s="133" t="s">
        <v>282</v>
      </c>
      <c r="AH3049" s="133">
        <v>0</v>
      </c>
      <c r="AI3049" s="133"/>
      <c r="AJ3049" s="133"/>
      <c r="AK3049" s="133"/>
      <c r="AL3049" s="133"/>
      <c r="AM3049" s="133"/>
      <c r="AN3049" s="133"/>
      <c r="AO3049" s="133"/>
      <c r="AP3049" s="133"/>
      <c r="AQ3049" s="133"/>
      <c r="AR3049" s="133"/>
      <c r="AS3049" s="133"/>
      <c r="AT3049" s="133"/>
      <c r="AU3049" s="133"/>
      <c r="AV3049" s="133"/>
      <c r="AW3049" s="133"/>
      <c r="AX3049" s="133"/>
      <c r="AY3049" s="133"/>
      <c r="AZ3049" s="133"/>
      <c r="BA3049" s="133"/>
      <c r="BB3049" s="133"/>
      <c r="BC3049" s="133"/>
      <c r="BD3049" s="133"/>
      <c r="BE3049" s="133"/>
      <c r="BF3049" s="133"/>
      <c r="BG3049" s="133"/>
      <c r="BH3049" s="133"/>
    </row>
    <row r="3050" spans="1:60" outlineLevel="1" x14ac:dyDescent="0.2">
      <c r="A3050" s="142"/>
      <c r="B3050" s="143"/>
      <c r="C3050" s="189" t="s">
        <v>2871</v>
      </c>
      <c r="D3050" s="175"/>
      <c r="E3050" s="176">
        <v>93.993000000000009</v>
      </c>
      <c r="F3050" s="144"/>
      <c r="G3050" s="144"/>
      <c r="H3050" s="144"/>
      <c r="I3050" s="144"/>
      <c r="J3050" s="144"/>
      <c r="K3050" s="144"/>
      <c r="L3050" s="144"/>
      <c r="M3050" s="144"/>
      <c r="N3050" s="144"/>
      <c r="O3050" s="144"/>
      <c r="P3050" s="144"/>
      <c r="Q3050" s="144"/>
      <c r="R3050" s="144"/>
      <c r="S3050" s="144"/>
      <c r="T3050" s="144"/>
      <c r="U3050" s="144"/>
      <c r="V3050" s="144"/>
      <c r="W3050" s="144"/>
      <c r="X3050" s="133"/>
      <c r="Y3050" s="133"/>
      <c r="Z3050" s="133"/>
      <c r="AA3050" s="133"/>
      <c r="AB3050" s="133"/>
      <c r="AC3050" s="133"/>
      <c r="AD3050" s="133"/>
      <c r="AE3050" s="133"/>
      <c r="AF3050" s="133"/>
      <c r="AG3050" s="133" t="s">
        <v>282</v>
      </c>
      <c r="AH3050" s="133">
        <v>0</v>
      </c>
      <c r="AI3050" s="133"/>
      <c r="AJ3050" s="133"/>
      <c r="AK3050" s="133"/>
      <c r="AL3050" s="133"/>
      <c r="AM3050" s="133"/>
      <c r="AN3050" s="133"/>
      <c r="AO3050" s="133"/>
      <c r="AP3050" s="133"/>
      <c r="AQ3050" s="133"/>
      <c r="AR3050" s="133"/>
      <c r="AS3050" s="133"/>
      <c r="AT3050" s="133"/>
      <c r="AU3050" s="133"/>
      <c r="AV3050" s="133"/>
      <c r="AW3050" s="133"/>
      <c r="AX3050" s="133"/>
      <c r="AY3050" s="133"/>
      <c r="AZ3050" s="133"/>
      <c r="BA3050" s="133"/>
      <c r="BB3050" s="133"/>
      <c r="BC3050" s="133"/>
      <c r="BD3050" s="133"/>
      <c r="BE3050" s="133"/>
      <c r="BF3050" s="133"/>
      <c r="BG3050" s="133"/>
      <c r="BH3050" s="133"/>
    </row>
    <row r="3051" spans="1:60" outlineLevel="1" x14ac:dyDescent="0.2">
      <c r="A3051" s="142"/>
      <c r="B3051" s="143"/>
      <c r="C3051" s="189" t="s">
        <v>671</v>
      </c>
      <c r="D3051" s="175"/>
      <c r="E3051" s="176">
        <v>-3.36</v>
      </c>
      <c r="F3051" s="144"/>
      <c r="G3051" s="144"/>
      <c r="H3051" s="144"/>
      <c r="I3051" s="144"/>
      <c r="J3051" s="144"/>
      <c r="K3051" s="144"/>
      <c r="L3051" s="144"/>
      <c r="M3051" s="144"/>
      <c r="N3051" s="144"/>
      <c r="O3051" s="144"/>
      <c r="P3051" s="144"/>
      <c r="Q3051" s="144"/>
      <c r="R3051" s="144"/>
      <c r="S3051" s="144"/>
      <c r="T3051" s="144"/>
      <c r="U3051" s="144"/>
      <c r="V3051" s="144"/>
      <c r="W3051" s="144"/>
      <c r="X3051" s="133"/>
      <c r="Y3051" s="133"/>
      <c r="Z3051" s="133"/>
      <c r="AA3051" s="133"/>
      <c r="AB3051" s="133"/>
      <c r="AC3051" s="133"/>
      <c r="AD3051" s="133"/>
      <c r="AE3051" s="133"/>
      <c r="AF3051" s="133"/>
      <c r="AG3051" s="133" t="s">
        <v>282</v>
      </c>
      <c r="AH3051" s="133">
        <v>0</v>
      </c>
      <c r="AI3051" s="133"/>
      <c r="AJ3051" s="133"/>
      <c r="AK3051" s="133"/>
      <c r="AL3051" s="133"/>
      <c r="AM3051" s="133"/>
      <c r="AN3051" s="133"/>
      <c r="AO3051" s="133"/>
      <c r="AP3051" s="133"/>
      <c r="AQ3051" s="133"/>
      <c r="AR3051" s="133"/>
      <c r="AS3051" s="133"/>
      <c r="AT3051" s="133"/>
      <c r="AU3051" s="133"/>
      <c r="AV3051" s="133"/>
      <c r="AW3051" s="133"/>
      <c r="AX3051" s="133"/>
      <c r="AY3051" s="133"/>
      <c r="AZ3051" s="133"/>
      <c r="BA3051" s="133"/>
      <c r="BB3051" s="133"/>
      <c r="BC3051" s="133"/>
      <c r="BD3051" s="133"/>
      <c r="BE3051" s="133"/>
      <c r="BF3051" s="133"/>
      <c r="BG3051" s="133"/>
      <c r="BH3051" s="133"/>
    </row>
    <row r="3052" spans="1:60" outlineLevel="1" x14ac:dyDescent="0.2">
      <c r="A3052" s="142"/>
      <c r="B3052" s="143"/>
      <c r="C3052" s="189" t="s">
        <v>2872</v>
      </c>
      <c r="D3052" s="175"/>
      <c r="E3052" s="176">
        <v>87.726000000000013</v>
      </c>
      <c r="F3052" s="144"/>
      <c r="G3052" s="144"/>
      <c r="H3052" s="144"/>
      <c r="I3052" s="144"/>
      <c r="J3052" s="144"/>
      <c r="K3052" s="144"/>
      <c r="L3052" s="144"/>
      <c r="M3052" s="144"/>
      <c r="N3052" s="144"/>
      <c r="O3052" s="144"/>
      <c r="P3052" s="144"/>
      <c r="Q3052" s="144"/>
      <c r="R3052" s="144"/>
      <c r="S3052" s="144"/>
      <c r="T3052" s="144"/>
      <c r="U3052" s="144"/>
      <c r="V3052" s="144"/>
      <c r="W3052" s="144"/>
      <c r="X3052" s="133"/>
      <c r="Y3052" s="133"/>
      <c r="Z3052" s="133"/>
      <c r="AA3052" s="133"/>
      <c r="AB3052" s="133"/>
      <c r="AC3052" s="133"/>
      <c r="AD3052" s="133"/>
      <c r="AE3052" s="133"/>
      <c r="AF3052" s="133"/>
      <c r="AG3052" s="133" t="s">
        <v>282</v>
      </c>
      <c r="AH3052" s="133">
        <v>0</v>
      </c>
      <c r="AI3052" s="133"/>
      <c r="AJ3052" s="133"/>
      <c r="AK3052" s="133"/>
      <c r="AL3052" s="133"/>
      <c r="AM3052" s="133"/>
      <c r="AN3052" s="133"/>
      <c r="AO3052" s="133"/>
      <c r="AP3052" s="133"/>
      <c r="AQ3052" s="133"/>
      <c r="AR3052" s="133"/>
      <c r="AS3052" s="133"/>
      <c r="AT3052" s="133"/>
      <c r="AU3052" s="133"/>
      <c r="AV3052" s="133"/>
      <c r="AW3052" s="133"/>
      <c r="AX3052" s="133"/>
      <c r="AY3052" s="133"/>
      <c r="AZ3052" s="133"/>
      <c r="BA3052" s="133"/>
      <c r="BB3052" s="133"/>
      <c r="BC3052" s="133"/>
      <c r="BD3052" s="133"/>
      <c r="BE3052" s="133"/>
      <c r="BF3052" s="133"/>
      <c r="BG3052" s="133"/>
      <c r="BH3052" s="133"/>
    </row>
    <row r="3053" spans="1:60" outlineLevel="1" x14ac:dyDescent="0.2">
      <c r="A3053" s="142"/>
      <c r="B3053" s="143"/>
      <c r="C3053" s="189" t="s">
        <v>1316</v>
      </c>
      <c r="D3053" s="175"/>
      <c r="E3053" s="176">
        <v>-11.014999999999999</v>
      </c>
      <c r="F3053" s="144"/>
      <c r="G3053" s="144"/>
      <c r="H3053" s="144"/>
      <c r="I3053" s="144"/>
      <c r="J3053" s="144"/>
      <c r="K3053" s="144"/>
      <c r="L3053" s="144"/>
      <c r="M3053" s="144"/>
      <c r="N3053" s="144"/>
      <c r="O3053" s="144"/>
      <c r="P3053" s="144"/>
      <c r="Q3053" s="144"/>
      <c r="R3053" s="144"/>
      <c r="S3053" s="144"/>
      <c r="T3053" s="144"/>
      <c r="U3053" s="144"/>
      <c r="V3053" s="144"/>
      <c r="W3053" s="144"/>
      <c r="X3053" s="133"/>
      <c r="Y3053" s="133"/>
      <c r="Z3053" s="133"/>
      <c r="AA3053" s="133"/>
      <c r="AB3053" s="133"/>
      <c r="AC3053" s="133"/>
      <c r="AD3053" s="133"/>
      <c r="AE3053" s="133"/>
      <c r="AF3053" s="133"/>
      <c r="AG3053" s="133" t="s">
        <v>282</v>
      </c>
      <c r="AH3053" s="133">
        <v>0</v>
      </c>
      <c r="AI3053" s="133"/>
      <c r="AJ3053" s="133"/>
      <c r="AK3053" s="133"/>
      <c r="AL3053" s="133"/>
      <c r="AM3053" s="133"/>
      <c r="AN3053" s="133"/>
      <c r="AO3053" s="133"/>
      <c r="AP3053" s="133"/>
      <c r="AQ3053" s="133"/>
      <c r="AR3053" s="133"/>
      <c r="AS3053" s="133"/>
      <c r="AT3053" s="133"/>
      <c r="AU3053" s="133"/>
      <c r="AV3053" s="133"/>
      <c r="AW3053" s="133"/>
      <c r="AX3053" s="133"/>
      <c r="AY3053" s="133"/>
      <c r="AZ3053" s="133"/>
      <c r="BA3053" s="133"/>
      <c r="BB3053" s="133"/>
      <c r="BC3053" s="133"/>
      <c r="BD3053" s="133"/>
      <c r="BE3053" s="133"/>
      <c r="BF3053" s="133"/>
      <c r="BG3053" s="133"/>
      <c r="BH3053" s="133"/>
    </row>
    <row r="3054" spans="1:60" outlineLevel="1" x14ac:dyDescent="0.2">
      <c r="A3054" s="142"/>
      <c r="B3054" s="143"/>
      <c r="C3054" s="189" t="s">
        <v>2873</v>
      </c>
      <c r="D3054" s="175"/>
      <c r="E3054" s="176">
        <v>63.904800000000002</v>
      </c>
      <c r="F3054" s="144"/>
      <c r="G3054" s="144"/>
      <c r="H3054" s="144"/>
      <c r="I3054" s="144"/>
      <c r="J3054" s="144"/>
      <c r="K3054" s="144"/>
      <c r="L3054" s="144"/>
      <c r="M3054" s="144"/>
      <c r="N3054" s="144"/>
      <c r="O3054" s="144"/>
      <c r="P3054" s="144"/>
      <c r="Q3054" s="144"/>
      <c r="R3054" s="144"/>
      <c r="S3054" s="144"/>
      <c r="T3054" s="144"/>
      <c r="U3054" s="144"/>
      <c r="V3054" s="144"/>
      <c r="W3054" s="144"/>
      <c r="X3054" s="133"/>
      <c r="Y3054" s="133"/>
      <c r="Z3054" s="133"/>
      <c r="AA3054" s="133"/>
      <c r="AB3054" s="133"/>
      <c r="AC3054" s="133"/>
      <c r="AD3054" s="133"/>
      <c r="AE3054" s="133"/>
      <c r="AF3054" s="133"/>
      <c r="AG3054" s="133" t="s">
        <v>282</v>
      </c>
      <c r="AH3054" s="133">
        <v>0</v>
      </c>
      <c r="AI3054" s="133"/>
      <c r="AJ3054" s="133"/>
      <c r="AK3054" s="133"/>
      <c r="AL3054" s="133"/>
      <c r="AM3054" s="133"/>
      <c r="AN3054" s="133"/>
      <c r="AO3054" s="133"/>
      <c r="AP3054" s="133"/>
      <c r="AQ3054" s="133"/>
      <c r="AR3054" s="133"/>
      <c r="AS3054" s="133"/>
      <c r="AT3054" s="133"/>
      <c r="AU3054" s="133"/>
      <c r="AV3054" s="133"/>
      <c r="AW3054" s="133"/>
      <c r="AX3054" s="133"/>
      <c r="AY3054" s="133"/>
      <c r="AZ3054" s="133"/>
      <c r="BA3054" s="133"/>
      <c r="BB3054" s="133"/>
      <c r="BC3054" s="133"/>
      <c r="BD3054" s="133"/>
      <c r="BE3054" s="133"/>
      <c r="BF3054" s="133"/>
      <c r="BG3054" s="133"/>
      <c r="BH3054" s="133"/>
    </row>
    <row r="3055" spans="1:60" outlineLevel="1" x14ac:dyDescent="0.2">
      <c r="A3055" s="142"/>
      <c r="B3055" s="143"/>
      <c r="C3055" s="189" t="s">
        <v>1318</v>
      </c>
      <c r="D3055" s="175"/>
      <c r="E3055" s="176">
        <v>-2.7979999999999996</v>
      </c>
      <c r="F3055" s="144"/>
      <c r="G3055" s="144"/>
      <c r="H3055" s="144"/>
      <c r="I3055" s="144"/>
      <c r="J3055" s="144"/>
      <c r="K3055" s="144"/>
      <c r="L3055" s="144"/>
      <c r="M3055" s="144"/>
      <c r="N3055" s="144"/>
      <c r="O3055" s="144"/>
      <c r="P3055" s="144"/>
      <c r="Q3055" s="144"/>
      <c r="R3055" s="144"/>
      <c r="S3055" s="144"/>
      <c r="T3055" s="144"/>
      <c r="U3055" s="144"/>
      <c r="V3055" s="144"/>
      <c r="W3055" s="144"/>
      <c r="X3055" s="133"/>
      <c r="Y3055" s="133"/>
      <c r="Z3055" s="133"/>
      <c r="AA3055" s="133"/>
      <c r="AB3055" s="133"/>
      <c r="AC3055" s="133"/>
      <c r="AD3055" s="133"/>
      <c r="AE3055" s="133"/>
      <c r="AF3055" s="133"/>
      <c r="AG3055" s="133" t="s">
        <v>282</v>
      </c>
      <c r="AH3055" s="133">
        <v>0</v>
      </c>
      <c r="AI3055" s="133"/>
      <c r="AJ3055" s="133"/>
      <c r="AK3055" s="133"/>
      <c r="AL3055" s="133"/>
      <c r="AM3055" s="133"/>
      <c r="AN3055" s="133"/>
      <c r="AO3055" s="133"/>
      <c r="AP3055" s="133"/>
      <c r="AQ3055" s="133"/>
      <c r="AR3055" s="133"/>
      <c r="AS3055" s="133"/>
      <c r="AT3055" s="133"/>
      <c r="AU3055" s="133"/>
      <c r="AV3055" s="133"/>
      <c r="AW3055" s="133"/>
      <c r="AX3055" s="133"/>
      <c r="AY3055" s="133"/>
      <c r="AZ3055" s="133"/>
      <c r="BA3055" s="133"/>
      <c r="BB3055" s="133"/>
      <c r="BC3055" s="133"/>
      <c r="BD3055" s="133"/>
      <c r="BE3055" s="133"/>
      <c r="BF3055" s="133"/>
      <c r="BG3055" s="133"/>
      <c r="BH3055" s="133"/>
    </row>
    <row r="3056" spans="1:60" outlineLevel="1" x14ac:dyDescent="0.2">
      <c r="A3056" s="142"/>
      <c r="B3056" s="143"/>
      <c r="C3056" s="189" t="s">
        <v>2874</v>
      </c>
      <c r="D3056" s="175"/>
      <c r="E3056" s="176">
        <v>29.392600000000002</v>
      </c>
      <c r="F3056" s="144"/>
      <c r="G3056" s="144"/>
      <c r="H3056" s="144"/>
      <c r="I3056" s="144"/>
      <c r="J3056" s="144"/>
      <c r="K3056" s="144"/>
      <c r="L3056" s="144"/>
      <c r="M3056" s="144"/>
      <c r="N3056" s="144"/>
      <c r="O3056" s="144"/>
      <c r="P3056" s="144"/>
      <c r="Q3056" s="144"/>
      <c r="R3056" s="144"/>
      <c r="S3056" s="144"/>
      <c r="T3056" s="144"/>
      <c r="U3056" s="144"/>
      <c r="V3056" s="144"/>
      <c r="W3056" s="144"/>
      <c r="X3056" s="133"/>
      <c r="Y3056" s="133"/>
      <c r="Z3056" s="133"/>
      <c r="AA3056" s="133"/>
      <c r="AB3056" s="133"/>
      <c r="AC3056" s="133"/>
      <c r="AD3056" s="133"/>
      <c r="AE3056" s="133"/>
      <c r="AF3056" s="133"/>
      <c r="AG3056" s="133" t="s">
        <v>282</v>
      </c>
      <c r="AH3056" s="133">
        <v>0</v>
      </c>
      <c r="AI3056" s="133"/>
      <c r="AJ3056" s="133"/>
      <c r="AK3056" s="133"/>
      <c r="AL3056" s="133"/>
      <c r="AM3056" s="133"/>
      <c r="AN3056" s="133"/>
      <c r="AO3056" s="133"/>
      <c r="AP3056" s="133"/>
      <c r="AQ3056" s="133"/>
      <c r="AR3056" s="133"/>
      <c r="AS3056" s="133"/>
      <c r="AT3056" s="133"/>
      <c r="AU3056" s="133"/>
      <c r="AV3056" s="133"/>
      <c r="AW3056" s="133"/>
      <c r="AX3056" s="133"/>
      <c r="AY3056" s="133"/>
      <c r="AZ3056" s="133"/>
      <c r="BA3056" s="133"/>
      <c r="BB3056" s="133"/>
      <c r="BC3056" s="133"/>
      <c r="BD3056" s="133"/>
      <c r="BE3056" s="133"/>
      <c r="BF3056" s="133"/>
      <c r="BG3056" s="133"/>
      <c r="BH3056" s="133"/>
    </row>
    <row r="3057" spans="1:60" outlineLevel="1" x14ac:dyDescent="0.2">
      <c r="A3057" s="142"/>
      <c r="B3057" s="143"/>
      <c r="C3057" s="189" t="s">
        <v>2875</v>
      </c>
      <c r="D3057" s="175"/>
      <c r="E3057" s="176">
        <v>56.201600000000006</v>
      </c>
      <c r="F3057" s="144"/>
      <c r="G3057" s="144"/>
      <c r="H3057" s="144"/>
      <c r="I3057" s="144"/>
      <c r="J3057" s="144"/>
      <c r="K3057" s="144"/>
      <c r="L3057" s="144"/>
      <c r="M3057" s="144"/>
      <c r="N3057" s="144"/>
      <c r="O3057" s="144"/>
      <c r="P3057" s="144"/>
      <c r="Q3057" s="144"/>
      <c r="R3057" s="144"/>
      <c r="S3057" s="144"/>
      <c r="T3057" s="144"/>
      <c r="U3057" s="144"/>
      <c r="V3057" s="144"/>
      <c r="W3057" s="144"/>
      <c r="X3057" s="133"/>
      <c r="Y3057" s="133"/>
      <c r="Z3057" s="133"/>
      <c r="AA3057" s="133"/>
      <c r="AB3057" s="133"/>
      <c r="AC3057" s="133"/>
      <c r="AD3057" s="133"/>
      <c r="AE3057" s="133"/>
      <c r="AF3057" s="133"/>
      <c r="AG3057" s="133" t="s">
        <v>282</v>
      </c>
      <c r="AH3057" s="133">
        <v>0</v>
      </c>
      <c r="AI3057" s="133"/>
      <c r="AJ3057" s="133"/>
      <c r="AK3057" s="133"/>
      <c r="AL3057" s="133"/>
      <c r="AM3057" s="133"/>
      <c r="AN3057" s="133"/>
      <c r="AO3057" s="133"/>
      <c r="AP3057" s="133"/>
      <c r="AQ3057" s="133"/>
      <c r="AR3057" s="133"/>
      <c r="AS3057" s="133"/>
      <c r="AT3057" s="133"/>
      <c r="AU3057" s="133"/>
      <c r="AV3057" s="133"/>
      <c r="AW3057" s="133"/>
      <c r="AX3057" s="133"/>
      <c r="AY3057" s="133"/>
      <c r="AZ3057" s="133"/>
      <c r="BA3057" s="133"/>
      <c r="BB3057" s="133"/>
      <c r="BC3057" s="133"/>
      <c r="BD3057" s="133"/>
      <c r="BE3057" s="133"/>
      <c r="BF3057" s="133"/>
      <c r="BG3057" s="133"/>
      <c r="BH3057" s="133"/>
    </row>
    <row r="3058" spans="1:60" outlineLevel="1" x14ac:dyDescent="0.2">
      <c r="A3058" s="142"/>
      <c r="B3058" s="143"/>
      <c r="C3058" s="189" t="s">
        <v>2876</v>
      </c>
      <c r="D3058" s="175"/>
      <c r="E3058" s="176">
        <v>-1.7999999999999998</v>
      </c>
      <c r="F3058" s="144"/>
      <c r="G3058" s="144"/>
      <c r="H3058" s="144"/>
      <c r="I3058" s="144"/>
      <c r="J3058" s="144"/>
      <c r="K3058" s="144"/>
      <c r="L3058" s="144"/>
      <c r="M3058" s="144"/>
      <c r="N3058" s="144"/>
      <c r="O3058" s="144"/>
      <c r="P3058" s="144"/>
      <c r="Q3058" s="144"/>
      <c r="R3058" s="144"/>
      <c r="S3058" s="144"/>
      <c r="T3058" s="144"/>
      <c r="U3058" s="144"/>
      <c r="V3058" s="144"/>
      <c r="W3058" s="144"/>
      <c r="X3058" s="133"/>
      <c r="Y3058" s="133"/>
      <c r="Z3058" s="133"/>
      <c r="AA3058" s="133"/>
      <c r="AB3058" s="133"/>
      <c r="AC3058" s="133"/>
      <c r="AD3058" s="133"/>
      <c r="AE3058" s="133"/>
      <c r="AF3058" s="133"/>
      <c r="AG3058" s="133" t="s">
        <v>282</v>
      </c>
      <c r="AH3058" s="133">
        <v>0</v>
      </c>
      <c r="AI3058" s="133"/>
      <c r="AJ3058" s="133"/>
      <c r="AK3058" s="133"/>
      <c r="AL3058" s="133"/>
      <c r="AM3058" s="133"/>
      <c r="AN3058" s="133"/>
      <c r="AO3058" s="133"/>
      <c r="AP3058" s="133"/>
      <c r="AQ3058" s="133"/>
      <c r="AR3058" s="133"/>
      <c r="AS3058" s="133"/>
      <c r="AT3058" s="133"/>
      <c r="AU3058" s="133"/>
      <c r="AV3058" s="133"/>
      <c r="AW3058" s="133"/>
      <c r="AX3058" s="133"/>
      <c r="AY3058" s="133"/>
      <c r="AZ3058" s="133"/>
      <c r="BA3058" s="133"/>
      <c r="BB3058" s="133"/>
      <c r="BC3058" s="133"/>
      <c r="BD3058" s="133"/>
      <c r="BE3058" s="133"/>
      <c r="BF3058" s="133"/>
      <c r="BG3058" s="133"/>
      <c r="BH3058" s="133"/>
    </row>
    <row r="3059" spans="1:60" outlineLevel="1" x14ac:dyDescent="0.2">
      <c r="A3059" s="142"/>
      <c r="B3059" s="143"/>
      <c r="C3059" s="189" t="s">
        <v>1321</v>
      </c>
      <c r="D3059" s="175"/>
      <c r="E3059" s="176">
        <v>-10.459999999999999</v>
      </c>
      <c r="F3059" s="144"/>
      <c r="G3059" s="144"/>
      <c r="H3059" s="144"/>
      <c r="I3059" s="144"/>
      <c r="J3059" s="144"/>
      <c r="K3059" s="144"/>
      <c r="L3059" s="144"/>
      <c r="M3059" s="144"/>
      <c r="N3059" s="144"/>
      <c r="O3059" s="144"/>
      <c r="P3059" s="144"/>
      <c r="Q3059" s="144"/>
      <c r="R3059" s="144"/>
      <c r="S3059" s="144"/>
      <c r="T3059" s="144"/>
      <c r="U3059" s="144"/>
      <c r="V3059" s="144"/>
      <c r="W3059" s="144"/>
      <c r="X3059" s="133"/>
      <c r="Y3059" s="133"/>
      <c r="Z3059" s="133"/>
      <c r="AA3059" s="133"/>
      <c r="AB3059" s="133"/>
      <c r="AC3059" s="133"/>
      <c r="AD3059" s="133"/>
      <c r="AE3059" s="133"/>
      <c r="AF3059" s="133"/>
      <c r="AG3059" s="133" t="s">
        <v>282</v>
      </c>
      <c r="AH3059" s="133">
        <v>0</v>
      </c>
      <c r="AI3059" s="133"/>
      <c r="AJ3059" s="133"/>
      <c r="AK3059" s="133"/>
      <c r="AL3059" s="133"/>
      <c r="AM3059" s="133"/>
      <c r="AN3059" s="133"/>
      <c r="AO3059" s="133"/>
      <c r="AP3059" s="133"/>
      <c r="AQ3059" s="133"/>
      <c r="AR3059" s="133"/>
      <c r="AS3059" s="133"/>
      <c r="AT3059" s="133"/>
      <c r="AU3059" s="133"/>
      <c r="AV3059" s="133"/>
      <c r="AW3059" s="133"/>
      <c r="AX3059" s="133"/>
      <c r="AY3059" s="133"/>
      <c r="AZ3059" s="133"/>
      <c r="BA3059" s="133"/>
      <c r="BB3059" s="133"/>
      <c r="BC3059" s="133"/>
      <c r="BD3059" s="133"/>
      <c r="BE3059" s="133"/>
      <c r="BF3059" s="133"/>
      <c r="BG3059" s="133"/>
      <c r="BH3059" s="133"/>
    </row>
    <row r="3060" spans="1:60" outlineLevel="1" x14ac:dyDescent="0.2">
      <c r="A3060" s="142"/>
      <c r="B3060" s="143"/>
      <c r="C3060" s="189" t="s">
        <v>2877</v>
      </c>
      <c r="D3060" s="175"/>
      <c r="E3060" s="176">
        <v>58.591800000000006</v>
      </c>
      <c r="F3060" s="144"/>
      <c r="G3060" s="144"/>
      <c r="H3060" s="144"/>
      <c r="I3060" s="144"/>
      <c r="J3060" s="144"/>
      <c r="K3060" s="144"/>
      <c r="L3060" s="144"/>
      <c r="M3060" s="144"/>
      <c r="N3060" s="144"/>
      <c r="O3060" s="144"/>
      <c r="P3060" s="144"/>
      <c r="Q3060" s="144"/>
      <c r="R3060" s="144"/>
      <c r="S3060" s="144"/>
      <c r="T3060" s="144"/>
      <c r="U3060" s="144"/>
      <c r="V3060" s="144"/>
      <c r="W3060" s="144"/>
      <c r="X3060" s="133"/>
      <c r="Y3060" s="133"/>
      <c r="Z3060" s="133"/>
      <c r="AA3060" s="133"/>
      <c r="AB3060" s="133"/>
      <c r="AC3060" s="133"/>
      <c r="AD3060" s="133"/>
      <c r="AE3060" s="133"/>
      <c r="AF3060" s="133"/>
      <c r="AG3060" s="133" t="s">
        <v>282</v>
      </c>
      <c r="AH3060" s="133">
        <v>0</v>
      </c>
      <c r="AI3060" s="133"/>
      <c r="AJ3060" s="133"/>
      <c r="AK3060" s="133"/>
      <c r="AL3060" s="133"/>
      <c r="AM3060" s="133"/>
      <c r="AN3060" s="133"/>
      <c r="AO3060" s="133"/>
      <c r="AP3060" s="133"/>
      <c r="AQ3060" s="133"/>
      <c r="AR3060" s="133"/>
      <c r="AS3060" s="133"/>
      <c r="AT3060" s="133"/>
      <c r="AU3060" s="133"/>
      <c r="AV3060" s="133"/>
      <c r="AW3060" s="133"/>
      <c r="AX3060" s="133"/>
      <c r="AY3060" s="133"/>
      <c r="AZ3060" s="133"/>
      <c r="BA3060" s="133"/>
      <c r="BB3060" s="133"/>
      <c r="BC3060" s="133"/>
      <c r="BD3060" s="133"/>
      <c r="BE3060" s="133"/>
      <c r="BF3060" s="133"/>
      <c r="BG3060" s="133"/>
      <c r="BH3060" s="133"/>
    </row>
    <row r="3061" spans="1:60" outlineLevel="1" x14ac:dyDescent="0.2">
      <c r="A3061" s="142"/>
      <c r="B3061" s="143"/>
      <c r="C3061" s="189" t="s">
        <v>2878</v>
      </c>
      <c r="D3061" s="175"/>
      <c r="E3061" s="176">
        <v>-1.3499999999999999</v>
      </c>
      <c r="F3061" s="144"/>
      <c r="G3061" s="144"/>
      <c r="H3061" s="144"/>
      <c r="I3061" s="144"/>
      <c r="J3061" s="144"/>
      <c r="K3061" s="144"/>
      <c r="L3061" s="144"/>
      <c r="M3061" s="144"/>
      <c r="N3061" s="144"/>
      <c r="O3061" s="144"/>
      <c r="P3061" s="144"/>
      <c r="Q3061" s="144"/>
      <c r="R3061" s="144"/>
      <c r="S3061" s="144"/>
      <c r="T3061" s="144"/>
      <c r="U3061" s="144"/>
      <c r="V3061" s="144"/>
      <c r="W3061" s="144"/>
      <c r="X3061" s="133"/>
      <c r="Y3061" s="133"/>
      <c r="Z3061" s="133"/>
      <c r="AA3061" s="133"/>
      <c r="AB3061" s="133"/>
      <c r="AC3061" s="133"/>
      <c r="AD3061" s="133"/>
      <c r="AE3061" s="133"/>
      <c r="AF3061" s="133"/>
      <c r="AG3061" s="133" t="s">
        <v>282</v>
      </c>
      <c r="AH3061" s="133">
        <v>0</v>
      </c>
      <c r="AI3061" s="133"/>
      <c r="AJ3061" s="133"/>
      <c r="AK3061" s="133"/>
      <c r="AL3061" s="133"/>
      <c r="AM3061" s="133"/>
      <c r="AN3061" s="133"/>
      <c r="AO3061" s="133"/>
      <c r="AP3061" s="133"/>
      <c r="AQ3061" s="133"/>
      <c r="AR3061" s="133"/>
      <c r="AS3061" s="133"/>
      <c r="AT3061" s="133"/>
      <c r="AU3061" s="133"/>
      <c r="AV3061" s="133"/>
      <c r="AW3061" s="133"/>
      <c r="AX3061" s="133"/>
      <c r="AY3061" s="133"/>
      <c r="AZ3061" s="133"/>
      <c r="BA3061" s="133"/>
      <c r="BB3061" s="133"/>
      <c r="BC3061" s="133"/>
      <c r="BD3061" s="133"/>
      <c r="BE3061" s="133"/>
      <c r="BF3061" s="133"/>
      <c r="BG3061" s="133"/>
      <c r="BH3061" s="133"/>
    </row>
    <row r="3062" spans="1:60" outlineLevel="1" x14ac:dyDescent="0.2">
      <c r="A3062" s="142"/>
      <c r="B3062" s="143"/>
      <c r="C3062" s="189" t="s">
        <v>2879</v>
      </c>
      <c r="D3062" s="175"/>
      <c r="E3062" s="176">
        <v>-3.32</v>
      </c>
      <c r="F3062" s="144"/>
      <c r="G3062" s="144"/>
      <c r="H3062" s="144"/>
      <c r="I3062" s="144"/>
      <c r="J3062" s="144"/>
      <c r="K3062" s="144"/>
      <c r="L3062" s="144"/>
      <c r="M3062" s="144"/>
      <c r="N3062" s="144"/>
      <c r="O3062" s="144"/>
      <c r="P3062" s="144"/>
      <c r="Q3062" s="144"/>
      <c r="R3062" s="144"/>
      <c r="S3062" s="144"/>
      <c r="T3062" s="144"/>
      <c r="U3062" s="144"/>
      <c r="V3062" s="144"/>
      <c r="W3062" s="144"/>
      <c r="X3062" s="133"/>
      <c r="Y3062" s="133"/>
      <c r="Z3062" s="133"/>
      <c r="AA3062" s="133"/>
      <c r="AB3062" s="133"/>
      <c r="AC3062" s="133"/>
      <c r="AD3062" s="133"/>
      <c r="AE3062" s="133"/>
      <c r="AF3062" s="133"/>
      <c r="AG3062" s="133" t="s">
        <v>282</v>
      </c>
      <c r="AH3062" s="133">
        <v>0</v>
      </c>
      <c r="AI3062" s="133"/>
      <c r="AJ3062" s="133"/>
      <c r="AK3062" s="133"/>
      <c r="AL3062" s="133"/>
      <c r="AM3062" s="133"/>
      <c r="AN3062" s="133"/>
      <c r="AO3062" s="133"/>
      <c r="AP3062" s="133"/>
      <c r="AQ3062" s="133"/>
      <c r="AR3062" s="133"/>
      <c r="AS3062" s="133"/>
      <c r="AT3062" s="133"/>
      <c r="AU3062" s="133"/>
      <c r="AV3062" s="133"/>
      <c r="AW3062" s="133"/>
      <c r="AX3062" s="133"/>
      <c r="AY3062" s="133"/>
      <c r="AZ3062" s="133"/>
      <c r="BA3062" s="133"/>
      <c r="BB3062" s="133"/>
      <c r="BC3062" s="133"/>
      <c r="BD3062" s="133"/>
      <c r="BE3062" s="133"/>
      <c r="BF3062" s="133"/>
      <c r="BG3062" s="133"/>
      <c r="BH3062" s="133"/>
    </row>
    <row r="3063" spans="1:60" outlineLevel="1" x14ac:dyDescent="0.2">
      <c r="A3063" s="142"/>
      <c r="B3063" s="143"/>
      <c r="C3063" s="189" t="s">
        <v>2880</v>
      </c>
      <c r="D3063" s="175"/>
      <c r="E3063" s="176">
        <v>45.5426</v>
      </c>
      <c r="F3063" s="144"/>
      <c r="G3063" s="144"/>
      <c r="H3063" s="144"/>
      <c r="I3063" s="144"/>
      <c r="J3063" s="144"/>
      <c r="K3063" s="144"/>
      <c r="L3063" s="144"/>
      <c r="M3063" s="144"/>
      <c r="N3063" s="144"/>
      <c r="O3063" s="144"/>
      <c r="P3063" s="144"/>
      <c r="Q3063" s="144"/>
      <c r="R3063" s="144"/>
      <c r="S3063" s="144"/>
      <c r="T3063" s="144"/>
      <c r="U3063" s="144"/>
      <c r="V3063" s="144"/>
      <c r="W3063" s="144"/>
      <c r="X3063" s="133"/>
      <c r="Y3063" s="133"/>
      <c r="Z3063" s="133"/>
      <c r="AA3063" s="133"/>
      <c r="AB3063" s="133"/>
      <c r="AC3063" s="133"/>
      <c r="AD3063" s="133"/>
      <c r="AE3063" s="133"/>
      <c r="AF3063" s="133"/>
      <c r="AG3063" s="133" t="s">
        <v>282</v>
      </c>
      <c r="AH3063" s="133">
        <v>0</v>
      </c>
      <c r="AI3063" s="133"/>
      <c r="AJ3063" s="133"/>
      <c r="AK3063" s="133"/>
      <c r="AL3063" s="133"/>
      <c r="AM3063" s="133"/>
      <c r="AN3063" s="133"/>
      <c r="AO3063" s="133"/>
      <c r="AP3063" s="133"/>
      <c r="AQ3063" s="133"/>
      <c r="AR3063" s="133"/>
      <c r="AS3063" s="133"/>
      <c r="AT3063" s="133"/>
      <c r="AU3063" s="133"/>
      <c r="AV3063" s="133"/>
      <c r="AW3063" s="133"/>
      <c r="AX3063" s="133"/>
      <c r="AY3063" s="133"/>
      <c r="AZ3063" s="133"/>
      <c r="BA3063" s="133"/>
      <c r="BB3063" s="133"/>
      <c r="BC3063" s="133"/>
      <c r="BD3063" s="133"/>
      <c r="BE3063" s="133"/>
      <c r="BF3063" s="133"/>
      <c r="BG3063" s="133"/>
      <c r="BH3063" s="133"/>
    </row>
    <row r="3064" spans="1:60" outlineLevel="1" x14ac:dyDescent="0.2">
      <c r="A3064" s="142"/>
      <c r="B3064" s="143"/>
      <c r="C3064" s="189" t="s">
        <v>2881</v>
      </c>
      <c r="D3064" s="175"/>
      <c r="E3064" s="176">
        <v>-5.2399999999999993</v>
      </c>
      <c r="F3064" s="144"/>
      <c r="G3064" s="144"/>
      <c r="H3064" s="144"/>
      <c r="I3064" s="144"/>
      <c r="J3064" s="144"/>
      <c r="K3064" s="144"/>
      <c r="L3064" s="144"/>
      <c r="M3064" s="144"/>
      <c r="N3064" s="144"/>
      <c r="O3064" s="144"/>
      <c r="P3064" s="144"/>
      <c r="Q3064" s="144"/>
      <c r="R3064" s="144"/>
      <c r="S3064" s="144"/>
      <c r="T3064" s="144"/>
      <c r="U3064" s="144"/>
      <c r="V3064" s="144"/>
      <c r="W3064" s="144"/>
      <c r="X3064" s="133"/>
      <c r="Y3064" s="133"/>
      <c r="Z3064" s="133"/>
      <c r="AA3064" s="133"/>
      <c r="AB3064" s="133"/>
      <c r="AC3064" s="133"/>
      <c r="AD3064" s="133"/>
      <c r="AE3064" s="133"/>
      <c r="AF3064" s="133"/>
      <c r="AG3064" s="133" t="s">
        <v>282</v>
      </c>
      <c r="AH3064" s="133">
        <v>0</v>
      </c>
      <c r="AI3064" s="133"/>
      <c r="AJ3064" s="133"/>
      <c r="AK3064" s="133"/>
      <c r="AL3064" s="133"/>
      <c r="AM3064" s="133"/>
      <c r="AN3064" s="133"/>
      <c r="AO3064" s="133"/>
      <c r="AP3064" s="133"/>
      <c r="AQ3064" s="133"/>
      <c r="AR3064" s="133"/>
      <c r="AS3064" s="133"/>
      <c r="AT3064" s="133"/>
      <c r="AU3064" s="133"/>
      <c r="AV3064" s="133"/>
      <c r="AW3064" s="133"/>
      <c r="AX3064" s="133"/>
      <c r="AY3064" s="133"/>
      <c r="AZ3064" s="133"/>
      <c r="BA3064" s="133"/>
      <c r="BB3064" s="133"/>
      <c r="BC3064" s="133"/>
      <c r="BD3064" s="133"/>
      <c r="BE3064" s="133"/>
      <c r="BF3064" s="133"/>
      <c r="BG3064" s="133"/>
      <c r="BH3064" s="133"/>
    </row>
    <row r="3065" spans="1:60" outlineLevel="1" x14ac:dyDescent="0.2">
      <c r="A3065" s="142"/>
      <c r="B3065" s="143"/>
      <c r="C3065" s="189" t="s">
        <v>2882</v>
      </c>
      <c r="D3065" s="175"/>
      <c r="E3065" s="176">
        <v>24.128100000000003</v>
      </c>
      <c r="F3065" s="144"/>
      <c r="G3065" s="144"/>
      <c r="H3065" s="144"/>
      <c r="I3065" s="144"/>
      <c r="J3065" s="144"/>
      <c r="K3065" s="144"/>
      <c r="L3065" s="144"/>
      <c r="M3065" s="144"/>
      <c r="N3065" s="144"/>
      <c r="O3065" s="144"/>
      <c r="P3065" s="144"/>
      <c r="Q3065" s="144"/>
      <c r="R3065" s="144"/>
      <c r="S3065" s="144"/>
      <c r="T3065" s="144"/>
      <c r="U3065" s="144"/>
      <c r="V3065" s="144"/>
      <c r="W3065" s="144"/>
      <c r="X3065" s="133"/>
      <c r="Y3065" s="133"/>
      <c r="Z3065" s="133"/>
      <c r="AA3065" s="133"/>
      <c r="AB3065" s="133"/>
      <c r="AC3065" s="133"/>
      <c r="AD3065" s="133"/>
      <c r="AE3065" s="133"/>
      <c r="AF3065" s="133"/>
      <c r="AG3065" s="133" t="s">
        <v>282</v>
      </c>
      <c r="AH3065" s="133">
        <v>0</v>
      </c>
      <c r="AI3065" s="133"/>
      <c r="AJ3065" s="133"/>
      <c r="AK3065" s="133"/>
      <c r="AL3065" s="133"/>
      <c r="AM3065" s="133"/>
      <c r="AN3065" s="133"/>
      <c r="AO3065" s="133"/>
      <c r="AP3065" s="133"/>
      <c r="AQ3065" s="133"/>
      <c r="AR3065" s="133"/>
      <c r="AS3065" s="133"/>
      <c r="AT3065" s="133"/>
      <c r="AU3065" s="133"/>
      <c r="AV3065" s="133"/>
      <c r="AW3065" s="133"/>
      <c r="AX3065" s="133"/>
      <c r="AY3065" s="133"/>
      <c r="AZ3065" s="133"/>
      <c r="BA3065" s="133"/>
      <c r="BB3065" s="133"/>
      <c r="BC3065" s="133"/>
      <c r="BD3065" s="133"/>
      <c r="BE3065" s="133"/>
      <c r="BF3065" s="133"/>
      <c r="BG3065" s="133"/>
      <c r="BH3065" s="133"/>
    </row>
    <row r="3066" spans="1:60" outlineLevel="1" x14ac:dyDescent="0.2">
      <c r="A3066" s="142"/>
      <c r="B3066" s="143"/>
      <c r="C3066" s="189" t="s">
        <v>2883</v>
      </c>
      <c r="D3066" s="175"/>
      <c r="E3066" s="176">
        <v>-2.7649999999999997</v>
      </c>
      <c r="F3066" s="144"/>
      <c r="G3066" s="144"/>
      <c r="H3066" s="144"/>
      <c r="I3066" s="144"/>
      <c r="J3066" s="144"/>
      <c r="K3066" s="144"/>
      <c r="L3066" s="144"/>
      <c r="M3066" s="144"/>
      <c r="N3066" s="144"/>
      <c r="O3066" s="144"/>
      <c r="P3066" s="144"/>
      <c r="Q3066" s="144"/>
      <c r="R3066" s="144"/>
      <c r="S3066" s="144"/>
      <c r="T3066" s="144"/>
      <c r="U3066" s="144"/>
      <c r="V3066" s="144"/>
      <c r="W3066" s="144"/>
      <c r="X3066" s="133"/>
      <c r="Y3066" s="133"/>
      <c r="Z3066" s="133"/>
      <c r="AA3066" s="133"/>
      <c r="AB3066" s="133"/>
      <c r="AC3066" s="133"/>
      <c r="AD3066" s="133"/>
      <c r="AE3066" s="133"/>
      <c r="AF3066" s="133"/>
      <c r="AG3066" s="133" t="s">
        <v>282</v>
      </c>
      <c r="AH3066" s="133">
        <v>0</v>
      </c>
      <c r="AI3066" s="133"/>
      <c r="AJ3066" s="133"/>
      <c r="AK3066" s="133"/>
      <c r="AL3066" s="133"/>
      <c r="AM3066" s="133"/>
      <c r="AN3066" s="133"/>
      <c r="AO3066" s="133"/>
      <c r="AP3066" s="133"/>
      <c r="AQ3066" s="133"/>
      <c r="AR3066" s="133"/>
      <c r="AS3066" s="133"/>
      <c r="AT3066" s="133"/>
      <c r="AU3066" s="133"/>
      <c r="AV3066" s="133"/>
      <c r="AW3066" s="133"/>
      <c r="AX3066" s="133"/>
      <c r="AY3066" s="133"/>
      <c r="AZ3066" s="133"/>
      <c r="BA3066" s="133"/>
      <c r="BB3066" s="133"/>
      <c r="BC3066" s="133"/>
      <c r="BD3066" s="133"/>
      <c r="BE3066" s="133"/>
      <c r="BF3066" s="133"/>
      <c r="BG3066" s="133"/>
      <c r="BH3066" s="133"/>
    </row>
    <row r="3067" spans="1:60" outlineLevel="1" x14ac:dyDescent="0.2">
      <c r="A3067" s="142"/>
      <c r="B3067" s="143"/>
      <c r="C3067" s="189" t="s">
        <v>2884</v>
      </c>
      <c r="D3067" s="175"/>
      <c r="E3067" s="176">
        <v>63.565600000000003</v>
      </c>
      <c r="F3067" s="144"/>
      <c r="G3067" s="144"/>
      <c r="H3067" s="144"/>
      <c r="I3067" s="144"/>
      <c r="J3067" s="144"/>
      <c r="K3067" s="144"/>
      <c r="L3067" s="144"/>
      <c r="M3067" s="144"/>
      <c r="N3067" s="144"/>
      <c r="O3067" s="144"/>
      <c r="P3067" s="144"/>
      <c r="Q3067" s="144"/>
      <c r="R3067" s="144"/>
      <c r="S3067" s="144"/>
      <c r="T3067" s="144"/>
      <c r="U3067" s="144"/>
      <c r="V3067" s="144"/>
      <c r="W3067" s="144"/>
      <c r="X3067" s="133"/>
      <c r="Y3067" s="133"/>
      <c r="Z3067" s="133"/>
      <c r="AA3067" s="133"/>
      <c r="AB3067" s="133"/>
      <c r="AC3067" s="133"/>
      <c r="AD3067" s="133"/>
      <c r="AE3067" s="133"/>
      <c r="AF3067" s="133"/>
      <c r="AG3067" s="133" t="s">
        <v>282</v>
      </c>
      <c r="AH3067" s="133">
        <v>0</v>
      </c>
      <c r="AI3067" s="133"/>
      <c r="AJ3067" s="133"/>
      <c r="AK3067" s="133"/>
      <c r="AL3067" s="133"/>
      <c r="AM3067" s="133"/>
      <c r="AN3067" s="133"/>
      <c r="AO3067" s="133"/>
      <c r="AP3067" s="133"/>
      <c r="AQ3067" s="133"/>
      <c r="AR3067" s="133"/>
      <c r="AS3067" s="133"/>
      <c r="AT3067" s="133"/>
      <c r="AU3067" s="133"/>
      <c r="AV3067" s="133"/>
      <c r="AW3067" s="133"/>
      <c r="AX3067" s="133"/>
      <c r="AY3067" s="133"/>
      <c r="AZ3067" s="133"/>
      <c r="BA3067" s="133"/>
      <c r="BB3067" s="133"/>
      <c r="BC3067" s="133"/>
      <c r="BD3067" s="133"/>
      <c r="BE3067" s="133"/>
      <c r="BF3067" s="133"/>
      <c r="BG3067" s="133"/>
      <c r="BH3067" s="133"/>
    </row>
    <row r="3068" spans="1:60" outlineLevel="1" x14ac:dyDescent="0.2">
      <c r="A3068" s="142"/>
      <c r="B3068" s="143"/>
      <c r="C3068" s="189" t="s">
        <v>2885</v>
      </c>
      <c r="D3068" s="175"/>
      <c r="E3068" s="176">
        <v>-4.88</v>
      </c>
      <c r="F3068" s="144"/>
      <c r="G3068" s="144"/>
      <c r="H3068" s="144"/>
      <c r="I3068" s="144"/>
      <c r="J3068" s="144"/>
      <c r="K3068" s="144"/>
      <c r="L3068" s="144"/>
      <c r="M3068" s="144"/>
      <c r="N3068" s="144"/>
      <c r="O3068" s="144"/>
      <c r="P3068" s="144"/>
      <c r="Q3068" s="144"/>
      <c r="R3068" s="144"/>
      <c r="S3068" s="144"/>
      <c r="T3068" s="144"/>
      <c r="U3068" s="144"/>
      <c r="V3068" s="144"/>
      <c r="W3068" s="144"/>
      <c r="X3068" s="133"/>
      <c r="Y3068" s="133"/>
      <c r="Z3068" s="133"/>
      <c r="AA3068" s="133"/>
      <c r="AB3068" s="133"/>
      <c r="AC3068" s="133"/>
      <c r="AD3068" s="133"/>
      <c r="AE3068" s="133"/>
      <c r="AF3068" s="133"/>
      <c r="AG3068" s="133" t="s">
        <v>282</v>
      </c>
      <c r="AH3068" s="133">
        <v>0</v>
      </c>
      <c r="AI3068" s="133"/>
      <c r="AJ3068" s="133"/>
      <c r="AK3068" s="133"/>
      <c r="AL3068" s="133"/>
      <c r="AM3068" s="133"/>
      <c r="AN3068" s="133"/>
      <c r="AO3068" s="133"/>
      <c r="AP3068" s="133"/>
      <c r="AQ3068" s="133"/>
      <c r="AR3068" s="133"/>
      <c r="AS3068" s="133"/>
      <c r="AT3068" s="133"/>
      <c r="AU3068" s="133"/>
      <c r="AV3068" s="133"/>
      <c r="AW3068" s="133"/>
      <c r="AX3068" s="133"/>
      <c r="AY3068" s="133"/>
      <c r="AZ3068" s="133"/>
      <c r="BA3068" s="133"/>
      <c r="BB3068" s="133"/>
      <c r="BC3068" s="133"/>
      <c r="BD3068" s="133"/>
      <c r="BE3068" s="133"/>
      <c r="BF3068" s="133"/>
      <c r="BG3068" s="133"/>
      <c r="BH3068" s="133"/>
    </row>
    <row r="3069" spans="1:60" outlineLevel="1" x14ac:dyDescent="0.2">
      <c r="A3069" s="142"/>
      <c r="B3069" s="143"/>
      <c r="C3069" s="189" t="s">
        <v>2886</v>
      </c>
      <c r="D3069" s="175"/>
      <c r="E3069" s="176">
        <v>7.1928000000000001</v>
      </c>
      <c r="F3069" s="144"/>
      <c r="G3069" s="144"/>
      <c r="H3069" s="144"/>
      <c r="I3069" s="144"/>
      <c r="J3069" s="144"/>
      <c r="K3069" s="144"/>
      <c r="L3069" s="144"/>
      <c r="M3069" s="144"/>
      <c r="N3069" s="144"/>
      <c r="O3069" s="144"/>
      <c r="P3069" s="144"/>
      <c r="Q3069" s="144"/>
      <c r="R3069" s="144"/>
      <c r="S3069" s="144"/>
      <c r="T3069" s="144"/>
      <c r="U3069" s="144"/>
      <c r="V3069" s="144"/>
      <c r="W3069" s="144"/>
      <c r="X3069" s="133"/>
      <c r="Y3069" s="133"/>
      <c r="Z3069" s="133"/>
      <c r="AA3069" s="133"/>
      <c r="AB3069" s="133"/>
      <c r="AC3069" s="133"/>
      <c r="AD3069" s="133"/>
      <c r="AE3069" s="133"/>
      <c r="AF3069" s="133"/>
      <c r="AG3069" s="133" t="s">
        <v>282</v>
      </c>
      <c r="AH3069" s="133">
        <v>0</v>
      </c>
      <c r="AI3069" s="133"/>
      <c r="AJ3069" s="133"/>
      <c r="AK3069" s="133"/>
      <c r="AL3069" s="133"/>
      <c r="AM3069" s="133"/>
      <c r="AN3069" s="133"/>
      <c r="AO3069" s="133"/>
      <c r="AP3069" s="133"/>
      <c r="AQ3069" s="133"/>
      <c r="AR3069" s="133"/>
      <c r="AS3069" s="133"/>
      <c r="AT3069" s="133"/>
      <c r="AU3069" s="133"/>
      <c r="AV3069" s="133"/>
      <c r="AW3069" s="133"/>
      <c r="AX3069" s="133"/>
      <c r="AY3069" s="133"/>
      <c r="AZ3069" s="133"/>
      <c r="BA3069" s="133"/>
      <c r="BB3069" s="133"/>
      <c r="BC3069" s="133"/>
      <c r="BD3069" s="133"/>
      <c r="BE3069" s="133"/>
      <c r="BF3069" s="133"/>
      <c r="BG3069" s="133"/>
      <c r="BH3069" s="133"/>
    </row>
    <row r="3070" spans="1:60" outlineLevel="1" x14ac:dyDescent="0.2">
      <c r="A3070" s="142"/>
      <c r="B3070" s="143"/>
      <c r="C3070" s="189" t="s">
        <v>2887</v>
      </c>
      <c r="D3070" s="175"/>
      <c r="E3070" s="176">
        <v>26.277600000000003</v>
      </c>
      <c r="F3070" s="144"/>
      <c r="G3070" s="144"/>
      <c r="H3070" s="144"/>
      <c r="I3070" s="144"/>
      <c r="J3070" s="144"/>
      <c r="K3070" s="144"/>
      <c r="L3070" s="144"/>
      <c r="M3070" s="144"/>
      <c r="N3070" s="144"/>
      <c r="O3070" s="144"/>
      <c r="P3070" s="144"/>
      <c r="Q3070" s="144"/>
      <c r="R3070" s="144"/>
      <c r="S3070" s="144"/>
      <c r="T3070" s="144"/>
      <c r="U3070" s="144"/>
      <c r="V3070" s="144"/>
      <c r="W3070" s="144"/>
      <c r="X3070" s="133"/>
      <c r="Y3070" s="133"/>
      <c r="Z3070" s="133"/>
      <c r="AA3070" s="133"/>
      <c r="AB3070" s="133"/>
      <c r="AC3070" s="133"/>
      <c r="AD3070" s="133"/>
      <c r="AE3070" s="133"/>
      <c r="AF3070" s="133"/>
      <c r="AG3070" s="133" t="s">
        <v>282</v>
      </c>
      <c r="AH3070" s="133">
        <v>0</v>
      </c>
      <c r="AI3070" s="133"/>
      <c r="AJ3070" s="133"/>
      <c r="AK3070" s="133"/>
      <c r="AL3070" s="133"/>
      <c r="AM3070" s="133"/>
      <c r="AN3070" s="133"/>
      <c r="AO3070" s="133"/>
      <c r="AP3070" s="133"/>
      <c r="AQ3070" s="133"/>
      <c r="AR3070" s="133"/>
      <c r="AS3070" s="133"/>
      <c r="AT3070" s="133"/>
      <c r="AU3070" s="133"/>
      <c r="AV3070" s="133"/>
      <c r="AW3070" s="133"/>
      <c r="AX3070" s="133"/>
      <c r="AY3070" s="133"/>
      <c r="AZ3070" s="133"/>
      <c r="BA3070" s="133"/>
      <c r="BB3070" s="133"/>
      <c r="BC3070" s="133"/>
      <c r="BD3070" s="133"/>
      <c r="BE3070" s="133"/>
      <c r="BF3070" s="133"/>
      <c r="BG3070" s="133"/>
      <c r="BH3070" s="133"/>
    </row>
    <row r="3071" spans="1:60" outlineLevel="1" x14ac:dyDescent="0.2">
      <c r="A3071" s="142"/>
      <c r="B3071" s="143"/>
      <c r="C3071" s="189" t="s">
        <v>2888</v>
      </c>
      <c r="D3071" s="175"/>
      <c r="E3071" s="176">
        <v>8.64</v>
      </c>
      <c r="F3071" s="144"/>
      <c r="G3071" s="144"/>
      <c r="H3071" s="144"/>
      <c r="I3071" s="144"/>
      <c r="J3071" s="144"/>
      <c r="K3071" s="144"/>
      <c r="L3071" s="144"/>
      <c r="M3071" s="144"/>
      <c r="N3071" s="144"/>
      <c r="O3071" s="144"/>
      <c r="P3071" s="144"/>
      <c r="Q3071" s="144"/>
      <c r="R3071" s="144"/>
      <c r="S3071" s="144"/>
      <c r="T3071" s="144"/>
      <c r="U3071" s="144"/>
      <c r="V3071" s="144"/>
      <c r="W3071" s="144"/>
      <c r="X3071" s="133"/>
      <c r="Y3071" s="133"/>
      <c r="Z3071" s="133"/>
      <c r="AA3071" s="133"/>
      <c r="AB3071" s="133"/>
      <c r="AC3071" s="133"/>
      <c r="AD3071" s="133"/>
      <c r="AE3071" s="133"/>
      <c r="AF3071" s="133"/>
      <c r="AG3071" s="133" t="s">
        <v>282</v>
      </c>
      <c r="AH3071" s="133">
        <v>0</v>
      </c>
      <c r="AI3071" s="133"/>
      <c r="AJ3071" s="133"/>
      <c r="AK3071" s="133"/>
      <c r="AL3071" s="133"/>
      <c r="AM3071" s="133"/>
      <c r="AN3071" s="133"/>
      <c r="AO3071" s="133"/>
      <c r="AP3071" s="133"/>
      <c r="AQ3071" s="133"/>
      <c r="AR3071" s="133"/>
      <c r="AS3071" s="133"/>
      <c r="AT3071" s="133"/>
      <c r="AU3071" s="133"/>
      <c r="AV3071" s="133"/>
      <c r="AW3071" s="133"/>
      <c r="AX3071" s="133"/>
      <c r="AY3071" s="133"/>
      <c r="AZ3071" s="133"/>
      <c r="BA3071" s="133"/>
      <c r="BB3071" s="133"/>
      <c r="BC3071" s="133"/>
      <c r="BD3071" s="133"/>
      <c r="BE3071" s="133"/>
      <c r="BF3071" s="133"/>
      <c r="BG3071" s="133"/>
      <c r="BH3071" s="133"/>
    </row>
    <row r="3072" spans="1:60" outlineLevel="1" x14ac:dyDescent="0.2">
      <c r="A3072" s="142"/>
      <c r="B3072" s="143"/>
      <c r="C3072" s="189" t="s">
        <v>2889</v>
      </c>
      <c r="D3072" s="175"/>
      <c r="E3072" s="176">
        <v>41.537400000000005</v>
      </c>
      <c r="F3072" s="144"/>
      <c r="G3072" s="144"/>
      <c r="H3072" s="144"/>
      <c r="I3072" s="144"/>
      <c r="J3072" s="144"/>
      <c r="K3072" s="144"/>
      <c r="L3072" s="144"/>
      <c r="M3072" s="144"/>
      <c r="N3072" s="144"/>
      <c r="O3072" s="144"/>
      <c r="P3072" s="144"/>
      <c r="Q3072" s="144"/>
      <c r="R3072" s="144"/>
      <c r="S3072" s="144"/>
      <c r="T3072" s="144"/>
      <c r="U3072" s="144"/>
      <c r="V3072" s="144"/>
      <c r="W3072" s="144"/>
      <c r="X3072" s="133"/>
      <c r="Y3072" s="133"/>
      <c r="Z3072" s="133"/>
      <c r="AA3072" s="133"/>
      <c r="AB3072" s="133"/>
      <c r="AC3072" s="133"/>
      <c r="AD3072" s="133"/>
      <c r="AE3072" s="133"/>
      <c r="AF3072" s="133"/>
      <c r="AG3072" s="133" t="s">
        <v>282</v>
      </c>
      <c r="AH3072" s="133">
        <v>0</v>
      </c>
      <c r="AI3072" s="133"/>
      <c r="AJ3072" s="133"/>
      <c r="AK3072" s="133"/>
      <c r="AL3072" s="133"/>
      <c r="AM3072" s="133"/>
      <c r="AN3072" s="133"/>
      <c r="AO3072" s="133"/>
      <c r="AP3072" s="133"/>
      <c r="AQ3072" s="133"/>
      <c r="AR3072" s="133"/>
      <c r="AS3072" s="133"/>
      <c r="AT3072" s="133"/>
      <c r="AU3072" s="133"/>
      <c r="AV3072" s="133"/>
      <c r="AW3072" s="133"/>
      <c r="AX3072" s="133"/>
      <c r="AY3072" s="133"/>
      <c r="AZ3072" s="133"/>
      <c r="BA3072" s="133"/>
      <c r="BB3072" s="133"/>
      <c r="BC3072" s="133"/>
      <c r="BD3072" s="133"/>
      <c r="BE3072" s="133"/>
      <c r="BF3072" s="133"/>
      <c r="BG3072" s="133"/>
      <c r="BH3072" s="133"/>
    </row>
    <row r="3073" spans="1:60" outlineLevel="1" x14ac:dyDescent="0.2">
      <c r="A3073" s="142"/>
      <c r="B3073" s="143"/>
      <c r="C3073" s="189" t="s">
        <v>2890</v>
      </c>
      <c r="D3073" s="175"/>
      <c r="E3073" s="176">
        <v>3.9840000000000004</v>
      </c>
      <c r="F3073" s="144"/>
      <c r="G3073" s="144"/>
      <c r="H3073" s="144"/>
      <c r="I3073" s="144"/>
      <c r="J3073" s="144"/>
      <c r="K3073" s="144"/>
      <c r="L3073" s="144"/>
      <c r="M3073" s="144"/>
      <c r="N3073" s="144"/>
      <c r="O3073" s="144"/>
      <c r="P3073" s="144"/>
      <c r="Q3073" s="144"/>
      <c r="R3073" s="144"/>
      <c r="S3073" s="144"/>
      <c r="T3073" s="144"/>
      <c r="U3073" s="144"/>
      <c r="V3073" s="144"/>
      <c r="W3073" s="144"/>
      <c r="X3073" s="133"/>
      <c r="Y3073" s="133"/>
      <c r="Z3073" s="133"/>
      <c r="AA3073" s="133"/>
      <c r="AB3073" s="133"/>
      <c r="AC3073" s="133"/>
      <c r="AD3073" s="133"/>
      <c r="AE3073" s="133"/>
      <c r="AF3073" s="133"/>
      <c r="AG3073" s="133" t="s">
        <v>282</v>
      </c>
      <c r="AH3073" s="133">
        <v>0</v>
      </c>
      <c r="AI3073" s="133"/>
      <c r="AJ3073" s="133"/>
      <c r="AK3073" s="133"/>
      <c r="AL3073" s="133"/>
      <c r="AM3073" s="133"/>
      <c r="AN3073" s="133"/>
      <c r="AO3073" s="133"/>
      <c r="AP3073" s="133"/>
      <c r="AQ3073" s="133"/>
      <c r="AR3073" s="133"/>
      <c r="AS3073" s="133"/>
      <c r="AT3073" s="133"/>
      <c r="AU3073" s="133"/>
      <c r="AV3073" s="133"/>
      <c r="AW3073" s="133"/>
      <c r="AX3073" s="133"/>
      <c r="AY3073" s="133"/>
      <c r="AZ3073" s="133"/>
      <c r="BA3073" s="133"/>
      <c r="BB3073" s="133"/>
      <c r="BC3073" s="133"/>
      <c r="BD3073" s="133"/>
      <c r="BE3073" s="133"/>
      <c r="BF3073" s="133"/>
      <c r="BG3073" s="133"/>
      <c r="BH3073" s="133"/>
    </row>
    <row r="3074" spans="1:60" outlineLevel="1" x14ac:dyDescent="0.2">
      <c r="A3074" s="142"/>
      <c r="B3074" s="143"/>
      <c r="C3074" s="189" t="s">
        <v>2891</v>
      </c>
      <c r="D3074" s="175"/>
      <c r="E3074" s="176">
        <v>19.224</v>
      </c>
      <c r="F3074" s="144"/>
      <c r="G3074" s="144"/>
      <c r="H3074" s="144"/>
      <c r="I3074" s="144"/>
      <c r="J3074" s="144"/>
      <c r="K3074" s="144"/>
      <c r="L3074" s="144"/>
      <c r="M3074" s="144"/>
      <c r="N3074" s="144"/>
      <c r="O3074" s="144"/>
      <c r="P3074" s="144"/>
      <c r="Q3074" s="144"/>
      <c r="R3074" s="144"/>
      <c r="S3074" s="144"/>
      <c r="T3074" s="144"/>
      <c r="U3074" s="144"/>
      <c r="V3074" s="144"/>
      <c r="W3074" s="144"/>
      <c r="X3074" s="133"/>
      <c r="Y3074" s="133"/>
      <c r="Z3074" s="133"/>
      <c r="AA3074" s="133"/>
      <c r="AB3074" s="133"/>
      <c r="AC3074" s="133"/>
      <c r="AD3074" s="133"/>
      <c r="AE3074" s="133"/>
      <c r="AF3074" s="133"/>
      <c r="AG3074" s="133" t="s">
        <v>282</v>
      </c>
      <c r="AH3074" s="133">
        <v>0</v>
      </c>
      <c r="AI3074" s="133"/>
      <c r="AJ3074" s="133"/>
      <c r="AK3074" s="133"/>
      <c r="AL3074" s="133"/>
      <c r="AM3074" s="133"/>
      <c r="AN3074" s="133"/>
      <c r="AO3074" s="133"/>
      <c r="AP3074" s="133"/>
      <c r="AQ3074" s="133"/>
      <c r="AR3074" s="133"/>
      <c r="AS3074" s="133"/>
      <c r="AT3074" s="133"/>
      <c r="AU3074" s="133"/>
      <c r="AV3074" s="133"/>
      <c r="AW3074" s="133"/>
      <c r="AX3074" s="133"/>
      <c r="AY3074" s="133"/>
      <c r="AZ3074" s="133"/>
      <c r="BA3074" s="133"/>
      <c r="BB3074" s="133"/>
      <c r="BC3074" s="133"/>
      <c r="BD3074" s="133"/>
      <c r="BE3074" s="133"/>
      <c r="BF3074" s="133"/>
      <c r="BG3074" s="133"/>
      <c r="BH3074" s="133"/>
    </row>
    <row r="3075" spans="1:60" outlineLevel="1" x14ac:dyDescent="0.2">
      <c r="A3075" s="142"/>
      <c r="B3075" s="143"/>
      <c r="C3075" s="189" t="s">
        <v>2892</v>
      </c>
      <c r="D3075" s="175"/>
      <c r="E3075" s="176">
        <v>4.5360000000000005</v>
      </c>
      <c r="F3075" s="144"/>
      <c r="G3075" s="144"/>
      <c r="H3075" s="144"/>
      <c r="I3075" s="144"/>
      <c r="J3075" s="144"/>
      <c r="K3075" s="144"/>
      <c r="L3075" s="144"/>
      <c r="M3075" s="144"/>
      <c r="N3075" s="144"/>
      <c r="O3075" s="144"/>
      <c r="P3075" s="144"/>
      <c r="Q3075" s="144"/>
      <c r="R3075" s="144"/>
      <c r="S3075" s="144"/>
      <c r="T3075" s="144"/>
      <c r="U3075" s="144"/>
      <c r="V3075" s="144"/>
      <c r="W3075" s="144"/>
      <c r="X3075" s="133"/>
      <c r="Y3075" s="133"/>
      <c r="Z3075" s="133"/>
      <c r="AA3075" s="133"/>
      <c r="AB3075" s="133"/>
      <c r="AC3075" s="133"/>
      <c r="AD3075" s="133"/>
      <c r="AE3075" s="133"/>
      <c r="AF3075" s="133"/>
      <c r="AG3075" s="133" t="s">
        <v>282</v>
      </c>
      <c r="AH3075" s="133">
        <v>0</v>
      </c>
      <c r="AI3075" s="133"/>
      <c r="AJ3075" s="133"/>
      <c r="AK3075" s="133"/>
      <c r="AL3075" s="133"/>
      <c r="AM3075" s="133"/>
      <c r="AN3075" s="133"/>
      <c r="AO3075" s="133"/>
      <c r="AP3075" s="133"/>
      <c r="AQ3075" s="133"/>
      <c r="AR3075" s="133"/>
      <c r="AS3075" s="133"/>
      <c r="AT3075" s="133"/>
      <c r="AU3075" s="133"/>
      <c r="AV3075" s="133"/>
      <c r="AW3075" s="133"/>
      <c r="AX3075" s="133"/>
      <c r="AY3075" s="133"/>
      <c r="AZ3075" s="133"/>
      <c r="BA3075" s="133"/>
      <c r="BB3075" s="133"/>
      <c r="BC3075" s="133"/>
      <c r="BD3075" s="133"/>
      <c r="BE3075" s="133"/>
      <c r="BF3075" s="133"/>
      <c r="BG3075" s="133"/>
      <c r="BH3075" s="133"/>
    </row>
    <row r="3076" spans="1:60" outlineLevel="1" x14ac:dyDescent="0.2">
      <c r="A3076" s="142"/>
      <c r="B3076" s="143"/>
      <c r="C3076" s="189" t="s">
        <v>2893</v>
      </c>
      <c r="D3076" s="175"/>
      <c r="E3076" s="176">
        <v>14.1264</v>
      </c>
      <c r="F3076" s="144"/>
      <c r="G3076" s="144"/>
      <c r="H3076" s="144"/>
      <c r="I3076" s="144"/>
      <c r="J3076" s="144"/>
      <c r="K3076" s="144"/>
      <c r="L3076" s="144"/>
      <c r="M3076" s="144"/>
      <c r="N3076" s="144"/>
      <c r="O3076" s="144"/>
      <c r="P3076" s="144"/>
      <c r="Q3076" s="144"/>
      <c r="R3076" s="144"/>
      <c r="S3076" s="144"/>
      <c r="T3076" s="144"/>
      <c r="U3076" s="144"/>
      <c r="V3076" s="144"/>
      <c r="W3076" s="144"/>
      <c r="X3076" s="133"/>
      <c r="Y3076" s="133"/>
      <c r="Z3076" s="133"/>
      <c r="AA3076" s="133"/>
      <c r="AB3076" s="133"/>
      <c r="AC3076" s="133"/>
      <c r="AD3076" s="133"/>
      <c r="AE3076" s="133"/>
      <c r="AF3076" s="133"/>
      <c r="AG3076" s="133" t="s">
        <v>282</v>
      </c>
      <c r="AH3076" s="133">
        <v>0</v>
      </c>
      <c r="AI3076" s="133"/>
      <c r="AJ3076" s="133"/>
      <c r="AK3076" s="133"/>
      <c r="AL3076" s="133"/>
      <c r="AM3076" s="133"/>
      <c r="AN3076" s="133"/>
      <c r="AO3076" s="133"/>
      <c r="AP3076" s="133"/>
      <c r="AQ3076" s="133"/>
      <c r="AR3076" s="133"/>
      <c r="AS3076" s="133"/>
      <c r="AT3076" s="133"/>
      <c r="AU3076" s="133"/>
      <c r="AV3076" s="133"/>
      <c r="AW3076" s="133"/>
      <c r="AX3076" s="133"/>
      <c r="AY3076" s="133"/>
      <c r="AZ3076" s="133"/>
      <c r="BA3076" s="133"/>
      <c r="BB3076" s="133"/>
      <c r="BC3076" s="133"/>
      <c r="BD3076" s="133"/>
      <c r="BE3076" s="133"/>
      <c r="BF3076" s="133"/>
      <c r="BG3076" s="133"/>
      <c r="BH3076" s="133"/>
    </row>
    <row r="3077" spans="1:60" outlineLevel="1" x14ac:dyDescent="0.2">
      <c r="A3077" s="142"/>
      <c r="B3077" s="143"/>
      <c r="C3077" s="189" t="s">
        <v>2894</v>
      </c>
      <c r="D3077" s="175"/>
      <c r="E3077" s="176">
        <v>10.152000000000001</v>
      </c>
      <c r="F3077" s="144"/>
      <c r="G3077" s="144"/>
      <c r="H3077" s="144"/>
      <c r="I3077" s="144"/>
      <c r="J3077" s="144"/>
      <c r="K3077" s="144"/>
      <c r="L3077" s="144"/>
      <c r="M3077" s="144"/>
      <c r="N3077" s="144"/>
      <c r="O3077" s="144"/>
      <c r="P3077" s="144"/>
      <c r="Q3077" s="144"/>
      <c r="R3077" s="144"/>
      <c r="S3077" s="144"/>
      <c r="T3077" s="144"/>
      <c r="U3077" s="144"/>
      <c r="V3077" s="144"/>
      <c r="W3077" s="144"/>
      <c r="X3077" s="133"/>
      <c r="Y3077" s="133"/>
      <c r="Z3077" s="133"/>
      <c r="AA3077" s="133"/>
      <c r="AB3077" s="133"/>
      <c r="AC3077" s="133"/>
      <c r="AD3077" s="133"/>
      <c r="AE3077" s="133"/>
      <c r="AF3077" s="133"/>
      <c r="AG3077" s="133" t="s">
        <v>282</v>
      </c>
      <c r="AH3077" s="133">
        <v>0</v>
      </c>
      <c r="AI3077" s="133"/>
      <c r="AJ3077" s="133"/>
      <c r="AK3077" s="133"/>
      <c r="AL3077" s="133"/>
      <c r="AM3077" s="133"/>
      <c r="AN3077" s="133"/>
      <c r="AO3077" s="133"/>
      <c r="AP3077" s="133"/>
      <c r="AQ3077" s="133"/>
      <c r="AR3077" s="133"/>
      <c r="AS3077" s="133"/>
      <c r="AT3077" s="133"/>
      <c r="AU3077" s="133"/>
      <c r="AV3077" s="133"/>
      <c r="AW3077" s="133"/>
      <c r="AX3077" s="133"/>
      <c r="AY3077" s="133"/>
      <c r="AZ3077" s="133"/>
      <c r="BA3077" s="133"/>
      <c r="BB3077" s="133"/>
      <c r="BC3077" s="133"/>
      <c r="BD3077" s="133"/>
      <c r="BE3077" s="133"/>
      <c r="BF3077" s="133"/>
      <c r="BG3077" s="133"/>
      <c r="BH3077" s="133"/>
    </row>
    <row r="3078" spans="1:60" outlineLevel="1" x14ac:dyDescent="0.2">
      <c r="A3078" s="142"/>
      <c r="B3078" s="143"/>
      <c r="C3078" s="189" t="s">
        <v>2895</v>
      </c>
      <c r="D3078" s="175"/>
      <c r="E3078" s="176">
        <v>7.3440000000000003</v>
      </c>
      <c r="F3078" s="144"/>
      <c r="G3078" s="144"/>
      <c r="H3078" s="144"/>
      <c r="I3078" s="144"/>
      <c r="J3078" s="144"/>
      <c r="K3078" s="144"/>
      <c r="L3078" s="144"/>
      <c r="M3078" s="144"/>
      <c r="N3078" s="144"/>
      <c r="O3078" s="144"/>
      <c r="P3078" s="144"/>
      <c r="Q3078" s="144"/>
      <c r="R3078" s="144"/>
      <c r="S3078" s="144"/>
      <c r="T3078" s="144"/>
      <c r="U3078" s="144"/>
      <c r="V3078" s="144"/>
      <c r="W3078" s="144"/>
      <c r="X3078" s="133"/>
      <c r="Y3078" s="133"/>
      <c r="Z3078" s="133"/>
      <c r="AA3078" s="133"/>
      <c r="AB3078" s="133"/>
      <c r="AC3078" s="133"/>
      <c r="AD3078" s="133"/>
      <c r="AE3078" s="133"/>
      <c r="AF3078" s="133"/>
      <c r="AG3078" s="133" t="s">
        <v>282</v>
      </c>
      <c r="AH3078" s="133">
        <v>0</v>
      </c>
      <c r="AI3078" s="133"/>
      <c r="AJ3078" s="133"/>
      <c r="AK3078" s="133"/>
      <c r="AL3078" s="133"/>
      <c r="AM3078" s="133"/>
      <c r="AN3078" s="133"/>
      <c r="AO3078" s="133"/>
      <c r="AP3078" s="133"/>
      <c r="AQ3078" s="133"/>
      <c r="AR3078" s="133"/>
      <c r="AS3078" s="133"/>
      <c r="AT3078" s="133"/>
      <c r="AU3078" s="133"/>
      <c r="AV3078" s="133"/>
      <c r="AW3078" s="133"/>
      <c r="AX3078" s="133"/>
      <c r="AY3078" s="133"/>
      <c r="AZ3078" s="133"/>
      <c r="BA3078" s="133"/>
      <c r="BB3078" s="133"/>
      <c r="BC3078" s="133"/>
      <c r="BD3078" s="133"/>
      <c r="BE3078" s="133"/>
      <c r="BF3078" s="133"/>
      <c r="BG3078" s="133"/>
      <c r="BH3078" s="133"/>
    </row>
    <row r="3079" spans="1:60" outlineLevel="1" x14ac:dyDescent="0.2">
      <c r="A3079" s="142"/>
      <c r="B3079" s="143"/>
      <c r="C3079" s="189" t="s">
        <v>2896</v>
      </c>
      <c r="D3079" s="175"/>
      <c r="E3079" s="176">
        <v>9.3528000000000002</v>
      </c>
      <c r="F3079" s="144"/>
      <c r="G3079" s="144"/>
      <c r="H3079" s="144"/>
      <c r="I3079" s="144"/>
      <c r="J3079" s="144"/>
      <c r="K3079" s="144"/>
      <c r="L3079" s="144"/>
      <c r="M3079" s="144"/>
      <c r="N3079" s="144"/>
      <c r="O3079" s="144"/>
      <c r="P3079" s="144"/>
      <c r="Q3079" s="144"/>
      <c r="R3079" s="144"/>
      <c r="S3079" s="144"/>
      <c r="T3079" s="144"/>
      <c r="U3079" s="144"/>
      <c r="V3079" s="144"/>
      <c r="W3079" s="144"/>
      <c r="X3079" s="133"/>
      <c r="Y3079" s="133"/>
      <c r="Z3079" s="133"/>
      <c r="AA3079" s="133"/>
      <c r="AB3079" s="133"/>
      <c r="AC3079" s="133"/>
      <c r="AD3079" s="133"/>
      <c r="AE3079" s="133"/>
      <c r="AF3079" s="133"/>
      <c r="AG3079" s="133" t="s">
        <v>282</v>
      </c>
      <c r="AH3079" s="133">
        <v>0</v>
      </c>
      <c r="AI3079" s="133"/>
      <c r="AJ3079" s="133"/>
      <c r="AK3079" s="133"/>
      <c r="AL3079" s="133"/>
      <c r="AM3079" s="133"/>
      <c r="AN3079" s="133"/>
      <c r="AO3079" s="133"/>
      <c r="AP3079" s="133"/>
      <c r="AQ3079" s="133"/>
      <c r="AR3079" s="133"/>
      <c r="AS3079" s="133"/>
      <c r="AT3079" s="133"/>
      <c r="AU3079" s="133"/>
      <c r="AV3079" s="133"/>
      <c r="AW3079" s="133"/>
      <c r="AX3079" s="133"/>
      <c r="AY3079" s="133"/>
      <c r="AZ3079" s="133"/>
      <c r="BA3079" s="133"/>
      <c r="BB3079" s="133"/>
      <c r="BC3079" s="133"/>
      <c r="BD3079" s="133"/>
      <c r="BE3079" s="133"/>
      <c r="BF3079" s="133"/>
      <c r="BG3079" s="133"/>
      <c r="BH3079" s="133"/>
    </row>
    <row r="3080" spans="1:60" outlineLevel="1" x14ac:dyDescent="0.2">
      <c r="A3080" s="142"/>
      <c r="B3080" s="143"/>
      <c r="C3080" s="189" t="s">
        <v>2897</v>
      </c>
      <c r="D3080" s="175"/>
      <c r="E3080" s="176">
        <v>5.5728000000000009</v>
      </c>
      <c r="F3080" s="144"/>
      <c r="G3080" s="144"/>
      <c r="H3080" s="144"/>
      <c r="I3080" s="144"/>
      <c r="J3080" s="144"/>
      <c r="K3080" s="144"/>
      <c r="L3080" s="144"/>
      <c r="M3080" s="144"/>
      <c r="N3080" s="144"/>
      <c r="O3080" s="144"/>
      <c r="P3080" s="144"/>
      <c r="Q3080" s="144"/>
      <c r="R3080" s="144"/>
      <c r="S3080" s="144"/>
      <c r="T3080" s="144"/>
      <c r="U3080" s="144"/>
      <c r="V3080" s="144"/>
      <c r="W3080" s="144"/>
      <c r="X3080" s="133"/>
      <c r="Y3080" s="133"/>
      <c r="Z3080" s="133"/>
      <c r="AA3080" s="133"/>
      <c r="AB3080" s="133"/>
      <c r="AC3080" s="133"/>
      <c r="AD3080" s="133"/>
      <c r="AE3080" s="133"/>
      <c r="AF3080" s="133"/>
      <c r="AG3080" s="133" t="s">
        <v>282</v>
      </c>
      <c r="AH3080" s="133">
        <v>0</v>
      </c>
      <c r="AI3080" s="133"/>
      <c r="AJ3080" s="133"/>
      <c r="AK3080" s="133"/>
      <c r="AL3080" s="133"/>
      <c r="AM3080" s="133"/>
      <c r="AN3080" s="133"/>
      <c r="AO3080" s="133"/>
      <c r="AP3080" s="133"/>
      <c r="AQ3080" s="133"/>
      <c r="AR3080" s="133"/>
      <c r="AS3080" s="133"/>
      <c r="AT3080" s="133"/>
      <c r="AU3080" s="133"/>
      <c r="AV3080" s="133"/>
      <c r="AW3080" s="133"/>
      <c r="AX3080" s="133"/>
      <c r="AY3080" s="133"/>
      <c r="AZ3080" s="133"/>
      <c r="BA3080" s="133"/>
      <c r="BB3080" s="133"/>
      <c r="BC3080" s="133"/>
      <c r="BD3080" s="133"/>
      <c r="BE3080" s="133"/>
      <c r="BF3080" s="133"/>
      <c r="BG3080" s="133"/>
      <c r="BH3080" s="133"/>
    </row>
    <row r="3081" spans="1:60" outlineLevel="1" x14ac:dyDescent="0.2">
      <c r="A3081" s="142"/>
      <c r="B3081" s="143"/>
      <c r="C3081" s="189" t="s">
        <v>1073</v>
      </c>
      <c r="D3081" s="175"/>
      <c r="E3081" s="176"/>
      <c r="F3081" s="144"/>
      <c r="G3081" s="144"/>
      <c r="H3081" s="144"/>
      <c r="I3081" s="144"/>
      <c r="J3081" s="144"/>
      <c r="K3081" s="144"/>
      <c r="L3081" s="144"/>
      <c r="M3081" s="144"/>
      <c r="N3081" s="144"/>
      <c r="O3081" s="144"/>
      <c r="P3081" s="144"/>
      <c r="Q3081" s="144"/>
      <c r="R3081" s="144"/>
      <c r="S3081" s="144"/>
      <c r="T3081" s="144"/>
      <c r="U3081" s="144"/>
      <c r="V3081" s="144"/>
      <c r="W3081" s="144"/>
      <c r="X3081" s="133"/>
      <c r="Y3081" s="133"/>
      <c r="Z3081" s="133"/>
      <c r="AA3081" s="133"/>
      <c r="AB3081" s="133"/>
      <c r="AC3081" s="133"/>
      <c r="AD3081" s="133"/>
      <c r="AE3081" s="133"/>
      <c r="AF3081" s="133"/>
      <c r="AG3081" s="133" t="s">
        <v>282</v>
      </c>
      <c r="AH3081" s="133">
        <v>0</v>
      </c>
      <c r="AI3081" s="133"/>
      <c r="AJ3081" s="133"/>
      <c r="AK3081" s="133"/>
      <c r="AL3081" s="133"/>
      <c r="AM3081" s="133"/>
      <c r="AN3081" s="133"/>
      <c r="AO3081" s="133"/>
      <c r="AP3081" s="133"/>
      <c r="AQ3081" s="133"/>
      <c r="AR3081" s="133"/>
      <c r="AS3081" s="133"/>
      <c r="AT3081" s="133"/>
      <c r="AU3081" s="133"/>
      <c r="AV3081" s="133"/>
      <c r="AW3081" s="133"/>
      <c r="AX3081" s="133"/>
      <c r="AY3081" s="133"/>
      <c r="AZ3081" s="133"/>
      <c r="BA3081" s="133"/>
      <c r="BB3081" s="133"/>
      <c r="BC3081" s="133"/>
      <c r="BD3081" s="133"/>
      <c r="BE3081" s="133"/>
      <c r="BF3081" s="133"/>
      <c r="BG3081" s="133"/>
      <c r="BH3081" s="133"/>
    </row>
    <row r="3082" spans="1:60" outlineLevel="1" x14ac:dyDescent="0.2">
      <c r="A3082" s="142"/>
      <c r="B3082" s="143"/>
      <c r="C3082" s="189" t="s">
        <v>1325</v>
      </c>
      <c r="D3082" s="175"/>
      <c r="E3082" s="176"/>
      <c r="F3082" s="144"/>
      <c r="G3082" s="144"/>
      <c r="H3082" s="144"/>
      <c r="I3082" s="144"/>
      <c r="J3082" s="144"/>
      <c r="K3082" s="144"/>
      <c r="L3082" s="144"/>
      <c r="M3082" s="144"/>
      <c r="N3082" s="144"/>
      <c r="O3082" s="144"/>
      <c r="P3082" s="144"/>
      <c r="Q3082" s="144"/>
      <c r="R3082" s="144"/>
      <c r="S3082" s="144"/>
      <c r="T3082" s="144"/>
      <c r="U3082" s="144"/>
      <c r="V3082" s="144"/>
      <c r="W3082" s="144"/>
      <c r="X3082" s="133"/>
      <c r="Y3082" s="133"/>
      <c r="Z3082" s="133"/>
      <c r="AA3082" s="133"/>
      <c r="AB3082" s="133"/>
      <c r="AC3082" s="133"/>
      <c r="AD3082" s="133"/>
      <c r="AE3082" s="133"/>
      <c r="AF3082" s="133"/>
      <c r="AG3082" s="133" t="s">
        <v>282</v>
      </c>
      <c r="AH3082" s="133">
        <v>0</v>
      </c>
      <c r="AI3082" s="133"/>
      <c r="AJ3082" s="133"/>
      <c r="AK3082" s="133"/>
      <c r="AL3082" s="133"/>
      <c r="AM3082" s="133"/>
      <c r="AN3082" s="133"/>
      <c r="AO3082" s="133"/>
      <c r="AP3082" s="133"/>
      <c r="AQ3082" s="133"/>
      <c r="AR3082" s="133"/>
      <c r="AS3082" s="133"/>
      <c r="AT3082" s="133"/>
      <c r="AU3082" s="133"/>
      <c r="AV3082" s="133"/>
      <c r="AW3082" s="133"/>
      <c r="AX3082" s="133"/>
      <c r="AY3082" s="133"/>
      <c r="AZ3082" s="133"/>
      <c r="BA3082" s="133"/>
      <c r="BB3082" s="133"/>
      <c r="BC3082" s="133"/>
      <c r="BD3082" s="133"/>
      <c r="BE3082" s="133"/>
      <c r="BF3082" s="133"/>
      <c r="BG3082" s="133"/>
      <c r="BH3082" s="133"/>
    </row>
    <row r="3083" spans="1:60" outlineLevel="1" x14ac:dyDescent="0.2">
      <c r="A3083" s="142"/>
      <c r="B3083" s="143"/>
      <c r="C3083" s="189" t="s">
        <v>2898</v>
      </c>
      <c r="D3083" s="175"/>
      <c r="E3083" s="176">
        <v>173.9025</v>
      </c>
      <c r="F3083" s="144"/>
      <c r="G3083" s="144"/>
      <c r="H3083" s="144"/>
      <c r="I3083" s="144"/>
      <c r="J3083" s="144"/>
      <c r="K3083" s="144"/>
      <c r="L3083" s="144"/>
      <c r="M3083" s="144"/>
      <c r="N3083" s="144"/>
      <c r="O3083" s="144"/>
      <c r="P3083" s="144"/>
      <c r="Q3083" s="144"/>
      <c r="R3083" s="144"/>
      <c r="S3083" s="144"/>
      <c r="T3083" s="144"/>
      <c r="U3083" s="144"/>
      <c r="V3083" s="144"/>
      <c r="W3083" s="144"/>
      <c r="X3083" s="133"/>
      <c r="Y3083" s="133"/>
      <c r="Z3083" s="133"/>
      <c r="AA3083" s="133"/>
      <c r="AB3083" s="133"/>
      <c r="AC3083" s="133"/>
      <c r="AD3083" s="133"/>
      <c r="AE3083" s="133"/>
      <c r="AF3083" s="133"/>
      <c r="AG3083" s="133" t="s">
        <v>282</v>
      </c>
      <c r="AH3083" s="133">
        <v>0</v>
      </c>
      <c r="AI3083" s="133"/>
      <c r="AJ3083" s="133"/>
      <c r="AK3083" s="133"/>
      <c r="AL3083" s="133"/>
      <c r="AM3083" s="133"/>
      <c r="AN3083" s="133"/>
      <c r="AO3083" s="133"/>
      <c r="AP3083" s="133"/>
      <c r="AQ3083" s="133"/>
      <c r="AR3083" s="133"/>
      <c r="AS3083" s="133"/>
      <c r="AT3083" s="133"/>
      <c r="AU3083" s="133"/>
      <c r="AV3083" s="133"/>
      <c r="AW3083" s="133"/>
      <c r="AX3083" s="133"/>
      <c r="AY3083" s="133"/>
      <c r="AZ3083" s="133"/>
      <c r="BA3083" s="133"/>
      <c r="BB3083" s="133"/>
      <c r="BC3083" s="133"/>
      <c r="BD3083" s="133"/>
      <c r="BE3083" s="133"/>
      <c r="BF3083" s="133"/>
      <c r="BG3083" s="133"/>
      <c r="BH3083" s="133"/>
    </row>
    <row r="3084" spans="1:60" outlineLevel="1" x14ac:dyDescent="0.2">
      <c r="A3084" s="142"/>
      <c r="B3084" s="143"/>
      <c r="C3084" s="189" t="s">
        <v>2899</v>
      </c>
      <c r="D3084" s="175"/>
      <c r="E3084" s="176">
        <v>-1.5</v>
      </c>
      <c r="F3084" s="144"/>
      <c r="G3084" s="144"/>
      <c r="H3084" s="144"/>
      <c r="I3084" s="144"/>
      <c r="J3084" s="144"/>
      <c r="K3084" s="144"/>
      <c r="L3084" s="144"/>
      <c r="M3084" s="144"/>
      <c r="N3084" s="144"/>
      <c r="O3084" s="144"/>
      <c r="P3084" s="144"/>
      <c r="Q3084" s="144"/>
      <c r="R3084" s="144"/>
      <c r="S3084" s="144"/>
      <c r="T3084" s="144"/>
      <c r="U3084" s="144"/>
      <c r="V3084" s="144"/>
      <c r="W3084" s="144"/>
      <c r="X3084" s="133"/>
      <c r="Y3084" s="133"/>
      <c r="Z3084" s="133"/>
      <c r="AA3084" s="133"/>
      <c r="AB3084" s="133"/>
      <c r="AC3084" s="133"/>
      <c r="AD3084" s="133"/>
      <c r="AE3084" s="133"/>
      <c r="AF3084" s="133"/>
      <c r="AG3084" s="133" t="s">
        <v>282</v>
      </c>
      <c r="AH3084" s="133">
        <v>0</v>
      </c>
      <c r="AI3084" s="133"/>
      <c r="AJ3084" s="133"/>
      <c r="AK3084" s="133"/>
      <c r="AL3084" s="133"/>
      <c r="AM3084" s="133"/>
      <c r="AN3084" s="133"/>
      <c r="AO3084" s="133"/>
      <c r="AP3084" s="133"/>
      <c r="AQ3084" s="133"/>
      <c r="AR3084" s="133"/>
      <c r="AS3084" s="133"/>
      <c r="AT3084" s="133"/>
      <c r="AU3084" s="133"/>
      <c r="AV3084" s="133"/>
      <c r="AW3084" s="133"/>
      <c r="AX3084" s="133"/>
      <c r="AY3084" s="133"/>
      <c r="AZ3084" s="133"/>
      <c r="BA3084" s="133"/>
      <c r="BB3084" s="133"/>
      <c r="BC3084" s="133"/>
      <c r="BD3084" s="133"/>
      <c r="BE3084" s="133"/>
      <c r="BF3084" s="133"/>
      <c r="BG3084" s="133"/>
      <c r="BH3084" s="133"/>
    </row>
    <row r="3085" spans="1:60" outlineLevel="1" x14ac:dyDescent="0.2">
      <c r="A3085" s="142"/>
      <c r="B3085" s="143"/>
      <c r="C3085" s="189" t="s">
        <v>1327</v>
      </c>
      <c r="D3085" s="175"/>
      <c r="E3085" s="176">
        <v>-2.4379999999999997</v>
      </c>
      <c r="F3085" s="144"/>
      <c r="G3085" s="144"/>
      <c r="H3085" s="144"/>
      <c r="I3085" s="144"/>
      <c r="J3085" s="144"/>
      <c r="K3085" s="144"/>
      <c r="L3085" s="144"/>
      <c r="M3085" s="144"/>
      <c r="N3085" s="144"/>
      <c r="O3085" s="144"/>
      <c r="P3085" s="144"/>
      <c r="Q3085" s="144"/>
      <c r="R3085" s="144"/>
      <c r="S3085" s="144"/>
      <c r="T3085" s="144"/>
      <c r="U3085" s="144"/>
      <c r="V3085" s="144"/>
      <c r="W3085" s="144"/>
      <c r="X3085" s="133"/>
      <c r="Y3085" s="133"/>
      <c r="Z3085" s="133"/>
      <c r="AA3085" s="133"/>
      <c r="AB3085" s="133"/>
      <c r="AC3085" s="133"/>
      <c r="AD3085" s="133"/>
      <c r="AE3085" s="133"/>
      <c r="AF3085" s="133"/>
      <c r="AG3085" s="133" t="s">
        <v>282</v>
      </c>
      <c r="AH3085" s="133">
        <v>0</v>
      </c>
      <c r="AI3085" s="133"/>
      <c r="AJ3085" s="133"/>
      <c r="AK3085" s="133"/>
      <c r="AL3085" s="133"/>
      <c r="AM3085" s="133"/>
      <c r="AN3085" s="133"/>
      <c r="AO3085" s="133"/>
      <c r="AP3085" s="133"/>
      <c r="AQ3085" s="133"/>
      <c r="AR3085" s="133"/>
      <c r="AS3085" s="133"/>
      <c r="AT3085" s="133"/>
      <c r="AU3085" s="133"/>
      <c r="AV3085" s="133"/>
      <c r="AW3085" s="133"/>
      <c r="AX3085" s="133"/>
      <c r="AY3085" s="133"/>
      <c r="AZ3085" s="133"/>
      <c r="BA3085" s="133"/>
      <c r="BB3085" s="133"/>
      <c r="BC3085" s="133"/>
      <c r="BD3085" s="133"/>
      <c r="BE3085" s="133"/>
      <c r="BF3085" s="133"/>
      <c r="BG3085" s="133"/>
      <c r="BH3085" s="133"/>
    </row>
    <row r="3086" spans="1:60" outlineLevel="1" x14ac:dyDescent="0.2">
      <c r="A3086" s="142"/>
      <c r="B3086" s="143"/>
      <c r="C3086" s="189" t="s">
        <v>1328</v>
      </c>
      <c r="D3086" s="175"/>
      <c r="E3086" s="176">
        <v>-5.7149999999999999</v>
      </c>
      <c r="F3086" s="144"/>
      <c r="G3086" s="144"/>
      <c r="H3086" s="144"/>
      <c r="I3086" s="144"/>
      <c r="J3086" s="144"/>
      <c r="K3086" s="144"/>
      <c r="L3086" s="144"/>
      <c r="M3086" s="144"/>
      <c r="N3086" s="144"/>
      <c r="O3086" s="144"/>
      <c r="P3086" s="144"/>
      <c r="Q3086" s="144"/>
      <c r="R3086" s="144"/>
      <c r="S3086" s="144"/>
      <c r="T3086" s="144"/>
      <c r="U3086" s="144"/>
      <c r="V3086" s="144"/>
      <c r="W3086" s="144"/>
      <c r="X3086" s="133"/>
      <c r="Y3086" s="133"/>
      <c r="Z3086" s="133"/>
      <c r="AA3086" s="133"/>
      <c r="AB3086" s="133"/>
      <c r="AC3086" s="133"/>
      <c r="AD3086" s="133"/>
      <c r="AE3086" s="133"/>
      <c r="AF3086" s="133"/>
      <c r="AG3086" s="133" t="s">
        <v>282</v>
      </c>
      <c r="AH3086" s="133">
        <v>0</v>
      </c>
      <c r="AI3086" s="133"/>
      <c r="AJ3086" s="133"/>
      <c r="AK3086" s="133"/>
      <c r="AL3086" s="133"/>
      <c r="AM3086" s="133"/>
      <c r="AN3086" s="133"/>
      <c r="AO3086" s="133"/>
      <c r="AP3086" s="133"/>
      <c r="AQ3086" s="133"/>
      <c r="AR3086" s="133"/>
      <c r="AS3086" s="133"/>
      <c r="AT3086" s="133"/>
      <c r="AU3086" s="133"/>
      <c r="AV3086" s="133"/>
      <c r="AW3086" s="133"/>
      <c r="AX3086" s="133"/>
      <c r="AY3086" s="133"/>
      <c r="AZ3086" s="133"/>
      <c r="BA3086" s="133"/>
      <c r="BB3086" s="133"/>
      <c r="BC3086" s="133"/>
      <c r="BD3086" s="133"/>
      <c r="BE3086" s="133"/>
      <c r="BF3086" s="133"/>
      <c r="BG3086" s="133"/>
      <c r="BH3086" s="133"/>
    </row>
    <row r="3087" spans="1:60" outlineLevel="1" x14ac:dyDescent="0.2">
      <c r="A3087" s="142"/>
      <c r="B3087" s="143"/>
      <c r="C3087" s="190" t="s">
        <v>673</v>
      </c>
      <c r="D3087" s="177"/>
      <c r="E3087" s="178">
        <v>5307.1381700000002</v>
      </c>
      <c r="F3087" s="144"/>
      <c r="G3087" s="144"/>
      <c r="H3087" s="144"/>
      <c r="I3087" s="144"/>
      <c r="J3087" s="144"/>
      <c r="K3087" s="144"/>
      <c r="L3087" s="144"/>
      <c r="M3087" s="144"/>
      <c r="N3087" s="144"/>
      <c r="O3087" s="144"/>
      <c r="P3087" s="144"/>
      <c r="Q3087" s="144"/>
      <c r="R3087" s="144"/>
      <c r="S3087" s="144"/>
      <c r="T3087" s="144"/>
      <c r="U3087" s="144"/>
      <c r="V3087" s="144"/>
      <c r="W3087" s="144"/>
      <c r="X3087" s="133"/>
      <c r="Y3087" s="133"/>
      <c r="Z3087" s="133"/>
      <c r="AA3087" s="133"/>
      <c r="AB3087" s="133"/>
      <c r="AC3087" s="133"/>
      <c r="AD3087" s="133"/>
      <c r="AE3087" s="133"/>
      <c r="AF3087" s="133"/>
      <c r="AG3087" s="133" t="s">
        <v>282</v>
      </c>
      <c r="AH3087" s="133">
        <v>1</v>
      </c>
      <c r="AI3087" s="133"/>
      <c r="AJ3087" s="133"/>
      <c r="AK3087" s="133"/>
      <c r="AL3087" s="133"/>
      <c r="AM3087" s="133"/>
      <c r="AN3087" s="133"/>
      <c r="AO3087" s="133"/>
      <c r="AP3087" s="133"/>
      <c r="AQ3087" s="133"/>
      <c r="AR3087" s="133"/>
      <c r="AS3087" s="133"/>
      <c r="AT3087" s="133"/>
      <c r="AU3087" s="133"/>
      <c r="AV3087" s="133"/>
      <c r="AW3087" s="133"/>
      <c r="AX3087" s="133"/>
      <c r="AY3087" s="133"/>
      <c r="AZ3087" s="133"/>
      <c r="BA3087" s="133"/>
      <c r="BB3087" s="133"/>
      <c r="BC3087" s="133"/>
      <c r="BD3087" s="133"/>
      <c r="BE3087" s="133"/>
      <c r="BF3087" s="133"/>
      <c r="BG3087" s="133"/>
      <c r="BH3087" s="133"/>
    </row>
    <row r="3088" spans="1:60" outlineLevel="1" x14ac:dyDescent="0.2">
      <c r="A3088" s="142"/>
      <c r="B3088" s="143"/>
      <c r="C3088" s="189" t="s">
        <v>1073</v>
      </c>
      <c r="D3088" s="175"/>
      <c r="E3088" s="176"/>
      <c r="F3088" s="144"/>
      <c r="G3088" s="144"/>
      <c r="H3088" s="144"/>
      <c r="I3088" s="144"/>
      <c r="J3088" s="144"/>
      <c r="K3088" s="144"/>
      <c r="L3088" s="144"/>
      <c r="M3088" s="144"/>
      <c r="N3088" s="144"/>
      <c r="O3088" s="144"/>
      <c r="P3088" s="144"/>
      <c r="Q3088" s="144"/>
      <c r="R3088" s="144"/>
      <c r="S3088" s="144"/>
      <c r="T3088" s="144"/>
      <c r="U3088" s="144"/>
      <c r="V3088" s="144"/>
      <c r="W3088" s="144"/>
      <c r="X3088" s="133"/>
      <c r="Y3088" s="133"/>
      <c r="Z3088" s="133"/>
      <c r="AA3088" s="133"/>
      <c r="AB3088" s="133"/>
      <c r="AC3088" s="133"/>
      <c r="AD3088" s="133"/>
      <c r="AE3088" s="133"/>
      <c r="AF3088" s="133"/>
      <c r="AG3088" s="133" t="s">
        <v>282</v>
      </c>
      <c r="AH3088" s="133">
        <v>0</v>
      </c>
      <c r="AI3088" s="133"/>
      <c r="AJ3088" s="133"/>
      <c r="AK3088" s="133"/>
      <c r="AL3088" s="133"/>
      <c r="AM3088" s="133"/>
      <c r="AN3088" s="133"/>
      <c r="AO3088" s="133"/>
      <c r="AP3088" s="133"/>
      <c r="AQ3088" s="133"/>
      <c r="AR3088" s="133"/>
      <c r="AS3088" s="133"/>
      <c r="AT3088" s="133"/>
      <c r="AU3088" s="133"/>
      <c r="AV3088" s="133"/>
      <c r="AW3088" s="133"/>
      <c r="AX3088" s="133"/>
      <c r="AY3088" s="133"/>
      <c r="AZ3088" s="133"/>
      <c r="BA3088" s="133"/>
      <c r="BB3088" s="133"/>
      <c r="BC3088" s="133"/>
      <c r="BD3088" s="133"/>
      <c r="BE3088" s="133"/>
      <c r="BF3088" s="133"/>
      <c r="BG3088" s="133"/>
      <c r="BH3088" s="133"/>
    </row>
    <row r="3089" spans="1:60" outlineLevel="1" x14ac:dyDescent="0.2">
      <c r="A3089" s="142"/>
      <c r="B3089" s="143"/>
      <c r="C3089" s="189" t="s">
        <v>2900</v>
      </c>
      <c r="D3089" s="175"/>
      <c r="E3089" s="176"/>
      <c r="F3089" s="144"/>
      <c r="G3089" s="144"/>
      <c r="H3089" s="144"/>
      <c r="I3089" s="144"/>
      <c r="J3089" s="144"/>
      <c r="K3089" s="144"/>
      <c r="L3089" s="144"/>
      <c r="M3089" s="144"/>
      <c r="N3089" s="144"/>
      <c r="O3089" s="144"/>
      <c r="P3089" s="144"/>
      <c r="Q3089" s="144"/>
      <c r="R3089" s="144"/>
      <c r="S3089" s="144"/>
      <c r="T3089" s="144"/>
      <c r="U3089" s="144"/>
      <c r="V3089" s="144"/>
      <c r="W3089" s="144"/>
      <c r="X3089" s="133"/>
      <c r="Y3089" s="133"/>
      <c r="Z3089" s="133"/>
      <c r="AA3089" s="133"/>
      <c r="AB3089" s="133"/>
      <c r="AC3089" s="133"/>
      <c r="AD3089" s="133"/>
      <c r="AE3089" s="133"/>
      <c r="AF3089" s="133"/>
      <c r="AG3089" s="133" t="s">
        <v>282</v>
      </c>
      <c r="AH3089" s="133">
        <v>0</v>
      </c>
      <c r="AI3089" s="133"/>
      <c r="AJ3089" s="133"/>
      <c r="AK3089" s="133"/>
      <c r="AL3089" s="133"/>
      <c r="AM3089" s="133"/>
      <c r="AN3089" s="133"/>
      <c r="AO3089" s="133"/>
      <c r="AP3089" s="133"/>
      <c r="AQ3089" s="133"/>
      <c r="AR3089" s="133"/>
      <c r="AS3089" s="133"/>
      <c r="AT3089" s="133"/>
      <c r="AU3089" s="133"/>
      <c r="AV3089" s="133"/>
      <c r="AW3089" s="133"/>
      <c r="AX3089" s="133"/>
      <c r="AY3089" s="133"/>
      <c r="AZ3089" s="133"/>
      <c r="BA3089" s="133"/>
      <c r="BB3089" s="133"/>
      <c r="BC3089" s="133"/>
      <c r="BD3089" s="133"/>
      <c r="BE3089" s="133"/>
      <c r="BF3089" s="133"/>
      <c r="BG3089" s="133"/>
      <c r="BH3089" s="133"/>
    </row>
    <row r="3090" spans="1:60" outlineLevel="1" x14ac:dyDescent="0.2">
      <c r="A3090" s="142"/>
      <c r="B3090" s="143"/>
      <c r="C3090" s="189" t="s">
        <v>2901</v>
      </c>
      <c r="D3090" s="175"/>
      <c r="E3090" s="176">
        <v>-1024.7439999999999</v>
      </c>
      <c r="F3090" s="144"/>
      <c r="G3090" s="144"/>
      <c r="H3090" s="144"/>
      <c r="I3090" s="144"/>
      <c r="J3090" s="144"/>
      <c r="K3090" s="144"/>
      <c r="L3090" s="144"/>
      <c r="M3090" s="144"/>
      <c r="N3090" s="144"/>
      <c r="O3090" s="144"/>
      <c r="P3090" s="144"/>
      <c r="Q3090" s="144"/>
      <c r="R3090" s="144"/>
      <c r="S3090" s="144"/>
      <c r="T3090" s="144"/>
      <c r="U3090" s="144"/>
      <c r="V3090" s="144"/>
      <c r="W3090" s="144"/>
      <c r="X3090" s="133"/>
      <c r="Y3090" s="133"/>
      <c r="Z3090" s="133"/>
      <c r="AA3090" s="133"/>
      <c r="AB3090" s="133"/>
      <c r="AC3090" s="133"/>
      <c r="AD3090" s="133"/>
      <c r="AE3090" s="133"/>
      <c r="AF3090" s="133"/>
      <c r="AG3090" s="133" t="s">
        <v>282</v>
      </c>
      <c r="AH3090" s="133">
        <v>5</v>
      </c>
      <c r="AI3090" s="133"/>
      <c r="AJ3090" s="133"/>
      <c r="AK3090" s="133"/>
      <c r="AL3090" s="133"/>
      <c r="AM3090" s="133"/>
      <c r="AN3090" s="133"/>
      <c r="AO3090" s="133"/>
      <c r="AP3090" s="133"/>
      <c r="AQ3090" s="133"/>
      <c r="AR3090" s="133"/>
      <c r="AS3090" s="133"/>
      <c r="AT3090" s="133"/>
      <c r="AU3090" s="133"/>
      <c r="AV3090" s="133"/>
      <c r="AW3090" s="133"/>
      <c r="AX3090" s="133"/>
      <c r="AY3090" s="133"/>
      <c r="AZ3090" s="133"/>
      <c r="BA3090" s="133"/>
      <c r="BB3090" s="133"/>
      <c r="BC3090" s="133"/>
      <c r="BD3090" s="133"/>
      <c r="BE3090" s="133"/>
      <c r="BF3090" s="133"/>
      <c r="BG3090" s="133"/>
      <c r="BH3090" s="133"/>
    </row>
    <row r="3091" spans="1:60" outlineLevel="1" x14ac:dyDescent="0.2">
      <c r="A3091" s="154">
        <v>503</v>
      </c>
      <c r="B3091" s="155" t="s">
        <v>2902</v>
      </c>
      <c r="C3091" s="171" t="s">
        <v>2903</v>
      </c>
      <c r="D3091" s="156" t="s">
        <v>279</v>
      </c>
      <c r="E3091" s="157">
        <v>1024.7440000000001</v>
      </c>
      <c r="F3091" s="158">
        <v>59.6</v>
      </c>
      <c r="G3091" s="159">
        <f>ROUND(E3091*F3091,2)</f>
        <v>61074.74</v>
      </c>
      <c r="H3091" s="158">
        <v>14.950000000000001</v>
      </c>
      <c r="I3091" s="159">
        <f>ROUND(E3091*H3091,2)</f>
        <v>15319.92</v>
      </c>
      <c r="J3091" s="158">
        <v>44.650000000000006</v>
      </c>
      <c r="K3091" s="159">
        <f>ROUND(E3091*J3091,2)</f>
        <v>45754.82</v>
      </c>
      <c r="L3091" s="159">
        <v>21</v>
      </c>
      <c r="M3091" s="159">
        <f>G3091*(1+L3091/100)</f>
        <v>73900.435400000002</v>
      </c>
      <c r="N3091" s="159">
        <v>4.8000000000000001E-4</v>
      </c>
      <c r="O3091" s="159">
        <f>ROUND(E3091*N3091,2)</f>
        <v>0.49</v>
      </c>
      <c r="P3091" s="159">
        <v>0</v>
      </c>
      <c r="Q3091" s="159">
        <f>ROUND(E3091*P3091,2)</f>
        <v>0</v>
      </c>
      <c r="R3091" s="159" t="s">
        <v>2726</v>
      </c>
      <c r="S3091" s="159" t="s">
        <v>233</v>
      </c>
      <c r="T3091" s="160" t="s">
        <v>233</v>
      </c>
      <c r="U3091" s="144">
        <v>0.10902000000000001</v>
      </c>
      <c r="V3091" s="144">
        <f>ROUND(E3091*U3091,2)</f>
        <v>111.72</v>
      </c>
      <c r="W3091" s="144"/>
      <c r="X3091" s="133"/>
      <c r="Y3091" s="133"/>
      <c r="Z3091" s="133"/>
      <c r="AA3091" s="133"/>
      <c r="AB3091" s="133"/>
      <c r="AC3091" s="133"/>
      <c r="AD3091" s="133"/>
      <c r="AE3091" s="133"/>
      <c r="AF3091" s="133"/>
      <c r="AG3091" s="133" t="s">
        <v>251</v>
      </c>
      <c r="AH3091" s="133"/>
      <c r="AI3091" s="133"/>
      <c r="AJ3091" s="133"/>
      <c r="AK3091" s="133"/>
      <c r="AL3091" s="133"/>
      <c r="AM3091" s="133"/>
      <c r="AN3091" s="133"/>
      <c r="AO3091" s="133"/>
      <c r="AP3091" s="133"/>
      <c r="AQ3091" s="133"/>
      <c r="AR3091" s="133"/>
      <c r="AS3091" s="133"/>
      <c r="AT3091" s="133"/>
      <c r="AU3091" s="133"/>
      <c r="AV3091" s="133"/>
      <c r="AW3091" s="133"/>
      <c r="AX3091" s="133"/>
      <c r="AY3091" s="133"/>
      <c r="AZ3091" s="133"/>
      <c r="BA3091" s="133"/>
      <c r="BB3091" s="133"/>
      <c r="BC3091" s="133"/>
      <c r="BD3091" s="133"/>
      <c r="BE3091" s="133"/>
      <c r="BF3091" s="133"/>
      <c r="BG3091" s="133"/>
      <c r="BH3091" s="133"/>
    </row>
    <row r="3092" spans="1:60" outlineLevel="1" x14ac:dyDescent="0.2">
      <c r="A3092" s="142"/>
      <c r="B3092" s="143"/>
      <c r="C3092" s="189" t="s">
        <v>2904</v>
      </c>
      <c r="D3092" s="175"/>
      <c r="E3092" s="176"/>
      <c r="F3092" s="144"/>
      <c r="G3092" s="144"/>
      <c r="H3092" s="144"/>
      <c r="I3092" s="144"/>
      <c r="J3092" s="144"/>
      <c r="K3092" s="144"/>
      <c r="L3092" s="144"/>
      <c r="M3092" s="144"/>
      <c r="N3092" s="144"/>
      <c r="O3092" s="144"/>
      <c r="P3092" s="144"/>
      <c r="Q3092" s="144"/>
      <c r="R3092" s="144"/>
      <c r="S3092" s="144"/>
      <c r="T3092" s="144"/>
      <c r="U3092" s="144"/>
      <c r="V3092" s="144"/>
      <c r="W3092" s="144"/>
      <c r="X3092" s="133"/>
      <c r="Y3092" s="133"/>
      <c r="Z3092" s="133"/>
      <c r="AA3092" s="133"/>
      <c r="AB3092" s="133"/>
      <c r="AC3092" s="133"/>
      <c r="AD3092" s="133"/>
      <c r="AE3092" s="133"/>
      <c r="AF3092" s="133"/>
      <c r="AG3092" s="133" t="s">
        <v>282</v>
      </c>
      <c r="AH3092" s="133">
        <v>0</v>
      </c>
      <c r="AI3092" s="133"/>
      <c r="AJ3092" s="133"/>
      <c r="AK3092" s="133"/>
      <c r="AL3092" s="133"/>
      <c r="AM3092" s="133"/>
      <c r="AN3092" s="133"/>
      <c r="AO3092" s="133"/>
      <c r="AP3092" s="133"/>
      <c r="AQ3092" s="133"/>
      <c r="AR3092" s="133"/>
      <c r="AS3092" s="133"/>
      <c r="AT3092" s="133"/>
      <c r="AU3092" s="133"/>
      <c r="AV3092" s="133"/>
      <c r="AW3092" s="133"/>
      <c r="AX3092" s="133"/>
      <c r="AY3092" s="133"/>
      <c r="AZ3092" s="133"/>
      <c r="BA3092" s="133"/>
      <c r="BB3092" s="133"/>
      <c r="BC3092" s="133"/>
      <c r="BD3092" s="133"/>
      <c r="BE3092" s="133"/>
      <c r="BF3092" s="133"/>
      <c r="BG3092" s="133"/>
      <c r="BH3092" s="133"/>
    </row>
    <row r="3093" spans="1:60" outlineLevel="1" x14ac:dyDescent="0.2">
      <c r="A3093" s="142"/>
      <c r="B3093" s="143"/>
      <c r="C3093" s="189" t="s">
        <v>2905</v>
      </c>
      <c r="D3093" s="175"/>
      <c r="E3093" s="176">
        <v>1024.7440000000001</v>
      </c>
      <c r="F3093" s="144"/>
      <c r="G3093" s="144"/>
      <c r="H3093" s="144"/>
      <c r="I3093" s="144"/>
      <c r="J3093" s="144"/>
      <c r="K3093" s="144"/>
      <c r="L3093" s="144"/>
      <c r="M3093" s="144"/>
      <c r="N3093" s="144"/>
      <c r="O3093" s="144"/>
      <c r="P3093" s="144"/>
      <c r="Q3093" s="144"/>
      <c r="R3093" s="144"/>
      <c r="S3093" s="144"/>
      <c r="T3093" s="144"/>
      <c r="U3093" s="144"/>
      <c r="V3093" s="144"/>
      <c r="W3093" s="144"/>
      <c r="X3093" s="133"/>
      <c r="Y3093" s="133"/>
      <c r="Z3093" s="133"/>
      <c r="AA3093" s="133"/>
      <c r="AB3093" s="133"/>
      <c r="AC3093" s="133"/>
      <c r="AD3093" s="133"/>
      <c r="AE3093" s="133"/>
      <c r="AF3093" s="133"/>
      <c r="AG3093" s="133" t="s">
        <v>282</v>
      </c>
      <c r="AH3093" s="133">
        <v>0</v>
      </c>
      <c r="AI3093" s="133"/>
      <c r="AJ3093" s="133"/>
      <c r="AK3093" s="133"/>
      <c r="AL3093" s="133"/>
      <c r="AM3093" s="133"/>
      <c r="AN3093" s="133"/>
      <c r="AO3093" s="133"/>
      <c r="AP3093" s="133"/>
      <c r="AQ3093" s="133"/>
      <c r="AR3093" s="133"/>
      <c r="AS3093" s="133"/>
      <c r="AT3093" s="133"/>
      <c r="AU3093" s="133"/>
      <c r="AV3093" s="133"/>
      <c r="AW3093" s="133"/>
      <c r="AX3093" s="133"/>
      <c r="AY3093" s="133"/>
      <c r="AZ3093" s="133"/>
      <c r="BA3093" s="133"/>
      <c r="BB3093" s="133"/>
      <c r="BC3093" s="133"/>
      <c r="BD3093" s="133"/>
      <c r="BE3093" s="133"/>
      <c r="BF3093" s="133"/>
      <c r="BG3093" s="133"/>
      <c r="BH3093" s="133"/>
    </row>
    <row r="3094" spans="1:60" x14ac:dyDescent="0.2">
      <c r="A3094" s="148" t="s">
        <v>228</v>
      </c>
      <c r="B3094" s="149" t="s">
        <v>177</v>
      </c>
      <c r="C3094" s="169" t="s">
        <v>178</v>
      </c>
      <c r="D3094" s="150"/>
      <c r="E3094" s="151"/>
      <c r="F3094" s="152"/>
      <c r="G3094" s="152">
        <f>SUMIF(AG3095:AG3096,"&lt;&gt;NOR",G3095:G3096)</f>
        <v>7199844</v>
      </c>
      <c r="H3094" s="152"/>
      <c r="I3094" s="152">
        <f>SUM(I3095:I3096)</f>
        <v>0</v>
      </c>
      <c r="J3094" s="152"/>
      <c r="K3094" s="152">
        <f>SUM(K3095:K3096)</f>
        <v>7199844</v>
      </c>
      <c r="L3094" s="152"/>
      <c r="M3094" s="152">
        <f>SUM(M3095:M3096)</f>
        <v>8711811.2399999984</v>
      </c>
      <c r="N3094" s="152"/>
      <c r="O3094" s="152">
        <f>SUM(O3095:O3096)</f>
        <v>0</v>
      </c>
      <c r="P3094" s="152"/>
      <c r="Q3094" s="152">
        <f>SUM(Q3095:Q3096)</f>
        <v>0</v>
      </c>
      <c r="R3094" s="152"/>
      <c r="S3094" s="152"/>
      <c r="T3094" s="153"/>
      <c r="U3094" s="147"/>
      <c r="V3094" s="147">
        <f>SUM(V3095:V3096)</f>
        <v>0</v>
      </c>
      <c r="W3094" s="147"/>
      <c r="AG3094" t="s">
        <v>229</v>
      </c>
    </row>
    <row r="3095" spans="1:60" outlineLevel="1" x14ac:dyDescent="0.2">
      <c r="A3095" s="161">
        <v>504</v>
      </c>
      <c r="B3095" s="162" t="s">
        <v>2906</v>
      </c>
      <c r="C3095" s="170" t="s">
        <v>2907</v>
      </c>
      <c r="D3095" s="163" t="s">
        <v>611</v>
      </c>
      <c r="E3095" s="164">
        <v>1</v>
      </c>
      <c r="F3095" s="165">
        <v>7129374</v>
      </c>
      <c r="G3095" s="166">
        <f>ROUND(E3095*F3095,2)</f>
        <v>7129374</v>
      </c>
      <c r="H3095" s="165">
        <v>0</v>
      </c>
      <c r="I3095" s="166">
        <f>ROUND(E3095*H3095,2)</f>
        <v>0</v>
      </c>
      <c r="J3095" s="165">
        <v>7129374</v>
      </c>
      <c r="K3095" s="166">
        <f>ROUND(E3095*J3095,2)</f>
        <v>7129374</v>
      </c>
      <c r="L3095" s="166">
        <v>21</v>
      </c>
      <c r="M3095" s="166">
        <f>G3095*(1+L3095/100)</f>
        <v>8626542.5399999991</v>
      </c>
      <c r="N3095" s="166">
        <v>0</v>
      </c>
      <c r="O3095" s="166">
        <f>ROUND(E3095*N3095,2)</f>
        <v>0</v>
      </c>
      <c r="P3095" s="166">
        <v>0</v>
      </c>
      <c r="Q3095" s="166">
        <f>ROUND(E3095*P3095,2)</f>
        <v>0</v>
      </c>
      <c r="R3095" s="166"/>
      <c r="S3095" s="166" t="s">
        <v>250</v>
      </c>
      <c r="T3095" s="167" t="s">
        <v>234</v>
      </c>
      <c r="U3095" s="144">
        <v>0</v>
      </c>
      <c r="V3095" s="144">
        <f>ROUND(E3095*U3095,2)</f>
        <v>0</v>
      </c>
      <c r="W3095" s="144"/>
      <c r="X3095" s="133"/>
      <c r="Y3095" s="133"/>
      <c r="Z3095" s="133"/>
      <c r="AA3095" s="133"/>
      <c r="AB3095" s="133"/>
      <c r="AC3095" s="133"/>
      <c r="AD3095" s="133"/>
      <c r="AE3095" s="133"/>
      <c r="AF3095" s="133"/>
      <c r="AG3095" s="133" t="s">
        <v>354</v>
      </c>
      <c r="AH3095" s="133"/>
      <c r="AI3095" s="133"/>
      <c r="AJ3095" s="133"/>
      <c r="AK3095" s="133"/>
      <c r="AL3095" s="133"/>
      <c r="AM3095" s="133"/>
      <c r="AN3095" s="133"/>
      <c r="AO3095" s="133"/>
      <c r="AP3095" s="133"/>
      <c r="AQ3095" s="133"/>
      <c r="AR3095" s="133"/>
      <c r="AS3095" s="133"/>
      <c r="AT3095" s="133"/>
      <c r="AU3095" s="133"/>
      <c r="AV3095" s="133"/>
      <c r="AW3095" s="133"/>
      <c r="AX3095" s="133"/>
      <c r="AY3095" s="133"/>
      <c r="AZ3095" s="133"/>
      <c r="BA3095" s="133"/>
      <c r="BB3095" s="133"/>
      <c r="BC3095" s="133"/>
      <c r="BD3095" s="133"/>
      <c r="BE3095" s="133"/>
      <c r="BF3095" s="133"/>
      <c r="BG3095" s="133"/>
      <c r="BH3095" s="133"/>
    </row>
    <row r="3096" spans="1:60" outlineLevel="1" x14ac:dyDescent="0.2">
      <c r="A3096" s="161">
        <v>505</v>
      </c>
      <c r="B3096" s="162" t="s">
        <v>2908</v>
      </c>
      <c r="C3096" s="170" t="s">
        <v>2909</v>
      </c>
      <c r="D3096" s="163" t="s">
        <v>611</v>
      </c>
      <c r="E3096" s="164">
        <v>1</v>
      </c>
      <c r="F3096" s="165">
        <v>70470</v>
      </c>
      <c r="G3096" s="166">
        <f>ROUND(E3096*F3096,2)</f>
        <v>70470</v>
      </c>
      <c r="H3096" s="165">
        <v>0</v>
      </c>
      <c r="I3096" s="166">
        <f>ROUND(E3096*H3096,2)</f>
        <v>0</v>
      </c>
      <c r="J3096" s="165">
        <v>70470</v>
      </c>
      <c r="K3096" s="166">
        <f>ROUND(E3096*J3096,2)</f>
        <v>70470</v>
      </c>
      <c r="L3096" s="166">
        <v>21</v>
      </c>
      <c r="M3096" s="166">
        <f>G3096*(1+L3096/100)</f>
        <v>85268.7</v>
      </c>
      <c r="N3096" s="166">
        <v>0</v>
      </c>
      <c r="O3096" s="166">
        <f>ROUND(E3096*N3096,2)</f>
        <v>0</v>
      </c>
      <c r="P3096" s="166">
        <v>0</v>
      </c>
      <c r="Q3096" s="166">
        <f>ROUND(E3096*P3096,2)</f>
        <v>0</v>
      </c>
      <c r="R3096" s="166"/>
      <c r="S3096" s="166" t="s">
        <v>250</v>
      </c>
      <c r="T3096" s="167" t="s">
        <v>234</v>
      </c>
      <c r="U3096" s="144">
        <v>0</v>
      </c>
      <c r="V3096" s="144">
        <f>ROUND(E3096*U3096,2)</f>
        <v>0</v>
      </c>
      <c r="W3096" s="144"/>
      <c r="X3096" s="133"/>
      <c r="Y3096" s="133"/>
      <c r="Z3096" s="133"/>
      <c r="AA3096" s="133"/>
      <c r="AB3096" s="133"/>
      <c r="AC3096" s="133"/>
      <c r="AD3096" s="133"/>
      <c r="AE3096" s="133"/>
      <c r="AF3096" s="133"/>
      <c r="AG3096" s="133" t="s">
        <v>354</v>
      </c>
      <c r="AH3096" s="133"/>
      <c r="AI3096" s="133"/>
      <c r="AJ3096" s="133"/>
      <c r="AK3096" s="133"/>
      <c r="AL3096" s="133"/>
      <c r="AM3096" s="133"/>
      <c r="AN3096" s="133"/>
      <c r="AO3096" s="133"/>
      <c r="AP3096" s="133"/>
      <c r="AQ3096" s="133"/>
      <c r="AR3096" s="133"/>
      <c r="AS3096" s="133"/>
      <c r="AT3096" s="133"/>
      <c r="AU3096" s="133"/>
      <c r="AV3096" s="133"/>
      <c r="AW3096" s="133"/>
      <c r="AX3096" s="133"/>
      <c r="AY3096" s="133"/>
      <c r="AZ3096" s="133"/>
      <c r="BA3096" s="133"/>
      <c r="BB3096" s="133"/>
      <c r="BC3096" s="133"/>
      <c r="BD3096" s="133"/>
      <c r="BE3096" s="133"/>
      <c r="BF3096" s="133"/>
      <c r="BG3096" s="133"/>
      <c r="BH3096" s="133"/>
    </row>
    <row r="3097" spans="1:60" x14ac:dyDescent="0.2">
      <c r="A3097" s="148" t="s">
        <v>228</v>
      </c>
      <c r="B3097" s="149" t="s">
        <v>179</v>
      </c>
      <c r="C3097" s="169" t="s">
        <v>180</v>
      </c>
      <c r="D3097" s="150"/>
      <c r="E3097" s="151"/>
      <c r="F3097" s="152"/>
      <c r="G3097" s="152">
        <f>SUMIF(AG3098:AG3122,"&lt;&gt;NOR",G3098:G3122)</f>
        <v>801681.68</v>
      </c>
      <c r="H3097" s="152"/>
      <c r="I3097" s="152">
        <f>SUM(I3098:I3122)</f>
        <v>91430</v>
      </c>
      <c r="J3097" s="152"/>
      <c r="K3097" s="152">
        <f>SUM(K3098:K3122)</f>
        <v>710251.68</v>
      </c>
      <c r="L3097" s="152"/>
      <c r="M3097" s="152">
        <f>SUM(M3098:M3122)</f>
        <v>970034.83279999997</v>
      </c>
      <c r="N3097" s="152"/>
      <c r="O3097" s="152">
        <f>SUM(O3098:O3122)</f>
        <v>9.57</v>
      </c>
      <c r="P3097" s="152"/>
      <c r="Q3097" s="152">
        <f>SUM(Q3098:Q3122)</f>
        <v>0</v>
      </c>
      <c r="R3097" s="152"/>
      <c r="S3097" s="152"/>
      <c r="T3097" s="153"/>
      <c r="U3097" s="147"/>
      <c r="V3097" s="147">
        <f>SUM(V3098:V3122)</f>
        <v>141.72999999999999</v>
      </c>
      <c r="W3097" s="147"/>
      <c r="AG3097" t="s">
        <v>229</v>
      </c>
    </row>
    <row r="3098" spans="1:60" ht="22.5" outlineLevel="1" x14ac:dyDescent="0.2">
      <c r="A3098" s="161">
        <v>506</v>
      </c>
      <c r="B3098" s="162" t="s">
        <v>2910</v>
      </c>
      <c r="C3098" s="170" t="s">
        <v>2911</v>
      </c>
      <c r="D3098" s="163" t="s">
        <v>611</v>
      </c>
      <c r="E3098" s="164">
        <v>1</v>
      </c>
      <c r="F3098" s="165">
        <v>133196</v>
      </c>
      <c r="G3098" s="166">
        <f t="shared" ref="G3098:G3105" si="77">ROUND(E3098*F3098,2)</f>
        <v>133196</v>
      </c>
      <c r="H3098" s="165">
        <v>0</v>
      </c>
      <c r="I3098" s="166">
        <f t="shared" ref="I3098:I3105" si="78">ROUND(E3098*H3098,2)</f>
        <v>0</v>
      </c>
      <c r="J3098" s="165">
        <v>133196</v>
      </c>
      <c r="K3098" s="166">
        <f t="shared" ref="K3098:K3105" si="79">ROUND(E3098*J3098,2)</f>
        <v>133196</v>
      </c>
      <c r="L3098" s="166">
        <v>21</v>
      </c>
      <c r="M3098" s="166">
        <f t="shared" ref="M3098:M3105" si="80">G3098*(1+L3098/100)</f>
        <v>161167.16</v>
      </c>
      <c r="N3098" s="166">
        <v>0.30000000000000004</v>
      </c>
      <c r="O3098" s="166">
        <f t="shared" ref="O3098:O3105" si="81">ROUND(E3098*N3098,2)</f>
        <v>0.3</v>
      </c>
      <c r="P3098" s="166">
        <v>0</v>
      </c>
      <c r="Q3098" s="166">
        <f t="shared" ref="Q3098:Q3105" si="82">ROUND(E3098*P3098,2)</f>
        <v>0</v>
      </c>
      <c r="R3098" s="166"/>
      <c r="S3098" s="166" t="s">
        <v>250</v>
      </c>
      <c r="T3098" s="167" t="s">
        <v>234</v>
      </c>
      <c r="U3098" s="144">
        <v>0</v>
      </c>
      <c r="V3098" s="144">
        <f t="shared" ref="V3098:V3105" si="83">ROUND(E3098*U3098,2)</f>
        <v>0</v>
      </c>
      <c r="W3098" s="144"/>
      <c r="X3098" s="133"/>
      <c r="Y3098" s="133"/>
      <c r="Z3098" s="133"/>
      <c r="AA3098" s="133"/>
      <c r="AB3098" s="133"/>
      <c r="AC3098" s="133"/>
      <c r="AD3098" s="133"/>
      <c r="AE3098" s="133"/>
      <c r="AF3098" s="133"/>
      <c r="AG3098" s="133" t="s">
        <v>251</v>
      </c>
      <c r="AH3098" s="133"/>
      <c r="AI3098" s="133"/>
      <c r="AJ3098" s="133"/>
      <c r="AK3098" s="133"/>
      <c r="AL3098" s="133"/>
      <c r="AM3098" s="133"/>
      <c r="AN3098" s="133"/>
      <c r="AO3098" s="133"/>
      <c r="AP3098" s="133"/>
      <c r="AQ3098" s="133"/>
      <c r="AR3098" s="133"/>
      <c r="AS3098" s="133"/>
      <c r="AT3098" s="133"/>
      <c r="AU3098" s="133"/>
      <c r="AV3098" s="133"/>
      <c r="AW3098" s="133"/>
      <c r="AX3098" s="133"/>
      <c r="AY3098" s="133"/>
      <c r="AZ3098" s="133"/>
      <c r="BA3098" s="133"/>
      <c r="BB3098" s="133"/>
      <c r="BC3098" s="133"/>
      <c r="BD3098" s="133"/>
      <c r="BE3098" s="133"/>
      <c r="BF3098" s="133"/>
      <c r="BG3098" s="133"/>
      <c r="BH3098" s="133"/>
    </row>
    <row r="3099" spans="1:60" outlineLevel="1" x14ac:dyDescent="0.2">
      <c r="A3099" s="161">
        <v>507</v>
      </c>
      <c r="B3099" s="162" t="s">
        <v>2912</v>
      </c>
      <c r="C3099" s="170" t="s">
        <v>2913</v>
      </c>
      <c r="D3099" s="163" t="s">
        <v>611</v>
      </c>
      <c r="E3099" s="164">
        <v>22</v>
      </c>
      <c r="F3099" s="165">
        <v>560</v>
      </c>
      <c r="G3099" s="166">
        <f t="shared" si="77"/>
        <v>12320</v>
      </c>
      <c r="H3099" s="165">
        <v>0</v>
      </c>
      <c r="I3099" s="166">
        <f t="shared" si="78"/>
        <v>0</v>
      </c>
      <c r="J3099" s="165">
        <v>560</v>
      </c>
      <c r="K3099" s="166">
        <f t="shared" si="79"/>
        <v>12320</v>
      </c>
      <c r="L3099" s="166">
        <v>21</v>
      </c>
      <c r="M3099" s="166">
        <f t="shared" si="80"/>
        <v>14907.199999999999</v>
      </c>
      <c r="N3099" s="166">
        <v>2E-3</v>
      </c>
      <c r="O3099" s="166">
        <f t="shared" si="81"/>
        <v>0.04</v>
      </c>
      <c r="P3099" s="166">
        <v>0</v>
      </c>
      <c r="Q3099" s="166">
        <f t="shared" si="82"/>
        <v>0</v>
      </c>
      <c r="R3099" s="166"/>
      <c r="S3099" s="166" t="s">
        <v>250</v>
      </c>
      <c r="T3099" s="167" t="s">
        <v>234</v>
      </c>
      <c r="U3099" s="144">
        <v>0</v>
      </c>
      <c r="V3099" s="144">
        <f t="shared" si="83"/>
        <v>0</v>
      </c>
      <c r="W3099" s="144"/>
      <c r="X3099" s="133"/>
      <c r="Y3099" s="133"/>
      <c r="Z3099" s="133"/>
      <c r="AA3099" s="133"/>
      <c r="AB3099" s="133"/>
      <c r="AC3099" s="133"/>
      <c r="AD3099" s="133"/>
      <c r="AE3099" s="133"/>
      <c r="AF3099" s="133"/>
      <c r="AG3099" s="133" t="s">
        <v>251</v>
      </c>
      <c r="AH3099" s="133"/>
      <c r="AI3099" s="133"/>
      <c r="AJ3099" s="133"/>
      <c r="AK3099" s="133"/>
      <c r="AL3099" s="133"/>
      <c r="AM3099" s="133"/>
      <c r="AN3099" s="133"/>
      <c r="AO3099" s="133"/>
      <c r="AP3099" s="133"/>
      <c r="AQ3099" s="133"/>
      <c r="AR3099" s="133"/>
      <c r="AS3099" s="133"/>
      <c r="AT3099" s="133"/>
      <c r="AU3099" s="133"/>
      <c r="AV3099" s="133"/>
      <c r="AW3099" s="133"/>
      <c r="AX3099" s="133"/>
      <c r="AY3099" s="133"/>
      <c r="AZ3099" s="133"/>
      <c r="BA3099" s="133"/>
      <c r="BB3099" s="133"/>
      <c r="BC3099" s="133"/>
      <c r="BD3099" s="133"/>
      <c r="BE3099" s="133"/>
      <c r="BF3099" s="133"/>
      <c r="BG3099" s="133"/>
      <c r="BH3099" s="133"/>
    </row>
    <row r="3100" spans="1:60" ht="22.5" outlineLevel="1" x14ac:dyDescent="0.2">
      <c r="A3100" s="161">
        <v>508</v>
      </c>
      <c r="B3100" s="162" t="s">
        <v>2914</v>
      </c>
      <c r="C3100" s="170" t="s">
        <v>2915</v>
      </c>
      <c r="D3100" s="163" t="s">
        <v>611</v>
      </c>
      <c r="E3100" s="164">
        <v>37</v>
      </c>
      <c r="F3100" s="165">
        <v>1150</v>
      </c>
      <c r="G3100" s="166">
        <f t="shared" si="77"/>
        <v>42550</v>
      </c>
      <c r="H3100" s="165">
        <v>0</v>
      </c>
      <c r="I3100" s="166">
        <f t="shared" si="78"/>
        <v>0</v>
      </c>
      <c r="J3100" s="165">
        <v>1150</v>
      </c>
      <c r="K3100" s="166">
        <f t="shared" si="79"/>
        <v>42550</v>
      </c>
      <c r="L3100" s="166">
        <v>21</v>
      </c>
      <c r="M3100" s="166">
        <f t="shared" si="80"/>
        <v>51485.5</v>
      </c>
      <c r="N3100" s="166">
        <v>1.2E-2</v>
      </c>
      <c r="O3100" s="166">
        <f t="shared" si="81"/>
        <v>0.44</v>
      </c>
      <c r="P3100" s="166">
        <v>0</v>
      </c>
      <c r="Q3100" s="166">
        <f t="shared" si="82"/>
        <v>0</v>
      </c>
      <c r="R3100" s="166"/>
      <c r="S3100" s="166" t="s">
        <v>250</v>
      </c>
      <c r="T3100" s="167" t="s">
        <v>234</v>
      </c>
      <c r="U3100" s="144">
        <v>0</v>
      </c>
      <c r="V3100" s="144">
        <f t="shared" si="83"/>
        <v>0</v>
      </c>
      <c r="W3100" s="144"/>
      <c r="X3100" s="133"/>
      <c r="Y3100" s="133"/>
      <c r="Z3100" s="133"/>
      <c r="AA3100" s="133"/>
      <c r="AB3100" s="133"/>
      <c r="AC3100" s="133"/>
      <c r="AD3100" s="133"/>
      <c r="AE3100" s="133"/>
      <c r="AF3100" s="133"/>
      <c r="AG3100" s="133" t="s">
        <v>251</v>
      </c>
      <c r="AH3100" s="133"/>
      <c r="AI3100" s="133"/>
      <c r="AJ3100" s="133"/>
      <c r="AK3100" s="133"/>
      <c r="AL3100" s="133"/>
      <c r="AM3100" s="133"/>
      <c r="AN3100" s="133"/>
      <c r="AO3100" s="133"/>
      <c r="AP3100" s="133"/>
      <c r="AQ3100" s="133"/>
      <c r="AR3100" s="133"/>
      <c r="AS3100" s="133"/>
      <c r="AT3100" s="133"/>
      <c r="AU3100" s="133"/>
      <c r="AV3100" s="133"/>
      <c r="AW3100" s="133"/>
      <c r="AX3100" s="133"/>
      <c r="AY3100" s="133"/>
      <c r="AZ3100" s="133"/>
      <c r="BA3100" s="133"/>
      <c r="BB3100" s="133"/>
      <c r="BC3100" s="133"/>
      <c r="BD3100" s="133"/>
      <c r="BE3100" s="133"/>
      <c r="BF3100" s="133"/>
      <c r="BG3100" s="133"/>
      <c r="BH3100" s="133"/>
    </row>
    <row r="3101" spans="1:60" ht="22.5" outlineLevel="1" x14ac:dyDescent="0.2">
      <c r="A3101" s="161">
        <v>509</v>
      </c>
      <c r="B3101" s="162" t="s">
        <v>2916</v>
      </c>
      <c r="C3101" s="170" t="s">
        <v>2917</v>
      </c>
      <c r="D3101" s="163" t="s">
        <v>611</v>
      </c>
      <c r="E3101" s="164">
        <v>2</v>
      </c>
      <c r="F3101" s="165">
        <v>1150</v>
      </c>
      <c r="G3101" s="166">
        <f t="shared" si="77"/>
        <v>2300</v>
      </c>
      <c r="H3101" s="165">
        <v>0</v>
      </c>
      <c r="I3101" s="166">
        <f t="shared" si="78"/>
        <v>0</v>
      </c>
      <c r="J3101" s="165">
        <v>1150</v>
      </c>
      <c r="K3101" s="166">
        <f t="shared" si="79"/>
        <v>2300</v>
      </c>
      <c r="L3101" s="166">
        <v>21</v>
      </c>
      <c r="M3101" s="166">
        <f t="shared" si="80"/>
        <v>2783</v>
      </c>
      <c r="N3101" s="166">
        <v>1.2E-2</v>
      </c>
      <c r="O3101" s="166">
        <f t="shared" si="81"/>
        <v>0.02</v>
      </c>
      <c r="P3101" s="166">
        <v>0</v>
      </c>
      <c r="Q3101" s="166">
        <f t="shared" si="82"/>
        <v>0</v>
      </c>
      <c r="R3101" s="166"/>
      <c r="S3101" s="166" t="s">
        <v>250</v>
      </c>
      <c r="T3101" s="167" t="s">
        <v>234</v>
      </c>
      <c r="U3101" s="144">
        <v>0</v>
      </c>
      <c r="V3101" s="144">
        <f t="shared" si="83"/>
        <v>0</v>
      </c>
      <c r="W3101" s="144"/>
      <c r="X3101" s="133"/>
      <c r="Y3101" s="133"/>
      <c r="Z3101" s="133"/>
      <c r="AA3101" s="133"/>
      <c r="AB3101" s="133"/>
      <c r="AC3101" s="133"/>
      <c r="AD3101" s="133"/>
      <c r="AE3101" s="133"/>
      <c r="AF3101" s="133"/>
      <c r="AG3101" s="133" t="s">
        <v>251</v>
      </c>
      <c r="AH3101" s="133"/>
      <c r="AI3101" s="133"/>
      <c r="AJ3101" s="133"/>
      <c r="AK3101" s="133"/>
      <c r="AL3101" s="133"/>
      <c r="AM3101" s="133"/>
      <c r="AN3101" s="133"/>
      <c r="AO3101" s="133"/>
      <c r="AP3101" s="133"/>
      <c r="AQ3101" s="133"/>
      <c r="AR3101" s="133"/>
      <c r="AS3101" s="133"/>
      <c r="AT3101" s="133"/>
      <c r="AU3101" s="133"/>
      <c r="AV3101" s="133"/>
      <c r="AW3101" s="133"/>
      <c r="AX3101" s="133"/>
      <c r="AY3101" s="133"/>
      <c r="AZ3101" s="133"/>
      <c r="BA3101" s="133"/>
      <c r="BB3101" s="133"/>
      <c r="BC3101" s="133"/>
      <c r="BD3101" s="133"/>
      <c r="BE3101" s="133"/>
      <c r="BF3101" s="133"/>
      <c r="BG3101" s="133"/>
      <c r="BH3101" s="133"/>
    </row>
    <row r="3102" spans="1:60" ht="22.5" outlineLevel="1" x14ac:dyDescent="0.2">
      <c r="A3102" s="161">
        <v>510</v>
      </c>
      <c r="B3102" s="162" t="s">
        <v>2918</v>
      </c>
      <c r="C3102" s="170" t="s">
        <v>2919</v>
      </c>
      <c r="D3102" s="163" t="s">
        <v>611</v>
      </c>
      <c r="E3102" s="164">
        <v>2</v>
      </c>
      <c r="F3102" s="165">
        <v>13000</v>
      </c>
      <c r="G3102" s="166">
        <f t="shared" si="77"/>
        <v>26000</v>
      </c>
      <c r="H3102" s="165">
        <v>0</v>
      </c>
      <c r="I3102" s="166">
        <f t="shared" si="78"/>
        <v>0</v>
      </c>
      <c r="J3102" s="165">
        <v>13000</v>
      </c>
      <c r="K3102" s="166">
        <f t="shared" si="79"/>
        <v>26000</v>
      </c>
      <c r="L3102" s="166">
        <v>21</v>
      </c>
      <c r="M3102" s="166">
        <f t="shared" si="80"/>
        <v>31460</v>
      </c>
      <c r="N3102" s="166">
        <v>0.08</v>
      </c>
      <c r="O3102" s="166">
        <f t="shared" si="81"/>
        <v>0.16</v>
      </c>
      <c r="P3102" s="166">
        <v>0</v>
      </c>
      <c r="Q3102" s="166">
        <f t="shared" si="82"/>
        <v>0</v>
      </c>
      <c r="R3102" s="166"/>
      <c r="S3102" s="166" t="s">
        <v>250</v>
      </c>
      <c r="T3102" s="167" t="s">
        <v>234</v>
      </c>
      <c r="U3102" s="144">
        <v>0</v>
      </c>
      <c r="V3102" s="144">
        <f t="shared" si="83"/>
        <v>0</v>
      </c>
      <c r="W3102" s="144"/>
      <c r="X3102" s="133"/>
      <c r="Y3102" s="133"/>
      <c r="Z3102" s="133"/>
      <c r="AA3102" s="133"/>
      <c r="AB3102" s="133"/>
      <c r="AC3102" s="133"/>
      <c r="AD3102" s="133"/>
      <c r="AE3102" s="133"/>
      <c r="AF3102" s="133"/>
      <c r="AG3102" s="133" t="s">
        <v>251</v>
      </c>
      <c r="AH3102" s="133"/>
      <c r="AI3102" s="133"/>
      <c r="AJ3102" s="133"/>
      <c r="AK3102" s="133"/>
      <c r="AL3102" s="133"/>
      <c r="AM3102" s="133"/>
      <c r="AN3102" s="133"/>
      <c r="AO3102" s="133"/>
      <c r="AP3102" s="133"/>
      <c r="AQ3102" s="133"/>
      <c r="AR3102" s="133"/>
      <c r="AS3102" s="133"/>
      <c r="AT3102" s="133"/>
      <c r="AU3102" s="133"/>
      <c r="AV3102" s="133"/>
      <c r="AW3102" s="133"/>
      <c r="AX3102" s="133"/>
      <c r="AY3102" s="133"/>
      <c r="AZ3102" s="133"/>
      <c r="BA3102" s="133"/>
      <c r="BB3102" s="133"/>
      <c r="BC3102" s="133"/>
      <c r="BD3102" s="133"/>
      <c r="BE3102" s="133"/>
      <c r="BF3102" s="133"/>
      <c r="BG3102" s="133"/>
      <c r="BH3102" s="133"/>
    </row>
    <row r="3103" spans="1:60" ht="22.5" outlineLevel="1" x14ac:dyDescent="0.2">
      <c r="A3103" s="161">
        <v>511</v>
      </c>
      <c r="B3103" s="162" t="s">
        <v>2920</v>
      </c>
      <c r="C3103" s="170" t="s">
        <v>2921</v>
      </c>
      <c r="D3103" s="163" t="s">
        <v>279</v>
      </c>
      <c r="E3103" s="164">
        <v>28.8</v>
      </c>
      <c r="F3103" s="165">
        <v>4500</v>
      </c>
      <c r="G3103" s="166">
        <f t="shared" si="77"/>
        <v>129600</v>
      </c>
      <c r="H3103" s="165">
        <v>0</v>
      </c>
      <c r="I3103" s="166">
        <f t="shared" si="78"/>
        <v>0</v>
      </c>
      <c r="J3103" s="165">
        <v>4500</v>
      </c>
      <c r="K3103" s="166">
        <f t="shared" si="79"/>
        <v>129600</v>
      </c>
      <c r="L3103" s="166">
        <v>21</v>
      </c>
      <c r="M3103" s="166">
        <f t="shared" si="80"/>
        <v>156816</v>
      </c>
      <c r="N3103" s="166">
        <v>0.08</v>
      </c>
      <c r="O3103" s="166">
        <f t="shared" si="81"/>
        <v>2.2999999999999998</v>
      </c>
      <c r="P3103" s="166">
        <v>0</v>
      </c>
      <c r="Q3103" s="166">
        <f t="shared" si="82"/>
        <v>0</v>
      </c>
      <c r="R3103" s="166"/>
      <c r="S3103" s="166" t="s">
        <v>250</v>
      </c>
      <c r="T3103" s="167" t="s">
        <v>234</v>
      </c>
      <c r="U3103" s="144">
        <v>0</v>
      </c>
      <c r="V3103" s="144">
        <f t="shared" si="83"/>
        <v>0</v>
      </c>
      <c r="W3103" s="144"/>
      <c r="X3103" s="133"/>
      <c r="Y3103" s="133"/>
      <c r="Z3103" s="133"/>
      <c r="AA3103" s="133"/>
      <c r="AB3103" s="133"/>
      <c r="AC3103" s="133"/>
      <c r="AD3103" s="133"/>
      <c r="AE3103" s="133"/>
      <c r="AF3103" s="133"/>
      <c r="AG3103" s="133" t="s">
        <v>251</v>
      </c>
      <c r="AH3103" s="133"/>
      <c r="AI3103" s="133"/>
      <c r="AJ3103" s="133"/>
      <c r="AK3103" s="133"/>
      <c r="AL3103" s="133"/>
      <c r="AM3103" s="133"/>
      <c r="AN3103" s="133"/>
      <c r="AO3103" s="133"/>
      <c r="AP3103" s="133"/>
      <c r="AQ3103" s="133"/>
      <c r="AR3103" s="133"/>
      <c r="AS3103" s="133"/>
      <c r="AT3103" s="133"/>
      <c r="AU3103" s="133"/>
      <c r="AV3103" s="133"/>
      <c r="AW3103" s="133"/>
      <c r="AX3103" s="133"/>
      <c r="AY3103" s="133"/>
      <c r="AZ3103" s="133"/>
      <c r="BA3103" s="133"/>
      <c r="BB3103" s="133"/>
      <c r="BC3103" s="133"/>
      <c r="BD3103" s="133"/>
      <c r="BE3103" s="133"/>
      <c r="BF3103" s="133"/>
      <c r="BG3103" s="133"/>
      <c r="BH3103" s="133"/>
    </row>
    <row r="3104" spans="1:60" ht="22.5" outlineLevel="1" x14ac:dyDescent="0.2">
      <c r="A3104" s="161">
        <v>512</v>
      </c>
      <c r="B3104" s="162" t="s">
        <v>2922</v>
      </c>
      <c r="C3104" s="225" t="s">
        <v>2923</v>
      </c>
      <c r="D3104" s="163" t="s">
        <v>611</v>
      </c>
      <c r="E3104" s="164">
        <v>1</v>
      </c>
      <c r="F3104" s="165">
        <v>180000</v>
      </c>
      <c r="G3104" s="166">
        <f t="shared" si="77"/>
        <v>180000</v>
      </c>
      <c r="H3104" s="165">
        <v>0</v>
      </c>
      <c r="I3104" s="166">
        <f t="shared" si="78"/>
        <v>0</v>
      </c>
      <c r="J3104" s="165">
        <v>180000</v>
      </c>
      <c r="K3104" s="166">
        <f t="shared" si="79"/>
        <v>180000</v>
      </c>
      <c r="L3104" s="166">
        <v>21</v>
      </c>
      <c r="M3104" s="166">
        <f t="shared" si="80"/>
        <v>217800</v>
      </c>
      <c r="N3104" s="166">
        <v>0.9</v>
      </c>
      <c r="O3104" s="166">
        <f t="shared" si="81"/>
        <v>0.9</v>
      </c>
      <c r="P3104" s="166">
        <v>0</v>
      </c>
      <c r="Q3104" s="166">
        <f t="shared" si="82"/>
        <v>0</v>
      </c>
      <c r="R3104" s="166"/>
      <c r="S3104" s="166" t="s">
        <v>250</v>
      </c>
      <c r="T3104" s="167" t="s">
        <v>234</v>
      </c>
      <c r="U3104" s="144">
        <v>0</v>
      </c>
      <c r="V3104" s="144">
        <f t="shared" si="83"/>
        <v>0</v>
      </c>
      <c r="W3104" s="144"/>
      <c r="X3104" s="133"/>
      <c r="Y3104" s="133"/>
      <c r="Z3104" s="133"/>
      <c r="AA3104" s="133"/>
      <c r="AB3104" s="133"/>
      <c r="AC3104" s="133"/>
      <c r="AD3104" s="133"/>
      <c r="AE3104" s="133"/>
      <c r="AF3104" s="133"/>
      <c r="AG3104" s="133"/>
      <c r="AH3104" s="133"/>
      <c r="AI3104" s="133"/>
      <c r="AJ3104" s="133"/>
      <c r="AK3104" s="133"/>
      <c r="AL3104" s="133"/>
      <c r="AM3104" s="133"/>
      <c r="AN3104" s="133"/>
      <c r="AO3104" s="133"/>
      <c r="AP3104" s="133"/>
      <c r="AQ3104" s="133"/>
      <c r="AR3104" s="133"/>
      <c r="AS3104" s="133"/>
      <c r="AT3104" s="133"/>
      <c r="AU3104" s="133"/>
      <c r="AV3104" s="133"/>
      <c r="AW3104" s="133"/>
      <c r="AX3104" s="133"/>
      <c r="AY3104" s="133"/>
      <c r="AZ3104" s="133"/>
      <c r="BA3104" s="133"/>
      <c r="BB3104" s="133"/>
      <c r="BC3104" s="133"/>
      <c r="BD3104" s="133"/>
      <c r="BE3104" s="133"/>
      <c r="BF3104" s="133"/>
      <c r="BG3104" s="133"/>
      <c r="BH3104" s="133"/>
    </row>
    <row r="3105" spans="1:60" ht="22.5" outlineLevel="1" x14ac:dyDescent="0.2">
      <c r="A3105" s="154">
        <v>513</v>
      </c>
      <c r="B3105" s="155" t="s">
        <v>2924</v>
      </c>
      <c r="C3105" s="226" t="s">
        <v>2925</v>
      </c>
      <c r="D3105" s="156" t="s">
        <v>279</v>
      </c>
      <c r="E3105" s="157">
        <v>7.0500000000000007</v>
      </c>
      <c r="F3105" s="158">
        <v>2400</v>
      </c>
      <c r="G3105" s="159">
        <f t="shared" si="77"/>
        <v>16920</v>
      </c>
      <c r="H3105" s="158">
        <v>0</v>
      </c>
      <c r="I3105" s="159">
        <f t="shared" si="78"/>
        <v>0</v>
      </c>
      <c r="J3105" s="158">
        <v>2400</v>
      </c>
      <c r="K3105" s="159">
        <f t="shared" si="79"/>
        <v>16920</v>
      </c>
      <c r="L3105" s="159">
        <v>21</v>
      </c>
      <c r="M3105" s="159">
        <f t="shared" si="80"/>
        <v>20473.2</v>
      </c>
      <c r="N3105" s="159">
        <v>3.5000000000000003E-2</v>
      </c>
      <c r="O3105" s="159">
        <f t="shared" si="81"/>
        <v>0.25</v>
      </c>
      <c r="P3105" s="159">
        <v>0</v>
      </c>
      <c r="Q3105" s="159">
        <f t="shared" si="82"/>
        <v>0</v>
      </c>
      <c r="R3105" s="159"/>
      <c r="S3105" s="159" t="s">
        <v>250</v>
      </c>
      <c r="T3105" s="160" t="s">
        <v>234</v>
      </c>
      <c r="U3105" s="144">
        <v>0</v>
      </c>
      <c r="V3105" s="144">
        <f t="shared" si="83"/>
        <v>0</v>
      </c>
      <c r="W3105" s="144"/>
      <c r="X3105" s="133"/>
      <c r="Y3105" s="133"/>
      <c r="Z3105" s="133"/>
      <c r="AA3105" s="133"/>
      <c r="AB3105" s="133"/>
      <c r="AC3105" s="133"/>
      <c r="AD3105" s="133"/>
      <c r="AE3105" s="133"/>
      <c r="AF3105" s="133"/>
      <c r="AG3105" s="133"/>
      <c r="AH3105" s="133"/>
      <c r="AI3105" s="133"/>
      <c r="AJ3105" s="133"/>
      <c r="AK3105" s="133"/>
      <c r="AL3105" s="133"/>
      <c r="AM3105" s="133"/>
      <c r="AN3105" s="133"/>
      <c r="AO3105" s="133"/>
      <c r="AP3105" s="133"/>
      <c r="AQ3105" s="133"/>
      <c r="AR3105" s="133"/>
      <c r="AS3105" s="133"/>
      <c r="AT3105" s="133"/>
      <c r="AU3105" s="133"/>
      <c r="AV3105" s="133"/>
      <c r="AW3105" s="133"/>
      <c r="AX3105" s="133"/>
      <c r="AY3105" s="133"/>
      <c r="AZ3105" s="133"/>
      <c r="BA3105" s="133"/>
      <c r="BB3105" s="133"/>
      <c r="BC3105" s="133"/>
      <c r="BD3105" s="133"/>
      <c r="BE3105" s="133"/>
      <c r="BF3105" s="133"/>
      <c r="BG3105" s="133"/>
      <c r="BH3105" s="133"/>
    </row>
    <row r="3106" spans="1:60" outlineLevel="1" x14ac:dyDescent="0.2">
      <c r="A3106" s="142"/>
      <c r="B3106" s="143"/>
      <c r="C3106" s="189" t="s">
        <v>2926</v>
      </c>
      <c r="D3106" s="175"/>
      <c r="E3106" s="176">
        <v>7.0500000000000007</v>
      </c>
      <c r="F3106" s="144"/>
      <c r="G3106" s="144"/>
      <c r="H3106" s="144"/>
      <c r="I3106" s="144"/>
      <c r="J3106" s="144"/>
      <c r="K3106" s="144"/>
      <c r="L3106" s="144"/>
      <c r="M3106" s="144"/>
      <c r="N3106" s="144"/>
      <c r="O3106" s="144"/>
      <c r="P3106" s="144"/>
      <c r="Q3106" s="144"/>
      <c r="R3106" s="144"/>
      <c r="S3106" s="144"/>
      <c r="T3106" s="144"/>
      <c r="U3106" s="144"/>
      <c r="V3106" s="144"/>
      <c r="W3106" s="144"/>
      <c r="X3106" s="133"/>
      <c r="Y3106" s="133"/>
      <c r="Z3106" s="133"/>
      <c r="AA3106" s="133"/>
      <c r="AB3106" s="133"/>
      <c r="AC3106" s="133"/>
      <c r="AD3106" s="133"/>
      <c r="AE3106" s="133"/>
      <c r="AF3106" s="133"/>
      <c r="AG3106" s="133"/>
      <c r="AH3106" s="133"/>
      <c r="AI3106" s="133"/>
      <c r="AJ3106" s="133"/>
      <c r="AK3106" s="133"/>
      <c r="AL3106" s="133"/>
      <c r="AM3106" s="133"/>
      <c r="AN3106" s="133"/>
      <c r="AO3106" s="133"/>
      <c r="AP3106" s="133"/>
      <c r="AQ3106" s="133"/>
      <c r="AR3106" s="133"/>
      <c r="AS3106" s="133"/>
      <c r="AT3106" s="133"/>
      <c r="AU3106" s="133"/>
      <c r="AV3106" s="133"/>
      <c r="AW3106" s="133"/>
      <c r="AX3106" s="133"/>
      <c r="AY3106" s="133"/>
      <c r="AZ3106" s="133"/>
      <c r="BA3106" s="133"/>
      <c r="BB3106" s="133"/>
      <c r="BC3106" s="133"/>
      <c r="BD3106" s="133"/>
      <c r="BE3106" s="133"/>
      <c r="BF3106" s="133"/>
      <c r="BG3106" s="133"/>
      <c r="BH3106" s="133"/>
    </row>
    <row r="3107" spans="1:60" ht="22.5" outlineLevel="1" x14ac:dyDescent="0.2">
      <c r="A3107" s="161">
        <v>514</v>
      </c>
      <c r="B3107" s="162" t="s">
        <v>2927</v>
      </c>
      <c r="C3107" s="170" t="s">
        <v>2928</v>
      </c>
      <c r="D3107" s="163" t="s">
        <v>611</v>
      </c>
      <c r="E3107" s="164">
        <v>11</v>
      </c>
      <c r="F3107" s="165">
        <v>1100</v>
      </c>
      <c r="G3107" s="166">
        <f>ROUND(E3107*F3107,2)</f>
        <v>12100</v>
      </c>
      <c r="H3107" s="165">
        <v>0</v>
      </c>
      <c r="I3107" s="166">
        <f>ROUND(E3107*H3107,2)</f>
        <v>0</v>
      </c>
      <c r="J3107" s="165">
        <v>1100</v>
      </c>
      <c r="K3107" s="166">
        <f>ROUND(E3107*J3107,2)</f>
        <v>12100</v>
      </c>
      <c r="L3107" s="166">
        <v>21</v>
      </c>
      <c r="M3107" s="166">
        <f>G3107*(1+L3107/100)</f>
        <v>14641</v>
      </c>
      <c r="N3107" s="166">
        <v>1.5000000000000001E-2</v>
      </c>
      <c r="O3107" s="166">
        <f>ROUND(E3107*N3107,2)</f>
        <v>0.17</v>
      </c>
      <c r="P3107" s="166">
        <v>0</v>
      </c>
      <c r="Q3107" s="166">
        <f>ROUND(E3107*P3107,2)</f>
        <v>0</v>
      </c>
      <c r="R3107" s="166"/>
      <c r="S3107" s="166" t="s">
        <v>250</v>
      </c>
      <c r="T3107" s="167" t="s">
        <v>234</v>
      </c>
      <c r="U3107" s="144">
        <v>0</v>
      </c>
      <c r="V3107" s="144">
        <f>ROUND(E3107*U3107,2)</f>
        <v>0</v>
      </c>
      <c r="W3107" s="144"/>
      <c r="X3107" s="133"/>
      <c r="Y3107" s="133"/>
      <c r="Z3107" s="133"/>
      <c r="AA3107" s="133"/>
      <c r="AB3107" s="133"/>
      <c r="AC3107" s="133"/>
      <c r="AD3107" s="133"/>
      <c r="AE3107" s="133"/>
      <c r="AF3107" s="133"/>
      <c r="AG3107" s="133"/>
      <c r="AH3107" s="133"/>
      <c r="AI3107" s="133"/>
      <c r="AJ3107" s="133"/>
      <c r="AK3107" s="133"/>
      <c r="AL3107" s="133"/>
      <c r="AM3107" s="133"/>
      <c r="AN3107" s="133"/>
      <c r="AO3107" s="133"/>
      <c r="AP3107" s="133"/>
      <c r="AQ3107" s="133"/>
      <c r="AR3107" s="133"/>
      <c r="AS3107" s="133"/>
      <c r="AT3107" s="133"/>
      <c r="AU3107" s="133"/>
      <c r="AV3107" s="133"/>
      <c r="AW3107" s="133"/>
      <c r="AX3107" s="133"/>
      <c r="AY3107" s="133"/>
      <c r="AZ3107" s="133"/>
      <c r="BA3107" s="133"/>
      <c r="BB3107" s="133"/>
      <c r="BC3107" s="133"/>
      <c r="BD3107" s="133"/>
      <c r="BE3107" s="133"/>
      <c r="BF3107" s="133"/>
      <c r="BG3107" s="133"/>
      <c r="BH3107" s="133"/>
    </row>
    <row r="3108" spans="1:60" outlineLevel="1" x14ac:dyDescent="0.2">
      <c r="A3108" s="154">
        <v>515</v>
      </c>
      <c r="B3108" s="155" t="s">
        <v>2929</v>
      </c>
      <c r="C3108" s="226" t="s">
        <v>2930</v>
      </c>
      <c r="D3108" s="156" t="s">
        <v>353</v>
      </c>
      <c r="E3108" s="157">
        <v>190</v>
      </c>
      <c r="F3108" s="158">
        <v>490</v>
      </c>
      <c r="G3108" s="159">
        <f>ROUND(E3108*F3108,2)</f>
        <v>93100</v>
      </c>
      <c r="H3108" s="158">
        <v>77</v>
      </c>
      <c r="I3108" s="159">
        <f>ROUND(E3108*H3108,2)</f>
        <v>14630</v>
      </c>
      <c r="J3108" s="158">
        <v>413</v>
      </c>
      <c r="K3108" s="159">
        <f>ROUND(E3108*J3108,2)</f>
        <v>78470</v>
      </c>
      <c r="L3108" s="159">
        <v>21</v>
      </c>
      <c r="M3108" s="159">
        <f>G3108*(1+L3108/100)</f>
        <v>112651</v>
      </c>
      <c r="N3108" s="159">
        <v>1.1000000000000001E-2</v>
      </c>
      <c r="O3108" s="159">
        <f>ROUND(E3108*N3108,2)</f>
        <v>2.09</v>
      </c>
      <c r="P3108" s="159">
        <v>0</v>
      </c>
      <c r="Q3108" s="159">
        <f>ROUND(E3108*P3108,2)</f>
        <v>0</v>
      </c>
      <c r="R3108" s="159"/>
      <c r="S3108" s="159" t="s">
        <v>250</v>
      </c>
      <c r="T3108" s="160" t="s">
        <v>234</v>
      </c>
      <c r="U3108" s="144">
        <v>0.59400000000000008</v>
      </c>
      <c r="V3108" s="144">
        <f>ROUND(E3108*U3108,2)</f>
        <v>112.86</v>
      </c>
      <c r="W3108" s="144"/>
      <c r="X3108" s="133"/>
      <c r="Y3108" s="133"/>
      <c r="Z3108" s="133"/>
      <c r="AA3108" s="133"/>
      <c r="AB3108" s="133"/>
      <c r="AC3108" s="133"/>
      <c r="AD3108" s="133"/>
      <c r="AE3108" s="133"/>
      <c r="AF3108" s="133"/>
      <c r="AG3108" s="133"/>
      <c r="AH3108" s="133"/>
      <c r="AI3108" s="133"/>
      <c r="AJ3108" s="133"/>
      <c r="AK3108" s="133"/>
      <c r="AL3108" s="133"/>
      <c r="AM3108" s="133"/>
      <c r="AN3108" s="133"/>
      <c r="AO3108" s="133"/>
      <c r="AP3108" s="133"/>
      <c r="AQ3108" s="133"/>
      <c r="AR3108" s="133"/>
      <c r="AS3108" s="133"/>
      <c r="AT3108" s="133"/>
      <c r="AU3108" s="133"/>
      <c r="AV3108" s="133"/>
      <c r="AW3108" s="133"/>
      <c r="AX3108" s="133"/>
      <c r="AY3108" s="133"/>
      <c r="AZ3108" s="133"/>
      <c r="BA3108" s="133"/>
      <c r="BB3108" s="133"/>
      <c r="BC3108" s="133"/>
      <c r="BD3108" s="133"/>
      <c r="BE3108" s="133"/>
      <c r="BF3108" s="133"/>
      <c r="BG3108" s="133"/>
      <c r="BH3108" s="133"/>
    </row>
    <row r="3109" spans="1:60" ht="12.75" customHeight="1" outlineLevel="1" x14ac:dyDescent="0.2">
      <c r="A3109" s="142"/>
      <c r="B3109" s="143"/>
      <c r="C3109" s="189" t="s">
        <v>2931</v>
      </c>
      <c r="D3109" s="175"/>
      <c r="E3109" s="176">
        <v>190</v>
      </c>
      <c r="F3109" s="144"/>
      <c r="G3109" s="144"/>
      <c r="H3109" s="144"/>
      <c r="I3109" s="144"/>
      <c r="J3109" s="144"/>
      <c r="K3109" s="144"/>
      <c r="L3109" s="144"/>
      <c r="M3109" s="144"/>
      <c r="N3109" s="144"/>
      <c r="O3109" s="144"/>
      <c r="P3109" s="144"/>
      <c r="Q3109" s="144"/>
      <c r="R3109" s="144"/>
      <c r="S3109" s="144"/>
      <c r="T3109" s="144"/>
      <c r="U3109" s="144"/>
      <c r="V3109" s="144"/>
      <c r="W3109" s="144"/>
      <c r="X3109" s="133"/>
      <c r="Y3109" s="133"/>
      <c r="Z3109" s="133"/>
      <c r="AA3109" s="133"/>
      <c r="AB3109" s="133"/>
      <c r="AC3109" s="133"/>
      <c r="AD3109" s="133"/>
      <c r="AE3109" s="133"/>
      <c r="AF3109" s="133"/>
      <c r="AG3109" s="133"/>
      <c r="AH3109" s="133"/>
      <c r="AI3109" s="133"/>
      <c r="AJ3109" s="133"/>
      <c r="AK3109" s="133"/>
      <c r="AL3109" s="133"/>
      <c r="AM3109" s="133"/>
      <c r="AN3109" s="133"/>
      <c r="AO3109" s="133"/>
      <c r="AP3109" s="133"/>
      <c r="AQ3109" s="133"/>
      <c r="AR3109" s="133"/>
      <c r="AS3109" s="133"/>
      <c r="AT3109" s="133"/>
      <c r="AU3109" s="133"/>
      <c r="AV3109" s="133"/>
      <c r="AW3109" s="133"/>
      <c r="AX3109" s="133"/>
      <c r="AY3109" s="133"/>
      <c r="AZ3109" s="133"/>
      <c r="BA3109" s="133"/>
      <c r="BB3109" s="133"/>
      <c r="BC3109" s="133"/>
      <c r="BD3109" s="133"/>
      <c r="BE3109" s="133"/>
      <c r="BF3109" s="133"/>
      <c r="BG3109" s="133"/>
      <c r="BH3109" s="133"/>
    </row>
    <row r="3110" spans="1:60" ht="22.5" outlineLevel="1" x14ac:dyDescent="0.2">
      <c r="A3110" s="161">
        <v>516</v>
      </c>
      <c r="B3110" s="162" t="s">
        <v>2932</v>
      </c>
      <c r="C3110" s="225" t="s">
        <v>2933</v>
      </c>
      <c r="D3110" s="163" t="s">
        <v>611</v>
      </c>
      <c r="E3110" s="164">
        <v>2</v>
      </c>
      <c r="F3110" s="165">
        <v>25000</v>
      </c>
      <c r="G3110" s="166">
        <f t="shared" ref="G3110:G3118" si="84">ROUND(E3110*F3110,2)</f>
        <v>50000</v>
      </c>
      <c r="H3110" s="165">
        <v>0</v>
      </c>
      <c r="I3110" s="166">
        <f t="shared" ref="I3110:I3118" si="85">ROUND(E3110*H3110,2)</f>
        <v>0</v>
      </c>
      <c r="J3110" s="165">
        <v>25000</v>
      </c>
      <c r="K3110" s="166">
        <f t="shared" ref="K3110:K3118" si="86">ROUND(E3110*J3110,2)</f>
        <v>50000</v>
      </c>
      <c r="L3110" s="166">
        <v>21</v>
      </c>
      <c r="M3110" s="166">
        <f t="shared" ref="M3110:M3118" si="87">G3110*(1+L3110/100)</f>
        <v>60500</v>
      </c>
      <c r="N3110" s="166">
        <v>0.9</v>
      </c>
      <c r="O3110" s="166">
        <f t="shared" ref="O3110:O3118" si="88">ROUND(E3110*N3110,2)</f>
        <v>1.8</v>
      </c>
      <c r="P3110" s="166">
        <v>0</v>
      </c>
      <c r="Q3110" s="166">
        <f t="shared" ref="Q3110:Q3118" si="89">ROUND(E3110*P3110,2)</f>
        <v>0</v>
      </c>
      <c r="R3110" s="166"/>
      <c r="S3110" s="166" t="s">
        <v>250</v>
      </c>
      <c r="T3110" s="167" t="s">
        <v>234</v>
      </c>
      <c r="U3110" s="144">
        <v>0</v>
      </c>
      <c r="V3110" s="144">
        <f t="shared" ref="V3110:V3118" si="90">ROUND(E3110*U3110,2)</f>
        <v>0</v>
      </c>
      <c r="W3110" s="144"/>
      <c r="X3110" s="133"/>
      <c r="Y3110" s="133"/>
      <c r="Z3110" s="133"/>
      <c r="AA3110" s="133"/>
      <c r="AB3110" s="133"/>
      <c r="AC3110" s="133"/>
      <c r="AD3110" s="133"/>
      <c r="AE3110" s="133"/>
      <c r="AF3110" s="133"/>
      <c r="AG3110" s="133"/>
      <c r="AH3110" s="133"/>
      <c r="AI3110" s="133"/>
      <c r="AJ3110" s="133"/>
      <c r="AK3110" s="133"/>
      <c r="AL3110" s="133"/>
      <c r="AM3110" s="133"/>
      <c r="AN3110" s="133"/>
      <c r="AO3110" s="133"/>
      <c r="AP3110" s="133"/>
      <c r="AQ3110" s="133"/>
      <c r="AR3110" s="133"/>
      <c r="AS3110" s="133"/>
      <c r="AT3110" s="133"/>
      <c r="AU3110" s="133"/>
      <c r="AV3110" s="133"/>
      <c r="AW3110" s="133"/>
      <c r="AX3110" s="133"/>
      <c r="AY3110" s="133"/>
      <c r="AZ3110" s="133"/>
      <c r="BA3110" s="133"/>
      <c r="BB3110" s="133"/>
      <c r="BC3110" s="133"/>
      <c r="BD3110" s="133"/>
      <c r="BE3110" s="133"/>
      <c r="BF3110" s="133"/>
      <c r="BG3110" s="133"/>
      <c r="BH3110" s="133"/>
    </row>
    <row r="3111" spans="1:60" ht="22.5" outlineLevel="1" x14ac:dyDescent="0.2">
      <c r="A3111" s="161">
        <v>517</v>
      </c>
      <c r="B3111" s="162" t="s">
        <v>2934</v>
      </c>
      <c r="C3111" s="170" t="s">
        <v>2935</v>
      </c>
      <c r="D3111" s="163" t="s">
        <v>611</v>
      </c>
      <c r="E3111" s="164">
        <v>1</v>
      </c>
      <c r="F3111" s="165">
        <v>3600</v>
      </c>
      <c r="G3111" s="166">
        <f t="shared" si="84"/>
        <v>3600</v>
      </c>
      <c r="H3111" s="165">
        <v>0</v>
      </c>
      <c r="I3111" s="166">
        <f t="shared" si="85"/>
        <v>0</v>
      </c>
      <c r="J3111" s="165">
        <v>3600</v>
      </c>
      <c r="K3111" s="166">
        <f t="shared" si="86"/>
        <v>3600</v>
      </c>
      <c r="L3111" s="166">
        <v>21</v>
      </c>
      <c r="M3111" s="166">
        <f t="shared" si="87"/>
        <v>4356</v>
      </c>
      <c r="N3111" s="166">
        <v>1.5000000000000001E-2</v>
      </c>
      <c r="O3111" s="166">
        <f t="shared" si="88"/>
        <v>0.02</v>
      </c>
      <c r="P3111" s="166">
        <v>0</v>
      </c>
      <c r="Q3111" s="166">
        <f t="shared" si="89"/>
        <v>0</v>
      </c>
      <c r="R3111" s="166"/>
      <c r="S3111" s="166" t="s">
        <v>250</v>
      </c>
      <c r="T3111" s="167" t="s">
        <v>234</v>
      </c>
      <c r="U3111" s="144">
        <v>0</v>
      </c>
      <c r="V3111" s="144">
        <f t="shared" si="90"/>
        <v>0</v>
      </c>
      <c r="W3111" s="144"/>
      <c r="X3111" s="133"/>
      <c r="Y3111" s="133"/>
      <c r="Z3111" s="133"/>
      <c r="AA3111" s="133"/>
      <c r="AB3111" s="133"/>
      <c r="AC3111" s="133"/>
      <c r="AD3111" s="133"/>
      <c r="AE3111" s="133"/>
      <c r="AF3111" s="133"/>
      <c r="AG3111" s="133"/>
      <c r="AH3111" s="133"/>
      <c r="AI3111" s="133"/>
      <c r="AJ3111" s="133"/>
      <c r="AK3111" s="133"/>
      <c r="AL3111" s="133"/>
      <c r="AM3111" s="133"/>
      <c r="AN3111" s="133"/>
      <c r="AO3111" s="133"/>
      <c r="AP3111" s="133"/>
      <c r="AQ3111" s="133"/>
      <c r="AR3111" s="133"/>
      <c r="AS3111" s="133"/>
      <c r="AT3111" s="133"/>
      <c r="AU3111" s="133"/>
      <c r="AV3111" s="133"/>
      <c r="AW3111" s="133"/>
      <c r="AX3111" s="133"/>
      <c r="AY3111" s="133"/>
      <c r="AZ3111" s="133"/>
      <c r="BA3111" s="133"/>
      <c r="BB3111" s="133"/>
      <c r="BC3111" s="133"/>
      <c r="BD3111" s="133"/>
      <c r="BE3111" s="133"/>
      <c r="BF3111" s="133"/>
      <c r="BG3111" s="133"/>
      <c r="BH3111" s="133"/>
    </row>
    <row r="3112" spans="1:60" ht="22.5" outlineLevel="1" x14ac:dyDescent="0.2">
      <c r="A3112" s="161">
        <v>518</v>
      </c>
      <c r="B3112" s="162" t="s">
        <v>2936</v>
      </c>
      <c r="C3112" s="170" t="s">
        <v>2937</v>
      </c>
      <c r="D3112" s="163" t="s">
        <v>611</v>
      </c>
      <c r="E3112" s="164">
        <v>6</v>
      </c>
      <c r="F3112" s="165">
        <v>1100</v>
      </c>
      <c r="G3112" s="166">
        <f t="shared" si="84"/>
        <v>6600</v>
      </c>
      <c r="H3112" s="165">
        <v>0</v>
      </c>
      <c r="I3112" s="166">
        <f t="shared" si="85"/>
        <v>0</v>
      </c>
      <c r="J3112" s="165">
        <v>1100</v>
      </c>
      <c r="K3112" s="166">
        <f t="shared" si="86"/>
        <v>6600</v>
      </c>
      <c r="L3112" s="166">
        <v>21</v>
      </c>
      <c r="M3112" s="166">
        <f t="shared" si="87"/>
        <v>7986</v>
      </c>
      <c r="N3112" s="166">
        <v>1.5000000000000001E-2</v>
      </c>
      <c r="O3112" s="166">
        <f t="shared" si="88"/>
        <v>0.09</v>
      </c>
      <c r="P3112" s="166">
        <v>0</v>
      </c>
      <c r="Q3112" s="166">
        <f t="shared" si="89"/>
        <v>0</v>
      </c>
      <c r="R3112" s="166"/>
      <c r="S3112" s="166" t="s">
        <v>250</v>
      </c>
      <c r="T3112" s="167" t="s">
        <v>234</v>
      </c>
      <c r="U3112" s="144">
        <v>0</v>
      </c>
      <c r="V3112" s="144">
        <f t="shared" si="90"/>
        <v>0</v>
      </c>
      <c r="W3112" s="144"/>
      <c r="X3112" s="133"/>
      <c r="Y3112" s="133"/>
      <c r="Z3112" s="133"/>
      <c r="AA3112" s="133"/>
      <c r="AB3112" s="133"/>
      <c r="AC3112" s="133"/>
      <c r="AD3112" s="133"/>
      <c r="AE3112" s="133"/>
      <c r="AF3112" s="133"/>
      <c r="AG3112" s="133" t="s">
        <v>251</v>
      </c>
      <c r="AH3112" s="133"/>
      <c r="AI3112" s="133"/>
      <c r="AJ3112" s="133"/>
      <c r="AK3112" s="133"/>
      <c r="AL3112" s="133"/>
      <c r="AM3112" s="133"/>
      <c r="AN3112" s="133"/>
      <c r="AO3112" s="133"/>
      <c r="AP3112" s="133"/>
      <c r="AQ3112" s="133"/>
      <c r="AR3112" s="133"/>
      <c r="AS3112" s="133"/>
      <c r="AT3112" s="133"/>
      <c r="AU3112" s="133"/>
      <c r="AV3112" s="133"/>
      <c r="AW3112" s="133"/>
      <c r="AX3112" s="133"/>
      <c r="AY3112" s="133"/>
      <c r="AZ3112" s="133"/>
      <c r="BA3112" s="133"/>
      <c r="BB3112" s="133"/>
      <c r="BC3112" s="133"/>
      <c r="BD3112" s="133"/>
      <c r="BE3112" s="133"/>
      <c r="BF3112" s="133"/>
      <c r="BG3112" s="133"/>
      <c r="BH3112" s="133"/>
    </row>
    <row r="3113" spans="1:60" outlineLevel="1" x14ac:dyDescent="0.2">
      <c r="A3113" s="161">
        <v>519</v>
      </c>
      <c r="B3113" s="162" t="s">
        <v>2938</v>
      </c>
      <c r="C3113" s="170" t="s">
        <v>2939</v>
      </c>
      <c r="D3113" s="163" t="s">
        <v>611</v>
      </c>
      <c r="E3113" s="164">
        <v>4</v>
      </c>
      <c r="F3113" s="165">
        <v>1100</v>
      </c>
      <c r="G3113" s="166">
        <f t="shared" si="84"/>
        <v>4400</v>
      </c>
      <c r="H3113" s="165">
        <v>0</v>
      </c>
      <c r="I3113" s="166">
        <f t="shared" si="85"/>
        <v>0</v>
      </c>
      <c r="J3113" s="165">
        <v>1100</v>
      </c>
      <c r="K3113" s="166">
        <f t="shared" si="86"/>
        <v>4400</v>
      </c>
      <c r="L3113" s="166">
        <v>21</v>
      </c>
      <c r="M3113" s="166">
        <f t="shared" si="87"/>
        <v>5324</v>
      </c>
      <c r="N3113" s="166">
        <v>1.5000000000000001E-2</v>
      </c>
      <c r="O3113" s="166">
        <f t="shared" si="88"/>
        <v>0.06</v>
      </c>
      <c r="P3113" s="166">
        <v>0</v>
      </c>
      <c r="Q3113" s="166">
        <f t="shared" si="89"/>
        <v>0</v>
      </c>
      <c r="R3113" s="166"/>
      <c r="S3113" s="166" t="s">
        <v>250</v>
      </c>
      <c r="T3113" s="167" t="s">
        <v>234</v>
      </c>
      <c r="U3113" s="144">
        <v>0</v>
      </c>
      <c r="V3113" s="144">
        <f t="shared" si="90"/>
        <v>0</v>
      </c>
      <c r="W3113" s="144"/>
      <c r="X3113" s="133"/>
      <c r="Y3113" s="133"/>
      <c r="Z3113" s="133"/>
      <c r="AA3113" s="133"/>
      <c r="AB3113" s="133"/>
      <c r="AC3113" s="133"/>
      <c r="AD3113" s="133"/>
      <c r="AE3113" s="133"/>
      <c r="AF3113" s="133"/>
      <c r="AG3113" s="133" t="s">
        <v>251</v>
      </c>
      <c r="AH3113" s="133"/>
      <c r="AI3113" s="133"/>
      <c r="AJ3113" s="133"/>
      <c r="AK3113" s="133"/>
      <c r="AL3113" s="133"/>
      <c r="AM3113" s="133"/>
      <c r="AN3113" s="133"/>
      <c r="AO3113" s="133"/>
      <c r="AP3113" s="133"/>
      <c r="AQ3113" s="133"/>
      <c r="AR3113" s="133"/>
      <c r="AS3113" s="133"/>
      <c r="AT3113" s="133"/>
      <c r="AU3113" s="133"/>
      <c r="AV3113" s="133"/>
      <c r="AW3113" s="133"/>
      <c r="AX3113" s="133"/>
      <c r="AY3113" s="133"/>
      <c r="AZ3113" s="133"/>
      <c r="BA3113" s="133"/>
      <c r="BB3113" s="133"/>
      <c r="BC3113" s="133"/>
      <c r="BD3113" s="133"/>
      <c r="BE3113" s="133"/>
      <c r="BF3113" s="133"/>
      <c r="BG3113" s="133"/>
      <c r="BH3113" s="133"/>
    </row>
    <row r="3114" spans="1:60" ht="22.5" outlineLevel="1" x14ac:dyDescent="0.2">
      <c r="A3114" s="161">
        <v>520</v>
      </c>
      <c r="B3114" s="162" t="s">
        <v>2940</v>
      </c>
      <c r="C3114" s="170" t="s">
        <v>2941</v>
      </c>
      <c r="D3114" s="163" t="s">
        <v>611</v>
      </c>
      <c r="E3114" s="164">
        <v>4</v>
      </c>
      <c r="F3114" s="165">
        <v>3900</v>
      </c>
      <c r="G3114" s="166">
        <f t="shared" si="84"/>
        <v>15600</v>
      </c>
      <c r="H3114" s="165">
        <v>3900</v>
      </c>
      <c r="I3114" s="166">
        <f t="shared" si="85"/>
        <v>15600</v>
      </c>
      <c r="J3114" s="165">
        <v>0</v>
      </c>
      <c r="K3114" s="166">
        <f t="shared" si="86"/>
        <v>0</v>
      </c>
      <c r="L3114" s="166">
        <v>21</v>
      </c>
      <c r="M3114" s="166">
        <f t="shared" si="87"/>
        <v>18876</v>
      </c>
      <c r="N3114" s="166">
        <v>0.05</v>
      </c>
      <c r="O3114" s="166">
        <f t="shared" si="88"/>
        <v>0.2</v>
      </c>
      <c r="P3114" s="166">
        <v>0</v>
      </c>
      <c r="Q3114" s="166">
        <f t="shared" si="89"/>
        <v>0</v>
      </c>
      <c r="R3114" s="166"/>
      <c r="S3114" s="166" t="s">
        <v>250</v>
      </c>
      <c r="T3114" s="167" t="s">
        <v>234</v>
      </c>
      <c r="U3114" s="144">
        <v>0</v>
      </c>
      <c r="V3114" s="144">
        <f t="shared" si="90"/>
        <v>0</v>
      </c>
      <c r="W3114" s="144"/>
      <c r="X3114" s="133"/>
      <c r="Y3114" s="133"/>
      <c r="Z3114" s="133"/>
      <c r="AA3114" s="133"/>
      <c r="AB3114" s="133"/>
      <c r="AC3114" s="133"/>
      <c r="AD3114" s="133"/>
      <c r="AE3114" s="133"/>
      <c r="AF3114" s="133"/>
      <c r="AG3114" s="133" t="s">
        <v>861</v>
      </c>
      <c r="AH3114" s="133"/>
      <c r="AI3114" s="133"/>
      <c r="AJ3114" s="133"/>
      <c r="AK3114" s="133"/>
      <c r="AL3114" s="133"/>
      <c r="AM3114" s="133"/>
      <c r="AN3114" s="133"/>
      <c r="AO3114" s="133"/>
      <c r="AP3114" s="133"/>
      <c r="AQ3114" s="133"/>
      <c r="AR3114" s="133"/>
      <c r="AS3114" s="133"/>
      <c r="AT3114" s="133"/>
      <c r="AU3114" s="133"/>
      <c r="AV3114" s="133"/>
      <c r="AW3114" s="133"/>
      <c r="AX3114" s="133"/>
      <c r="AY3114" s="133"/>
      <c r="AZ3114" s="133"/>
      <c r="BA3114" s="133"/>
      <c r="BB3114" s="133"/>
      <c r="BC3114" s="133"/>
      <c r="BD3114" s="133"/>
      <c r="BE3114" s="133"/>
      <c r="BF3114" s="133"/>
      <c r="BG3114" s="133"/>
      <c r="BH3114" s="133"/>
    </row>
    <row r="3115" spans="1:60" ht="22.5" outlineLevel="1" x14ac:dyDescent="0.2">
      <c r="A3115" s="161">
        <v>521</v>
      </c>
      <c r="B3115" s="162" t="s">
        <v>2942</v>
      </c>
      <c r="C3115" s="170" t="s">
        <v>2943</v>
      </c>
      <c r="D3115" s="163" t="s">
        <v>611</v>
      </c>
      <c r="E3115" s="164">
        <v>10</v>
      </c>
      <c r="F3115" s="165">
        <v>3000</v>
      </c>
      <c r="G3115" s="166">
        <f t="shared" si="84"/>
        <v>30000</v>
      </c>
      <c r="H3115" s="165">
        <v>3000</v>
      </c>
      <c r="I3115" s="166">
        <f t="shared" si="85"/>
        <v>30000</v>
      </c>
      <c r="J3115" s="165">
        <v>0</v>
      </c>
      <c r="K3115" s="166">
        <f t="shared" si="86"/>
        <v>0</v>
      </c>
      <c r="L3115" s="166">
        <v>21</v>
      </c>
      <c r="M3115" s="166">
        <f t="shared" si="87"/>
        <v>36300</v>
      </c>
      <c r="N3115" s="166">
        <v>0.05</v>
      </c>
      <c r="O3115" s="166">
        <f t="shared" si="88"/>
        <v>0.5</v>
      </c>
      <c r="P3115" s="166">
        <v>0</v>
      </c>
      <c r="Q3115" s="166">
        <f t="shared" si="89"/>
        <v>0</v>
      </c>
      <c r="R3115" s="166"/>
      <c r="S3115" s="166" t="s">
        <v>250</v>
      </c>
      <c r="T3115" s="167" t="s">
        <v>234</v>
      </c>
      <c r="U3115" s="144">
        <v>0</v>
      </c>
      <c r="V3115" s="144">
        <f t="shared" si="90"/>
        <v>0</v>
      </c>
      <c r="W3115" s="144"/>
      <c r="X3115" s="133"/>
      <c r="Y3115" s="133"/>
      <c r="Z3115" s="133"/>
      <c r="AA3115" s="133"/>
      <c r="AB3115" s="133"/>
      <c r="AC3115" s="133"/>
      <c r="AD3115" s="133"/>
      <c r="AE3115" s="133"/>
      <c r="AF3115" s="133"/>
      <c r="AG3115" s="133" t="s">
        <v>861</v>
      </c>
      <c r="AH3115" s="133"/>
      <c r="AI3115" s="133"/>
      <c r="AJ3115" s="133"/>
      <c r="AK3115" s="133"/>
      <c r="AL3115" s="133"/>
      <c r="AM3115" s="133"/>
      <c r="AN3115" s="133"/>
      <c r="AO3115" s="133"/>
      <c r="AP3115" s="133"/>
      <c r="AQ3115" s="133"/>
      <c r="AR3115" s="133"/>
      <c r="AS3115" s="133"/>
      <c r="AT3115" s="133"/>
      <c r="AU3115" s="133"/>
      <c r="AV3115" s="133"/>
      <c r="AW3115" s="133"/>
      <c r="AX3115" s="133"/>
      <c r="AY3115" s="133"/>
      <c r="AZ3115" s="133"/>
      <c r="BA3115" s="133"/>
      <c r="BB3115" s="133"/>
      <c r="BC3115" s="133"/>
      <c r="BD3115" s="133"/>
      <c r="BE3115" s="133"/>
      <c r="BF3115" s="133"/>
      <c r="BG3115" s="133"/>
      <c r="BH3115" s="133"/>
    </row>
    <row r="3116" spans="1:60" ht="22.5" outlineLevel="1" x14ac:dyDescent="0.2">
      <c r="A3116" s="161">
        <v>522</v>
      </c>
      <c r="B3116" s="162" t="s">
        <v>2944</v>
      </c>
      <c r="C3116" s="170" t="s">
        <v>2945</v>
      </c>
      <c r="D3116" s="163" t="s">
        <v>611</v>
      </c>
      <c r="E3116" s="164">
        <v>6</v>
      </c>
      <c r="F3116" s="165">
        <v>3200</v>
      </c>
      <c r="G3116" s="166">
        <f t="shared" si="84"/>
        <v>19200</v>
      </c>
      <c r="H3116" s="165">
        <v>3200</v>
      </c>
      <c r="I3116" s="166">
        <f t="shared" si="85"/>
        <v>19200</v>
      </c>
      <c r="J3116" s="165">
        <v>0</v>
      </c>
      <c r="K3116" s="166">
        <f t="shared" si="86"/>
        <v>0</v>
      </c>
      <c r="L3116" s="166">
        <v>21</v>
      </c>
      <c r="M3116" s="166">
        <f t="shared" si="87"/>
        <v>23232</v>
      </c>
      <c r="N3116" s="166">
        <v>3.0000000000000002E-2</v>
      </c>
      <c r="O3116" s="166">
        <f t="shared" si="88"/>
        <v>0.18</v>
      </c>
      <c r="P3116" s="166">
        <v>0</v>
      </c>
      <c r="Q3116" s="166">
        <f t="shared" si="89"/>
        <v>0</v>
      </c>
      <c r="R3116" s="166"/>
      <c r="S3116" s="166" t="s">
        <v>250</v>
      </c>
      <c r="T3116" s="167" t="s">
        <v>234</v>
      </c>
      <c r="U3116" s="144">
        <v>0</v>
      </c>
      <c r="V3116" s="144">
        <f t="shared" si="90"/>
        <v>0</v>
      </c>
      <c r="W3116" s="144"/>
      <c r="X3116" s="133"/>
      <c r="Y3116" s="133"/>
      <c r="Z3116" s="133"/>
      <c r="AA3116" s="133"/>
      <c r="AB3116" s="133"/>
      <c r="AC3116" s="133"/>
      <c r="AD3116" s="133"/>
      <c r="AE3116" s="133"/>
      <c r="AF3116" s="133"/>
      <c r="AG3116" s="133" t="s">
        <v>861</v>
      </c>
      <c r="AH3116" s="133"/>
      <c r="AI3116" s="133"/>
      <c r="AJ3116" s="133"/>
      <c r="AK3116" s="133"/>
      <c r="AL3116" s="133"/>
      <c r="AM3116" s="133"/>
      <c r="AN3116" s="133"/>
      <c r="AO3116" s="133"/>
      <c r="AP3116" s="133"/>
      <c r="AQ3116" s="133"/>
      <c r="AR3116" s="133"/>
      <c r="AS3116" s="133"/>
      <c r="AT3116" s="133"/>
      <c r="AU3116" s="133"/>
      <c r="AV3116" s="133"/>
      <c r="AW3116" s="133"/>
      <c r="AX3116" s="133"/>
      <c r="AY3116" s="133"/>
      <c r="AZ3116" s="133"/>
      <c r="BA3116" s="133"/>
      <c r="BB3116" s="133"/>
      <c r="BC3116" s="133"/>
      <c r="BD3116" s="133"/>
      <c r="BE3116" s="133"/>
      <c r="BF3116" s="133"/>
      <c r="BG3116" s="133"/>
      <c r="BH3116" s="133"/>
    </row>
    <row r="3117" spans="1:60" ht="22.5" outlineLevel="1" x14ac:dyDescent="0.2">
      <c r="A3117" s="161">
        <v>523</v>
      </c>
      <c r="B3117" s="162" t="s">
        <v>2946</v>
      </c>
      <c r="C3117" s="170" t="s">
        <v>2947</v>
      </c>
      <c r="D3117" s="163" t="s">
        <v>611</v>
      </c>
      <c r="E3117" s="164">
        <v>1</v>
      </c>
      <c r="F3117" s="165">
        <v>12000</v>
      </c>
      <c r="G3117" s="166">
        <f t="shared" si="84"/>
        <v>12000</v>
      </c>
      <c r="H3117" s="165">
        <v>12000</v>
      </c>
      <c r="I3117" s="166">
        <f t="shared" si="85"/>
        <v>12000</v>
      </c>
      <c r="J3117" s="165">
        <v>0</v>
      </c>
      <c r="K3117" s="166">
        <f t="shared" si="86"/>
        <v>0</v>
      </c>
      <c r="L3117" s="166">
        <v>21</v>
      </c>
      <c r="M3117" s="166">
        <f t="shared" si="87"/>
        <v>14520</v>
      </c>
      <c r="N3117" s="166">
        <v>0.05</v>
      </c>
      <c r="O3117" s="166">
        <f t="shared" si="88"/>
        <v>0.05</v>
      </c>
      <c r="P3117" s="166">
        <v>0</v>
      </c>
      <c r="Q3117" s="166">
        <f t="shared" si="89"/>
        <v>0</v>
      </c>
      <c r="R3117" s="166"/>
      <c r="S3117" s="166" t="s">
        <v>250</v>
      </c>
      <c r="T3117" s="167" t="s">
        <v>234</v>
      </c>
      <c r="U3117" s="144">
        <v>0</v>
      </c>
      <c r="V3117" s="144">
        <f t="shared" si="90"/>
        <v>0</v>
      </c>
      <c r="W3117" s="144"/>
      <c r="X3117" s="133"/>
      <c r="Y3117" s="133"/>
      <c r="Z3117" s="133"/>
      <c r="AA3117" s="133"/>
      <c r="AB3117" s="133"/>
      <c r="AC3117" s="133"/>
      <c r="AD3117" s="133"/>
      <c r="AE3117" s="133"/>
      <c r="AF3117" s="133"/>
      <c r="AG3117" s="133" t="s">
        <v>861</v>
      </c>
      <c r="AH3117" s="133"/>
      <c r="AI3117" s="133"/>
      <c r="AJ3117" s="133"/>
      <c r="AK3117" s="133"/>
      <c r="AL3117" s="133"/>
      <c r="AM3117" s="133"/>
      <c r="AN3117" s="133"/>
      <c r="AO3117" s="133"/>
      <c r="AP3117" s="133"/>
      <c r="AQ3117" s="133"/>
      <c r="AR3117" s="133"/>
      <c r="AS3117" s="133"/>
      <c r="AT3117" s="133"/>
      <c r="AU3117" s="133"/>
      <c r="AV3117" s="133"/>
      <c r="AW3117" s="133"/>
      <c r="AX3117" s="133"/>
      <c r="AY3117" s="133"/>
      <c r="AZ3117" s="133"/>
      <c r="BA3117" s="133"/>
      <c r="BB3117" s="133"/>
      <c r="BC3117" s="133"/>
      <c r="BD3117" s="133"/>
      <c r="BE3117" s="133"/>
      <c r="BF3117" s="133"/>
      <c r="BG3117" s="133"/>
      <c r="BH3117" s="133"/>
    </row>
    <row r="3118" spans="1:60" outlineLevel="1" x14ac:dyDescent="0.2">
      <c r="A3118" s="154">
        <v>524</v>
      </c>
      <c r="B3118" s="155" t="s">
        <v>2369</v>
      </c>
      <c r="C3118" s="171" t="s">
        <v>2370</v>
      </c>
      <c r="D3118" s="156" t="s">
        <v>393</v>
      </c>
      <c r="E3118" s="157">
        <v>9.572750000000001</v>
      </c>
      <c r="F3118" s="158">
        <v>1274</v>
      </c>
      <c r="G3118" s="159">
        <f t="shared" si="84"/>
        <v>12195.68</v>
      </c>
      <c r="H3118" s="158">
        <v>0</v>
      </c>
      <c r="I3118" s="159">
        <f t="shared" si="85"/>
        <v>0</v>
      </c>
      <c r="J3118" s="158">
        <v>1274</v>
      </c>
      <c r="K3118" s="159">
        <f t="shared" si="86"/>
        <v>12195.68</v>
      </c>
      <c r="L3118" s="159">
        <v>21</v>
      </c>
      <c r="M3118" s="159">
        <f t="shared" si="87"/>
        <v>14756.772800000001</v>
      </c>
      <c r="N3118" s="159">
        <v>0</v>
      </c>
      <c r="O3118" s="159">
        <f t="shared" si="88"/>
        <v>0</v>
      </c>
      <c r="P3118" s="159">
        <v>0</v>
      </c>
      <c r="Q3118" s="159">
        <f t="shared" si="89"/>
        <v>0</v>
      </c>
      <c r="R3118" s="159" t="s">
        <v>914</v>
      </c>
      <c r="S3118" s="159" t="s">
        <v>233</v>
      </c>
      <c r="T3118" s="160" t="s">
        <v>233</v>
      </c>
      <c r="U3118" s="144">
        <v>3.016</v>
      </c>
      <c r="V3118" s="144">
        <f t="shared" si="90"/>
        <v>28.87</v>
      </c>
      <c r="W3118" s="144"/>
      <c r="X3118" s="133"/>
      <c r="Y3118" s="133"/>
      <c r="Z3118" s="133"/>
      <c r="AA3118" s="133"/>
      <c r="AB3118" s="133"/>
      <c r="AC3118" s="133"/>
      <c r="AD3118" s="133"/>
      <c r="AE3118" s="133"/>
      <c r="AF3118" s="133"/>
      <c r="AG3118" s="133" t="s">
        <v>1777</v>
      </c>
      <c r="AH3118" s="133"/>
      <c r="AI3118" s="133"/>
      <c r="AJ3118" s="133"/>
      <c r="AK3118" s="133"/>
      <c r="AL3118" s="133"/>
      <c r="AM3118" s="133"/>
      <c r="AN3118" s="133"/>
      <c r="AO3118" s="133"/>
      <c r="AP3118" s="133"/>
      <c r="AQ3118" s="133"/>
      <c r="AR3118" s="133"/>
      <c r="AS3118" s="133"/>
      <c r="AT3118" s="133"/>
      <c r="AU3118" s="133"/>
      <c r="AV3118" s="133"/>
      <c r="AW3118" s="133"/>
      <c r="AX3118" s="133"/>
      <c r="AY3118" s="133"/>
      <c r="AZ3118" s="133"/>
      <c r="BA3118" s="133"/>
      <c r="BB3118" s="133"/>
      <c r="BC3118" s="133"/>
      <c r="BD3118" s="133"/>
      <c r="BE3118" s="133"/>
      <c r="BF3118" s="133"/>
      <c r="BG3118" s="133"/>
      <c r="BH3118" s="133"/>
    </row>
    <row r="3119" spans="1:60" outlineLevel="1" x14ac:dyDescent="0.2">
      <c r="A3119" s="142"/>
      <c r="B3119" s="143"/>
      <c r="C3119" s="292" t="s">
        <v>2022</v>
      </c>
      <c r="D3119" s="293"/>
      <c r="E3119" s="293"/>
      <c r="F3119" s="293"/>
      <c r="G3119" s="293"/>
      <c r="H3119" s="144"/>
      <c r="I3119" s="144"/>
      <c r="J3119" s="144"/>
      <c r="K3119" s="144"/>
      <c r="L3119" s="144"/>
      <c r="M3119" s="144"/>
      <c r="N3119" s="144"/>
      <c r="O3119" s="144"/>
      <c r="P3119" s="144"/>
      <c r="Q3119" s="144"/>
      <c r="R3119" s="144"/>
      <c r="S3119" s="144"/>
      <c r="T3119" s="144"/>
      <c r="U3119" s="144"/>
      <c r="V3119" s="144"/>
      <c r="W3119" s="144"/>
      <c r="X3119" s="133"/>
      <c r="Y3119" s="133"/>
      <c r="Z3119" s="133"/>
      <c r="AA3119" s="133"/>
      <c r="AB3119" s="133"/>
      <c r="AC3119" s="133"/>
      <c r="AD3119" s="133"/>
      <c r="AE3119" s="133"/>
      <c r="AF3119" s="133"/>
      <c r="AG3119" s="133" t="s">
        <v>293</v>
      </c>
      <c r="AH3119" s="133"/>
      <c r="AI3119" s="133"/>
      <c r="AJ3119" s="133"/>
      <c r="AK3119" s="133"/>
      <c r="AL3119" s="133"/>
      <c r="AM3119" s="133"/>
      <c r="AN3119" s="133"/>
      <c r="AO3119" s="133"/>
      <c r="AP3119" s="133"/>
      <c r="AQ3119" s="133"/>
      <c r="AR3119" s="133"/>
      <c r="AS3119" s="133"/>
      <c r="AT3119" s="133"/>
      <c r="AU3119" s="133"/>
      <c r="AV3119" s="133"/>
      <c r="AW3119" s="133"/>
      <c r="AX3119" s="133"/>
      <c r="AY3119" s="133"/>
      <c r="AZ3119" s="133"/>
      <c r="BA3119" s="133"/>
      <c r="BB3119" s="133"/>
      <c r="BC3119" s="133"/>
      <c r="BD3119" s="133"/>
      <c r="BE3119" s="133"/>
      <c r="BF3119" s="133"/>
      <c r="BG3119" s="133"/>
      <c r="BH3119" s="133"/>
    </row>
    <row r="3120" spans="1:60" outlineLevel="1" x14ac:dyDescent="0.2">
      <c r="A3120" s="142"/>
      <c r="B3120" s="143"/>
      <c r="C3120" s="189" t="s">
        <v>1779</v>
      </c>
      <c r="D3120" s="175"/>
      <c r="E3120" s="176"/>
      <c r="F3120" s="144"/>
      <c r="G3120" s="144"/>
      <c r="H3120" s="144"/>
      <c r="I3120" s="144"/>
      <c r="J3120" s="144"/>
      <c r="K3120" s="144"/>
      <c r="L3120" s="144"/>
      <c r="M3120" s="144"/>
      <c r="N3120" s="144"/>
      <c r="O3120" s="144"/>
      <c r="P3120" s="144"/>
      <c r="Q3120" s="144"/>
      <c r="R3120" s="144"/>
      <c r="S3120" s="144"/>
      <c r="T3120" s="144"/>
      <c r="U3120" s="144"/>
      <c r="V3120" s="144"/>
      <c r="W3120" s="144"/>
      <c r="X3120" s="133"/>
      <c r="Y3120" s="133"/>
      <c r="Z3120" s="133"/>
      <c r="AA3120" s="133"/>
      <c r="AB3120" s="133"/>
      <c r="AC3120" s="133"/>
      <c r="AD3120" s="133"/>
      <c r="AE3120" s="133"/>
      <c r="AF3120" s="133"/>
      <c r="AG3120" s="133" t="s">
        <v>282</v>
      </c>
      <c r="AH3120" s="133">
        <v>0</v>
      </c>
      <c r="AI3120" s="133"/>
      <c r="AJ3120" s="133"/>
      <c r="AK3120" s="133"/>
      <c r="AL3120" s="133"/>
      <c r="AM3120" s="133"/>
      <c r="AN3120" s="133"/>
      <c r="AO3120" s="133"/>
      <c r="AP3120" s="133"/>
      <c r="AQ3120" s="133"/>
      <c r="AR3120" s="133"/>
      <c r="AS3120" s="133"/>
      <c r="AT3120" s="133"/>
      <c r="AU3120" s="133"/>
      <c r="AV3120" s="133"/>
      <c r="AW3120" s="133"/>
      <c r="AX3120" s="133"/>
      <c r="AY3120" s="133"/>
      <c r="AZ3120" s="133"/>
      <c r="BA3120" s="133"/>
      <c r="BB3120" s="133"/>
      <c r="BC3120" s="133"/>
      <c r="BD3120" s="133"/>
      <c r="BE3120" s="133"/>
      <c r="BF3120" s="133"/>
      <c r="BG3120" s="133"/>
      <c r="BH3120" s="133"/>
    </row>
    <row r="3121" spans="1:60" outlineLevel="1" x14ac:dyDescent="0.2">
      <c r="A3121" s="142"/>
      <c r="B3121" s="143"/>
      <c r="C3121" s="189" t="s">
        <v>2948</v>
      </c>
      <c r="D3121" s="175"/>
      <c r="E3121" s="176"/>
      <c r="F3121" s="144"/>
      <c r="G3121" s="144"/>
      <c r="H3121" s="144"/>
      <c r="I3121" s="144"/>
      <c r="J3121" s="144"/>
      <c r="K3121" s="144"/>
      <c r="L3121" s="144"/>
      <c r="M3121" s="144"/>
      <c r="N3121" s="144"/>
      <c r="O3121" s="144"/>
      <c r="P3121" s="144"/>
      <c r="Q3121" s="144"/>
      <c r="R3121" s="144"/>
      <c r="S3121" s="144"/>
      <c r="T3121" s="144"/>
      <c r="U3121" s="144"/>
      <c r="V3121" s="144"/>
      <c r="W3121" s="144"/>
      <c r="X3121" s="133"/>
      <c r="Y3121" s="133"/>
      <c r="Z3121" s="133"/>
      <c r="AA3121" s="133"/>
      <c r="AB3121" s="133"/>
      <c r="AC3121" s="133"/>
      <c r="AD3121" s="133"/>
      <c r="AE3121" s="133"/>
      <c r="AF3121" s="133"/>
      <c r="AG3121" s="133" t="s">
        <v>282</v>
      </c>
      <c r="AH3121" s="133">
        <v>0</v>
      </c>
      <c r="AI3121" s="133"/>
      <c r="AJ3121" s="133"/>
      <c r="AK3121" s="133"/>
      <c r="AL3121" s="133"/>
      <c r="AM3121" s="133"/>
      <c r="AN3121" s="133"/>
      <c r="AO3121" s="133"/>
      <c r="AP3121" s="133"/>
      <c r="AQ3121" s="133"/>
      <c r="AR3121" s="133"/>
      <c r="AS3121" s="133"/>
      <c r="AT3121" s="133"/>
      <c r="AU3121" s="133"/>
      <c r="AV3121" s="133"/>
      <c r="AW3121" s="133"/>
      <c r="AX3121" s="133"/>
      <c r="AY3121" s="133"/>
      <c r="AZ3121" s="133"/>
      <c r="BA3121" s="133"/>
      <c r="BB3121" s="133"/>
      <c r="BC3121" s="133"/>
      <c r="BD3121" s="133"/>
      <c r="BE3121" s="133"/>
      <c r="BF3121" s="133"/>
      <c r="BG3121" s="133"/>
      <c r="BH3121" s="133"/>
    </row>
    <row r="3122" spans="1:60" outlineLevel="1" x14ac:dyDescent="0.2">
      <c r="A3122" s="142"/>
      <c r="B3122" s="143"/>
      <c r="C3122" s="189" t="s">
        <v>2949</v>
      </c>
      <c r="D3122" s="175"/>
      <c r="E3122" s="176">
        <v>9.572750000000001</v>
      </c>
      <c r="F3122" s="144"/>
      <c r="G3122" s="144"/>
      <c r="H3122" s="144"/>
      <c r="I3122" s="144"/>
      <c r="J3122" s="144"/>
      <c r="K3122" s="144"/>
      <c r="L3122" s="144"/>
      <c r="M3122" s="144"/>
      <c r="N3122" s="144"/>
      <c r="O3122" s="144"/>
      <c r="P3122" s="144"/>
      <c r="Q3122" s="144"/>
      <c r="R3122" s="144"/>
      <c r="S3122" s="144"/>
      <c r="T3122" s="144"/>
      <c r="U3122" s="144"/>
      <c r="V3122" s="144"/>
      <c r="W3122" s="144"/>
      <c r="X3122" s="133"/>
      <c r="Y3122" s="133"/>
      <c r="Z3122" s="133"/>
      <c r="AA3122" s="133"/>
      <c r="AB3122" s="133"/>
      <c r="AC3122" s="133"/>
      <c r="AD3122" s="133"/>
      <c r="AE3122" s="133"/>
      <c r="AF3122" s="133"/>
      <c r="AG3122" s="133" t="s">
        <v>282</v>
      </c>
      <c r="AH3122" s="133">
        <v>0</v>
      </c>
      <c r="AI3122" s="133"/>
      <c r="AJ3122" s="133"/>
      <c r="AK3122" s="133"/>
      <c r="AL3122" s="133"/>
      <c r="AM3122" s="133"/>
      <c r="AN3122" s="133"/>
      <c r="AO3122" s="133"/>
      <c r="AP3122" s="133"/>
      <c r="AQ3122" s="133"/>
      <c r="AR3122" s="133"/>
      <c r="AS3122" s="133"/>
      <c r="AT3122" s="133"/>
      <c r="AU3122" s="133"/>
      <c r="AV3122" s="133"/>
      <c r="AW3122" s="133"/>
      <c r="AX3122" s="133"/>
      <c r="AY3122" s="133"/>
      <c r="AZ3122" s="133"/>
      <c r="BA3122" s="133"/>
      <c r="BB3122" s="133"/>
      <c r="BC3122" s="133"/>
      <c r="BD3122" s="133"/>
      <c r="BE3122" s="133"/>
      <c r="BF3122" s="133"/>
      <c r="BG3122" s="133"/>
      <c r="BH3122" s="133"/>
    </row>
    <row r="3123" spans="1:60" x14ac:dyDescent="0.2">
      <c r="A3123" s="148" t="s">
        <v>228</v>
      </c>
      <c r="B3123" s="149" t="s">
        <v>181</v>
      </c>
      <c r="C3123" s="169" t="s">
        <v>182</v>
      </c>
      <c r="D3123" s="150"/>
      <c r="E3123" s="151"/>
      <c r="F3123" s="152"/>
      <c r="G3123" s="152">
        <f>SUMIF(AG3124:AG3124,"&lt;&gt;NOR",G3124:G3124)</f>
        <v>9300409</v>
      </c>
      <c r="H3123" s="152"/>
      <c r="I3123" s="152">
        <f>SUM(I3124:I3124)</f>
        <v>0</v>
      </c>
      <c r="J3123" s="152"/>
      <c r="K3123" s="152">
        <f>SUM(K3124:K3124)</f>
        <v>9300409</v>
      </c>
      <c r="L3123" s="152"/>
      <c r="M3123" s="152">
        <f>SUM(M3124:M3124)</f>
        <v>11253494.890000001</v>
      </c>
      <c r="N3123" s="152"/>
      <c r="O3123" s="152">
        <f>SUM(O3124:O3124)</f>
        <v>0</v>
      </c>
      <c r="P3123" s="152"/>
      <c r="Q3123" s="152">
        <f>SUM(Q3124:Q3124)</f>
        <v>0</v>
      </c>
      <c r="R3123" s="152"/>
      <c r="S3123" s="152"/>
      <c r="T3123" s="153"/>
      <c r="U3123" s="147"/>
      <c r="V3123" s="147">
        <f>SUM(V3124:V3124)</f>
        <v>0</v>
      </c>
      <c r="W3123" s="147"/>
      <c r="AG3123" t="s">
        <v>229</v>
      </c>
    </row>
    <row r="3124" spans="1:60" outlineLevel="1" x14ac:dyDescent="0.2">
      <c r="A3124" s="161">
        <v>525</v>
      </c>
      <c r="B3124" s="162" t="s">
        <v>2950</v>
      </c>
      <c r="C3124" s="170" t="s">
        <v>2951</v>
      </c>
      <c r="D3124" s="163" t="s">
        <v>611</v>
      </c>
      <c r="E3124" s="164">
        <v>1</v>
      </c>
      <c r="F3124" s="165">
        <v>9300409</v>
      </c>
      <c r="G3124" s="166">
        <f>ROUND(E3124*F3124,2)</f>
        <v>9300409</v>
      </c>
      <c r="H3124" s="165">
        <v>0</v>
      </c>
      <c r="I3124" s="166">
        <f>ROUND(E3124*H3124,2)</f>
        <v>0</v>
      </c>
      <c r="J3124" s="165">
        <v>9300409</v>
      </c>
      <c r="K3124" s="166">
        <f>ROUND(E3124*J3124,2)</f>
        <v>9300409</v>
      </c>
      <c r="L3124" s="166">
        <v>21</v>
      </c>
      <c r="M3124" s="166">
        <f>G3124*(1+L3124/100)</f>
        <v>11253494.890000001</v>
      </c>
      <c r="N3124" s="166">
        <v>0</v>
      </c>
      <c r="O3124" s="166">
        <f>ROUND(E3124*N3124,2)</f>
        <v>0</v>
      </c>
      <c r="P3124" s="166">
        <v>0</v>
      </c>
      <c r="Q3124" s="166">
        <f>ROUND(E3124*P3124,2)</f>
        <v>0</v>
      </c>
      <c r="R3124" s="166"/>
      <c r="S3124" s="166" t="s">
        <v>250</v>
      </c>
      <c r="T3124" s="167" t="s">
        <v>234</v>
      </c>
      <c r="U3124" s="144">
        <v>0</v>
      </c>
      <c r="V3124" s="144">
        <f>ROUND(E3124*U3124,2)</f>
        <v>0</v>
      </c>
      <c r="W3124" s="144"/>
      <c r="X3124" s="133"/>
      <c r="Y3124" s="133"/>
      <c r="Z3124" s="133"/>
      <c r="AA3124" s="133"/>
      <c r="AB3124" s="133"/>
      <c r="AC3124" s="133"/>
      <c r="AD3124" s="133"/>
      <c r="AE3124" s="133"/>
      <c r="AF3124" s="133"/>
      <c r="AG3124" s="133" t="s">
        <v>354</v>
      </c>
      <c r="AH3124" s="133"/>
      <c r="AI3124" s="133"/>
      <c r="AJ3124" s="133"/>
      <c r="AK3124" s="133"/>
      <c r="AL3124" s="133"/>
      <c r="AM3124" s="133"/>
      <c r="AN3124" s="133"/>
      <c r="AO3124" s="133"/>
      <c r="AP3124" s="133"/>
      <c r="AQ3124" s="133"/>
      <c r="AR3124" s="133"/>
      <c r="AS3124" s="133"/>
      <c r="AT3124" s="133"/>
      <c r="AU3124" s="133"/>
      <c r="AV3124" s="133"/>
      <c r="AW3124" s="133"/>
      <c r="AX3124" s="133"/>
      <c r="AY3124" s="133"/>
      <c r="AZ3124" s="133"/>
      <c r="BA3124" s="133"/>
      <c r="BB3124" s="133"/>
      <c r="BC3124" s="133"/>
      <c r="BD3124" s="133"/>
      <c r="BE3124" s="133"/>
      <c r="BF3124" s="133"/>
      <c r="BG3124" s="133"/>
      <c r="BH3124" s="133"/>
    </row>
    <row r="3125" spans="1:60" x14ac:dyDescent="0.2">
      <c r="A3125" s="148" t="s">
        <v>228</v>
      </c>
      <c r="B3125" s="149" t="s">
        <v>183</v>
      </c>
      <c r="C3125" s="169" t="s">
        <v>184</v>
      </c>
      <c r="D3125" s="150"/>
      <c r="E3125" s="151"/>
      <c r="F3125" s="152"/>
      <c r="G3125" s="152">
        <f>SUMIF(AG3126:AG3127,"&lt;&gt;NOR",G3126:G3127)</f>
        <v>7572359</v>
      </c>
      <c r="H3125" s="152"/>
      <c r="I3125" s="152">
        <f>SUM(I3126:I3127)</f>
        <v>0</v>
      </c>
      <c r="J3125" s="152"/>
      <c r="K3125" s="152">
        <f>SUM(K3126:K3127)</f>
        <v>7572359</v>
      </c>
      <c r="L3125" s="152"/>
      <c r="M3125" s="152">
        <f>SUM(M3126:M3127)</f>
        <v>9162554.3899999987</v>
      </c>
      <c r="N3125" s="152"/>
      <c r="O3125" s="152">
        <f>SUM(O3126:O3127)</f>
        <v>0</v>
      </c>
      <c r="P3125" s="152"/>
      <c r="Q3125" s="152">
        <f>SUM(Q3126:Q3127)</f>
        <v>0</v>
      </c>
      <c r="R3125" s="152"/>
      <c r="S3125" s="152"/>
      <c r="T3125" s="153"/>
      <c r="U3125" s="147"/>
      <c r="V3125" s="147">
        <f>SUM(V3126:V3127)</f>
        <v>0</v>
      </c>
      <c r="W3125" s="147"/>
      <c r="AG3125" t="s">
        <v>229</v>
      </c>
    </row>
    <row r="3126" spans="1:60" outlineLevel="1" x14ac:dyDescent="0.2">
      <c r="A3126" s="161">
        <v>526</v>
      </c>
      <c r="B3126" s="162" t="s">
        <v>2952</v>
      </c>
      <c r="C3126" s="225" t="s">
        <v>2953</v>
      </c>
      <c r="D3126" s="163" t="s">
        <v>611</v>
      </c>
      <c r="E3126" s="164">
        <v>1</v>
      </c>
      <c r="F3126" s="165">
        <v>6075616</v>
      </c>
      <c r="G3126" s="166">
        <f>ROUND(E3126*F3126,2)</f>
        <v>6075616</v>
      </c>
      <c r="H3126" s="165">
        <v>0</v>
      </c>
      <c r="I3126" s="166">
        <f>ROUND(E3126*H3126,2)</f>
        <v>0</v>
      </c>
      <c r="J3126" s="165">
        <v>6075616</v>
      </c>
      <c r="K3126" s="166">
        <f>ROUND(E3126*J3126,2)</f>
        <v>6075616</v>
      </c>
      <c r="L3126" s="166">
        <v>21</v>
      </c>
      <c r="M3126" s="166">
        <f>G3126*(1+L3126/100)</f>
        <v>7351495.3599999994</v>
      </c>
      <c r="N3126" s="166">
        <v>0</v>
      </c>
      <c r="O3126" s="166">
        <f>ROUND(E3126*N3126,2)</f>
        <v>0</v>
      </c>
      <c r="P3126" s="166">
        <v>0</v>
      </c>
      <c r="Q3126" s="166">
        <f>ROUND(E3126*P3126,2)</f>
        <v>0</v>
      </c>
      <c r="R3126" s="166"/>
      <c r="S3126" s="166" t="s">
        <v>250</v>
      </c>
      <c r="T3126" s="167" t="s">
        <v>234</v>
      </c>
      <c r="U3126" s="144">
        <v>0</v>
      </c>
      <c r="V3126" s="144">
        <f>ROUND(E3126*U3126,2)</f>
        <v>0</v>
      </c>
      <c r="W3126" s="144"/>
      <c r="X3126" s="133"/>
      <c r="Y3126" s="133"/>
      <c r="Z3126" s="133"/>
      <c r="AA3126" s="133"/>
      <c r="AB3126" s="133"/>
      <c r="AC3126" s="133"/>
      <c r="AD3126" s="133"/>
      <c r="AE3126" s="133"/>
      <c r="AF3126" s="133"/>
      <c r="AG3126" s="133"/>
      <c r="AH3126" s="133"/>
      <c r="AI3126" s="133"/>
      <c r="AJ3126" s="133"/>
      <c r="AK3126" s="133"/>
      <c r="AL3126" s="133"/>
      <c r="AM3126" s="133"/>
      <c r="AN3126" s="133"/>
      <c r="AO3126" s="133"/>
      <c r="AP3126" s="133"/>
      <c r="AQ3126" s="133"/>
      <c r="AR3126" s="133"/>
      <c r="AS3126" s="133"/>
      <c r="AT3126" s="133"/>
      <c r="AU3126" s="133"/>
      <c r="AV3126" s="133"/>
      <c r="AW3126" s="133"/>
      <c r="AX3126" s="133"/>
      <c r="AY3126" s="133"/>
      <c r="AZ3126" s="133"/>
      <c r="BA3126" s="133"/>
      <c r="BB3126" s="133"/>
      <c r="BC3126" s="133"/>
      <c r="BD3126" s="133"/>
      <c r="BE3126" s="133"/>
      <c r="BF3126" s="133"/>
      <c r="BG3126" s="133"/>
      <c r="BH3126" s="133"/>
    </row>
    <row r="3127" spans="1:60" outlineLevel="1" x14ac:dyDescent="0.2">
      <c r="A3127" s="161">
        <v>527</v>
      </c>
      <c r="B3127" s="162" t="s">
        <v>2954</v>
      </c>
      <c r="C3127" s="225" t="s">
        <v>2955</v>
      </c>
      <c r="D3127" s="163" t="s">
        <v>611</v>
      </c>
      <c r="E3127" s="164">
        <v>1</v>
      </c>
      <c r="F3127" s="165">
        <v>1496743</v>
      </c>
      <c r="G3127" s="166">
        <f>ROUND(E3127*F3127,2)</f>
        <v>1496743</v>
      </c>
      <c r="H3127" s="165">
        <v>0</v>
      </c>
      <c r="I3127" s="166">
        <f>ROUND(E3127*H3127,2)</f>
        <v>0</v>
      </c>
      <c r="J3127" s="165">
        <v>1496743</v>
      </c>
      <c r="K3127" s="166">
        <f>ROUND(E3127*J3127,2)</f>
        <v>1496743</v>
      </c>
      <c r="L3127" s="166">
        <v>21</v>
      </c>
      <c r="M3127" s="166">
        <f>G3127*(1+L3127/100)</f>
        <v>1811059.03</v>
      </c>
      <c r="N3127" s="166">
        <v>0</v>
      </c>
      <c r="O3127" s="166">
        <f>ROUND(E3127*N3127,2)</f>
        <v>0</v>
      </c>
      <c r="P3127" s="166">
        <v>0</v>
      </c>
      <c r="Q3127" s="166">
        <f>ROUND(E3127*P3127,2)</f>
        <v>0</v>
      </c>
      <c r="R3127" s="166"/>
      <c r="S3127" s="166" t="s">
        <v>250</v>
      </c>
      <c r="T3127" s="167" t="s">
        <v>234</v>
      </c>
      <c r="U3127" s="144">
        <v>0</v>
      </c>
      <c r="V3127" s="144">
        <f>ROUND(E3127*U3127,2)</f>
        <v>0</v>
      </c>
      <c r="W3127" s="144"/>
      <c r="X3127" s="133"/>
      <c r="Y3127" s="133"/>
      <c r="Z3127" s="133"/>
      <c r="AA3127" s="133"/>
      <c r="AB3127" s="133"/>
      <c r="AC3127" s="133"/>
      <c r="AD3127" s="133"/>
      <c r="AE3127" s="133"/>
      <c r="AF3127" s="133"/>
      <c r="AG3127" s="133"/>
      <c r="AH3127" s="133"/>
      <c r="AI3127" s="133"/>
      <c r="AJ3127" s="133"/>
      <c r="AK3127" s="133"/>
      <c r="AL3127" s="133"/>
      <c r="AM3127" s="133"/>
      <c r="AN3127" s="133"/>
      <c r="AO3127" s="133"/>
      <c r="AP3127" s="133"/>
      <c r="AQ3127" s="133"/>
      <c r="AR3127" s="133"/>
      <c r="AS3127" s="133"/>
      <c r="AT3127" s="133"/>
      <c r="AU3127" s="133"/>
      <c r="AV3127" s="133"/>
      <c r="AW3127" s="133"/>
      <c r="AX3127" s="133"/>
      <c r="AY3127" s="133"/>
      <c r="AZ3127" s="133"/>
      <c r="BA3127" s="133"/>
      <c r="BB3127" s="133"/>
      <c r="BC3127" s="133"/>
      <c r="BD3127" s="133"/>
      <c r="BE3127" s="133"/>
      <c r="BF3127" s="133"/>
      <c r="BG3127" s="133"/>
      <c r="BH3127" s="133"/>
    </row>
    <row r="3128" spans="1:60" x14ac:dyDescent="0.2">
      <c r="A3128" s="148" t="s">
        <v>228</v>
      </c>
      <c r="B3128" s="149" t="s">
        <v>185</v>
      </c>
      <c r="C3128" s="169" t="s">
        <v>186</v>
      </c>
      <c r="D3128" s="150"/>
      <c r="E3128" s="151"/>
      <c r="F3128" s="152"/>
      <c r="G3128" s="152">
        <f>SUMIF(AG3129:AG3129,"&lt;&gt;NOR",G3129:G3129)</f>
        <v>1118873</v>
      </c>
      <c r="H3128" s="152"/>
      <c r="I3128" s="152">
        <f>SUM(I3129:I3129)</f>
        <v>0</v>
      </c>
      <c r="J3128" s="152"/>
      <c r="K3128" s="152">
        <f>SUM(K3129:K3129)</f>
        <v>1118873</v>
      </c>
      <c r="L3128" s="152"/>
      <c r="M3128" s="152">
        <f>SUM(M3129:M3129)</f>
        <v>1353836.33</v>
      </c>
      <c r="N3128" s="152"/>
      <c r="O3128" s="152">
        <f>SUM(O3129:O3129)</f>
        <v>0</v>
      </c>
      <c r="P3128" s="152"/>
      <c r="Q3128" s="152">
        <f>SUM(Q3129:Q3129)</f>
        <v>0</v>
      </c>
      <c r="R3128" s="152"/>
      <c r="S3128" s="152"/>
      <c r="T3128" s="153"/>
      <c r="U3128" s="147"/>
      <c r="V3128" s="147">
        <f>SUM(V3129:V3129)</f>
        <v>0</v>
      </c>
      <c r="W3128" s="147"/>
      <c r="AG3128" t="s">
        <v>229</v>
      </c>
    </row>
    <row r="3129" spans="1:60" outlineLevel="1" x14ac:dyDescent="0.2">
      <c r="A3129" s="161">
        <v>528</v>
      </c>
      <c r="B3129" s="162" t="s">
        <v>2956</v>
      </c>
      <c r="C3129" s="170" t="s">
        <v>2957</v>
      </c>
      <c r="D3129" s="163" t="s">
        <v>611</v>
      </c>
      <c r="E3129" s="164">
        <v>1</v>
      </c>
      <c r="F3129" s="165">
        <v>1118873</v>
      </c>
      <c r="G3129" s="166">
        <f>ROUND(E3129*F3129,2)</f>
        <v>1118873</v>
      </c>
      <c r="H3129" s="165">
        <v>0</v>
      </c>
      <c r="I3129" s="166">
        <f>ROUND(E3129*H3129,2)</f>
        <v>0</v>
      </c>
      <c r="J3129" s="165">
        <v>1118873</v>
      </c>
      <c r="K3129" s="166">
        <f>ROUND(E3129*J3129,2)</f>
        <v>1118873</v>
      </c>
      <c r="L3129" s="166">
        <v>21</v>
      </c>
      <c r="M3129" s="166">
        <f>G3129*(1+L3129/100)</f>
        <v>1353836.33</v>
      </c>
      <c r="N3129" s="166">
        <v>0</v>
      </c>
      <c r="O3129" s="166">
        <f>ROUND(E3129*N3129,2)</f>
        <v>0</v>
      </c>
      <c r="P3129" s="166">
        <v>0</v>
      </c>
      <c r="Q3129" s="166">
        <f>ROUND(E3129*P3129,2)</f>
        <v>0</v>
      </c>
      <c r="R3129" s="166"/>
      <c r="S3129" s="166" t="s">
        <v>250</v>
      </c>
      <c r="T3129" s="167" t="s">
        <v>234</v>
      </c>
      <c r="U3129" s="144">
        <v>0</v>
      </c>
      <c r="V3129" s="144">
        <f>ROUND(E3129*U3129,2)</f>
        <v>0</v>
      </c>
      <c r="W3129" s="144"/>
      <c r="X3129" s="133"/>
      <c r="Y3129" s="133"/>
      <c r="Z3129" s="133"/>
      <c r="AA3129" s="133"/>
      <c r="AB3129" s="133"/>
      <c r="AC3129" s="133"/>
      <c r="AD3129" s="133"/>
      <c r="AE3129" s="133"/>
      <c r="AF3129" s="133"/>
      <c r="AG3129" s="133" t="s">
        <v>354</v>
      </c>
      <c r="AH3129" s="133"/>
      <c r="AI3129" s="133"/>
      <c r="AJ3129" s="133"/>
      <c r="AK3129" s="133"/>
      <c r="AL3129" s="133"/>
      <c r="AM3129" s="133"/>
      <c r="AN3129" s="133"/>
      <c r="AO3129" s="133"/>
      <c r="AP3129" s="133"/>
      <c r="AQ3129" s="133"/>
      <c r="AR3129" s="133"/>
      <c r="AS3129" s="133"/>
      <c r="AT3129" s="133"/>
      <c r="AU3129" s="133"/>
      <c r="AV3129" s="133"/>
      <c r="AW3129" s="133"/>
      <c r="AX3129" s="133"/>
      <c r="AY3129" s="133"/>
      <c r="AZ3129" s="133"/>
      <c r="BA3129" s="133"/>
      <c r="BB3129" s="133"/>
      <c r="BC3129" s="133"/>
      <c r="BD3129" s="133"/>
      <c r="BE3129" s="133"/>
      <c r="BF3129" s="133"/>
      <c r="BG3129" s="133"/>
      <c r="BH3129" s="133"/>
    </row>
    <row r="3130" spans="1:60" x14ac:dyDescent="0.2">
      <c r="A3130" s="148" t="s">
        <v>228</v>
      </c>
      <c r="B3130" s="149" t="s">
        <v>187</v>
      </c>
      <c r="C3130" s="169" t="s">
        <v>188</v>
      </c>
      <c r="D3130" s="150"/>
      <c r="E3130" s="151"/>
      <c r="F3130" s="152"/>
      <c r="G3130" s="152">
        <f>SUMIF(AG3131:AG3131,"&lt;&gt;NOR",G3131:G3131)</f>
        <v>7515175</v>
      </c>
      <c r="H3130" s="152"/>
      <c r="I3130" s="152">
        <f>SUM(I3131:I3131)</f>
        <v>0</v>
      </c>
      <c r="J3130" s="152"/>
      <c r="K3130" s="152">
        <f>SUM(K3131:K3131)</f>
        <v>7515175</v>
      </c>
      <c r="L3130" s="152"/>
      <c r="M3130" s="152">
        <f>SUM(M3131:M3131)</f>
        <v>9093361.75</v>
      </c>
      <c r="N3130" s="152"/>
      <c r="O3130" s="152">
        <f>SUM(O3131:O3131)</f>
        <v>0</v>
      </c>
      <c r="P3130" s="152"/>
      <c r="Q3130" s="152">
        <f>SUM(Q3131:Q3131)</f>
        <v>0</v>
      </c>
      <c r="R3130" s="152"/>
      <c r="S3130" s="152"/>
      <c r="T3130" s="153"/>
      <c r="U3130" s="147"/>
      <c r="V3130" s="147">
        <f>SUM(V3131:V3131)</f>
        <v>0</v>
      </c>
      <c r="W3130" s="147"/>
      <c r="AG3130" t="s">
        <v>229</v>
      </c>
    </row>
    <row r="3131" spans="1:60" outlineLevel="1" x14ac:dyDescent="0.2">
      <c r="A3131" s="161">
        <v>529</v>
      </c>
      <c r="B3131" s="162" t="s">
        <v>2958</v>
      </c>
      <c r="C3131" s="170" t="s">
        <v>2959</v>
      </c>
      <c r="D3131" s="163" t="s">
        <v>611</v>
      </c>
      <c r="E3131" s="164">
        <v>1</v>
      </c>
      <c r="F3131" s="165">
        <v>7515175</v>
      </c>
      <c r="G3131" s="166">
        <f>ROUND(E3131*F3131,2)</f>
        <v>7515175</v>
      </c>
      <c r="H3131" s="165">
        <v>0</v>
      </c>
      <c r="I3131" s="166">
        <f>ROUND(E3131*H3131,2)</f>
        <v>0</v>
      </c>
      <c r="J3131" s="165">
        <v>7515175</v>
      </c>
      <c r="K3131" s="166">
        <f>ROUND(E3131*J3131,2)</f>
        <v>7515175</v>
      </c>
      <c r="L3131" s="166">
        <v>21</v>
      </c>
      <c r="M3131" s="166">
        <f>G3131*(1+L3131/100)</f>
        <v>9093361.75</v>
      </c>
      <c r="N3131" s="166">
        <v>0</v>
      </c>
      <c r="O3131" s="166">
        <f>ROUND(E3131*N3131,2)</f>
        <v>0</v>
      </c>
      <c r="P3131" s="166">
        <v>0</v>
      </c>
      <c r="Q3131" s="166">
        <f>ROUND(E3131*P3131,2)</f>
        <v>0</v>
      </c>
      <c r="R3131" s="166"/>
      <c r="S3131" s="166" t="s">
        <v>250</v>
      </c>
      <c r="T3131" s="167" t="s">
        <v>234</v>
      </c>
      <c r="U3131" s="144">
        <v>0</v>
      </c>
      <c r="V3131" s="144">
        <f>ROUND(E3131*U3131,2)</f>
        <v>0</v>
      </c>
      <c r="W3131" s="144"/>
      <c r="X3131" s="133"/>
      <c r="Y3131" s="133"/>
      <c r="Z3131" s="133"/>
      <c r="AA3131" s="133"/>
      <c r="AB3131" s="133"/>
      <c r="AC3131" s="133"/>
      <c r="AD3131" s="133"/>
      <c r="AE3131" s="133"/>
      <c r="AF3131" s="133"/>
      <c r="AG3131" s="133" t="s">
        <v>354</v>
      </c>
      <c r="AH3131" s="133"/>
      <c r="AI3131" s="133"/>
      <c r="AJ3131" s="133"/>
      <c r="AK3131" s="133"/>
      <c r="AL3131" s="133"/>
      <c r="AM3131" s="133"/>
      <c r="AN3131" s="133"/>
      <c r="AO3131" s="133"/>
      <c r="AP3131" s="133"/>
      <c r="AQ3131" s="133"/>
      <c r="AR3131" s="133"/>
      <c r="AS3131" s="133"/>
      <c r="AT3131" s="133"/>
      <c r="AU3131" s="133"/>
      <c r="AV3131" s="133"/>
      <c r="AW3131" s="133"/>
      <c r="AX3131" s="133"/>
      <c r="AY3131" s="133"/>
      <c r="AZ3131" s="133"/>
      <c r="BA3131" s="133"/>
      <c r="BB3131" s="133"/>
      <c r="BC3131" s="133"/>
      <c r="BD3131" s="133"/>
      <c r="BE3131" s="133"/>
      <c r="BF3131" s="133"/>
      <c r="BG3131" s="133"/>
      <c r="BH3131" s="133"/>
    </row>
    <row r="3132" spans="1:60" x14ac:dyDescent="0.2">
      <c r="A3132" s="148" t="s">
        <v>228</v>
      </c>
      <c r="B3132" s="149" t="s">
        <v>189</v>
      </c>
      <c r="C3132" s="169" t="s">
        <v>190</v>
      </c>
      <c r="D3132" s="150"/>
      <c r="E3132" s="151"/>
      <c r="F3132" s="152"/>
      <c r="G3132" s="152">
        <f>SUMIF(AG3133:AG3134,"&lt;&gt;NOR",G3133:G3134)</f>
        <v>1810000</v>
      </c>
      <c r="H3132" s="152"/>
      <c r="I3132" s="152">
        <f>SUM(I3133:I3134)</f>
        <v>0</v>
      </c>
      <c r="J3132" s="152"/>
      <c r="K3132" s="152">
        <f>SUM(K3133:K3134)</f>
        <v>1810000</v>
      </c>
      <c r="L3132" s="152"/>
      <c r="M3132" s="152">
        <f>SUM(M3133:M3134)</f>
        <v>2190100</v>
      </c>
      <c r="N3132" s="152"/>
      <c r="O3132" s="152">
        <f>SUM(O3133:O3134)</f>
        <v>0</v>
      </c>
      <c r="P3132" s="152"/>
      <c r="Q3132" s="152">
        <f>SUM(Q3133:Q3134)</f>
        <v>0</v>
      </c>
      <c r="R3132" s="152"/>
      <c r="S3132" s="152"/>
      <c r="T3132" s="153"/>
      <c r="U3132" s="147"/>
      <c r="V3132" s="147">
        <f>SUM(V3133:V3134)</f>
        <v>0</v>
      </c>
      <c r="W3132" s="147"/>
      <c r="AG3132" t="s">
        <v>229</v>
      </c>
    </row>
    <row r="3133" spans="1:60" outlineLevel="1" x14ac:dyDescent="0.2">
      <c r="A3133" s="161">
        <v>530</v>
      </c>
      <c r="B3133" s="162" t="s">
        <v>2960</v>
      </c>
      <c r="C3133" s="170" t="s">
        <v>2961</v>
      </c>
      <c r="D3133" s="163" t="s">
        <v>611</v>
      </c>
      <c r="E3133" s="164">
        <v>1</v>
      </c>
      <c r="F3133" s="165">
        <v>1030000</v>
      </c>
      <c r="G3133" s="166">
        <f>ROUND(E3133*F3133,2)</f>
        <v>1030000</v>
      </c>
      <c r="H3133" s="165">
        <v>0</v>
      </c>
      <c r="I3133" s="166">
        <f>ROUND(E3133*H3133,2)</f>
        <v>0</v>
      </c>
      <c r="J3133" s="165">
        <v>1030000</v>
      </c>
      <c r="K3133" s="166">
        <f>ROUND(E3133*J3133,2)</f>
        <v>1030000</v>
      </c>
      <c r="L3133" s="166">
        <v>21</v>
      </c>
      <c r="M3133" s="166">
        <f>G3133*(1+L3133/100)</f>
        <v>1246300</v>
      </c>
      <c r="N3133" s="166">
        <v>0</v>
      </c>
      <c r="O3133" s="166">
        <f>ROUND(E3133*N3133,2)</f>
        <v>0</v>
      </c>
      <c r="P3133" s="166">
        <v>0</v>
      </c>
      <c r="Q3133" s="166">
        <f>ROUND(E3133*P3133,2)</f>
        <v>0</v>
      </c>
      <c r="R3133" s="166"/>
      <c r="S3133" s="166" t="s">
        <v>250</v>
      </c>
      <c r="T3133" s="167" t="s">
        <v>234</v>
      </c>
      <c r="U3133" s="144">
        <v>0</v>
      </c>
      <c r="V3133" s="144">
        <f>ROUND(E3133*U3133,2)</f>
        <v>0</v>
      </c>
      <c r="W3133" s="144"/>
      <c r="X3133" s="133"/>
      <c r="Y3133" s="133"/>
      <c r="Z3133" s="133"/>
      <c r="AA3133" s="133"/>
      <c r="AB3133" s="133"/>
      <c r="AC3133" s="133"/>
      <c r="AD3133" s="133"/>
      <c r="AE3133" s="133"/>
      <c r="AF3133" s="133"/>
      <c r="AG3133" s="133" t="s">
        <v>251</v>
      </c>
      <c r="AH3133" s="133"/>
      <c r="AI3133" s="133"/>
      <c r="AJ3133" s="133"/>
      <c r="AK3133" s="133"/>
      <c r="AL3133" s="133"/>
      <c r="AM3133" s="133"/>
      <c r="AN3133" s="133"/>
      <c r="AO3133" s="133"/>
      <c r="AP3133" s="133"/>
      <c r="AQ3133" s="133"/>
      <c r="AR3133" s="133"/>
      <c r="AS3133" s="133"/>
      <c r="AT3133" s="133"/>
      <c r="AU3133" s="133"/>
      <c r="AV3133" s="133"/>
      <c r="AW3133" s="133"/>
      <c r="AX3133" s="133"/>
      <c r="AY3133" s="133"/>
      <c r="AZ3133" s="133"/>
      <c r="BA3133" s="133"/>
      <c r="BB3133" s="133"/>
      <c r="BC3133" s="133"/>
      <c r="BD3133" s="133"/>
      <c r="BE3133" s="133"/>
      <c r="BF3133" s="133"/>
      <c r="BG3133" s="133"/>
      <c r="BH3133" s="133"/>
    </row>
    <row r="3134" spans="1:60" outlineLevel="1" x14ac:dyDescent="0.2">
      <c r="A3134" s="161">
        <v>531</v>
      </c>
      <c r="B3134" s="162" t="s">
        <v>2962</v>
      </c>
      <c r="C3134" s="170" t="s">
        <v>2963</v>
      </c>
      <c r="D3134" s="163" t="s">
        <v>611</v>
      </c>
      <c r="E3134" s="164">
        <v>1</v>
      </c>
      <c r="F3134" s="165">
        <v>780000</v>
      </c>
      <c r="G3134" s="166">
        <f>ROUND(E3134*F3134,2)</f>
        <v>780000</v>
      </c>
      <c r="H3134" s="165">
        <v>0</v>
      </c>
      <c r="I3134" s="166">
        <f>ROUND(E3134*H3134,2)</f>
        <v>0</v>
      </c>
      <c r="J3134" s="165">
        <v>780000</v>
      </c>
      <c r="K3134" s="166">
        <f>ROUND(E3134*J3134,2)</f>
        <v>780000</v>
      </c>
      <c r="L3134" s="166">
        <v>21</v>
      </c>
      <c r="M3134" s="166">
        <f>G3134*(1+L3134/100)</f>
        <v>943800</v>
      </c>
      <c r="N3134" s="166">
        <v>0</v>
      </c>
      <c r="O3134" s="166">
        <f>ROUND(E3134*N3134,2)</f>
        <v>0</v>
      </c>
      <c r="P3134" s="166">
        <v>0</v>
      </c>
      <c r="Q3134" s="166">
        <f>ROUND(E3134*P3134,2)</f>
        <v>0</v>
      </c>
      <c r="R3134" s="166"/>
      <c r="S3134" s="166" t="s">
        <v>250</v>
      </c>
      <c r="T3134" s="167" t="s">
        <v>234</v>
      </c>
      <c r="U3134" s="144">
        <v>0</v>
      </c>
      <c r="V3134" s="144">
        <f>ROUND(E3134*U3134,2)</f>
        <v>0</v>
      </c>
      <c r="W3134" s="144"/>
      <c r="X3134" s="133"/>
      <c r="Y3134" s="133"/>
      <c r="Z3134" s="133"/>
      <c r="AA3134" s="133"/>
      <c r="AB3134" s="133"/>
      <c r="AC3134" s="133"/>
      <c r="AD3134" s="133"/>
      <c r="AE3134" s="133"/>
      <c r="AF3134" s="133"/>
      <c r="AG3134" s="133" t="s">
        <v>251</v>
      </c>
      <c r="AH3134" s="133"/>
      <c r="AI3134" s="133"/>
      <c r="AJ3134" s="133"/>
      <c r="AK3134" s="133"/>
      <c r="AL3134" s="133"/>
      <c r="AM3134" s="133"/>
      <c r="AN3134" s="133"/>
      <c r="AO3134" s="133"/>
      <c r="AP3134" s="133"/>
      <c r="AQ3134" s="133"/>
      <c r="AR3134" s="133"/>
      <c r="AS3134" s="133"/>
      <c r="AT3134" s="133"/>
      <c r="AU3134" s="133"/>
      <c r="AV3134" s="133"/>
      <c r="AW3134" s="133"/>
      <c r="AX3134" s="133"/>
      <c r="AY3134" s="133"/>
      <c r="AZ3134" s="133"/>
      <c r="BA3134" s="133"/>
      <c r="BB3134" s="133"/>
      <c r="BC3134" s="133"/>
      <c r="BD3134" s="133"/>
      <c r="BE3134" s="133"/>
      <c r="BF3134" s="133"/>
      <c r="BG3134" s="133"/>
      <c r="BH3134" s="133"/>
    </row>
    <row r="3135" spans="1:60" x14ac:dyDescent="0.2">
      <c r="A3135" s="148" t="s">
        <v>228</v>
      </c>
      <c r="B3135" s="149" t="s">
        <v>191</v>
      </c>
      <c r="C3135" s="169" t="s">
        <v>192</v>
      </c>
      <c r="D3135" s="150"/>
      <c r="E3135" s="151"/>
      <c r="F3135" s="152"/>
      <c r="G3135" s="152">
        <f>SUMIF(AG3136:AG3136,"&lt;&gt;NOR",G3136:G3136)</f>
        <v>5144507</v>
      </c>
      <c r="H3135" s="152"/>
      <c r="I3135" s="152">
        <f>SUM(I3136:I3136)</f>
        <v>0</v>
      </c>
      <c r="J3135" s="152"/>
      <c r="K3135" s="152">
        <f>SUM(K3136:K3136)</f>
        <v>5144507</v>
      </c>
      <c r="L3135" s="152"/>
      <c r="M3135" s="152">
        <f>SUM(M3136:M3136)</f>
        <v>6224853.4699999997</v>
      </c>
      <c r="N3135" s="152"/>
      <c r="O3135" s="152">
        <f>SUM(O3136:O3136)</f>
        <v>0</v>
      </c>
      <c r="P3135" s="152"/>
      <c r="Q3135" s="152">
        <f>SUM(Q3136:Q3136)</f>
        <v>0</v>
      </c>
      <c r="R3135" s="152"/>
      <c r="S3135" s="152"/>
      <c r="T3135" s="153"/>
      <c r="U3135" s="147"/>
      <c r="V3135" s="147">
        <f>SUM(V3136:V3136)</f>
        <v>0</v>
      </c>
      <c r="W3135" s="147"/>
      <c r="AG3135" t="s">
        <v>229</v>
      </c>
    </row>
    <row r="3136" spans="1:60" outlineLevel="1" x14ac:dyDescent="0.2">
      <c r="A3136" s="161">
        <v>532</v>
      </c>
      <c r="B3136" s="162" t="s">
        <v>2964</v>
      </c>
      <c r="C3136" s="170" t="s">
        <v>2965</v>
      </c>
      <c r="D3136" s="163" t="s">
        <v>611</v>
      </c>
      <c r="E3136" s="164">
        <v>1</v>
      </c>
      <c r="F3136" s="165">
        <v>5144507</v>
      </c>
      <c r="G3136" s="166">
        <f>ROUND(E3136*F3136,2)</f>
        <v>5144507</v>
      </c>
      <c r="H3136" s="165">
        <v>0</v>
      </c>
      <c r="I3136" s="166">
        <f>ROUND(E3136*H3136,2)</f>
        <v>0</v>
      </c>
      <c r="J3136" s="165">
        <v>5144507</v>
      </c>
      <c r="K3136" s="166">
        <f>ROUND(E3136*J3136,2)</f>
        <v>5144507</v>
      </c>
      <c r="L3136" s="166">
        <v>21</v>
      </c>
      <c r="M3136" s="166">
        <f>G3136*(1+L3136/100)</f>
        <v>6224853.4699999997</v>
      </c>
      <c r="N3136" s="166">
        <v>0</v>
      </c>
      <c r="O3136" s="166">
        <f>ROUND(E3136*N3136,2)</f>
        <v>0</v>
      </c>
      <c r="P3136" s="166">
        <v>0</v>
      </c>
      <c r="Q3136" s="166">
        <f>ROUND(E3136*P3136,2)</f>
        <v>0</v>
      </c>
      <c r="R3136" s="166"/>
      <c r="S3136" s="166" t="s">
        <v>250</v>
      </c>
      <c r="T3136" s="167" t="s">
        <v>234</v>
      </c>
      <c r="U3136" s="144">
        <v>0</v>
      </c>
      <c r="V3136" s="144">
        <f>ROUND(E3136*U3136,2)</f>
        <v>0</v>
      </c>
      <c r="W3136" s="144"/>
      <c r="X3136" s="133"/>
      <c r="Y3136" s="133"/>
      <c r="Z3136" s="133"/>
      <c r="AA3136" s="133"/>
      <c r="AB3136" s="133"/>
      <c r="AC3136" s="133"/>
      <c r="AD3136" s="133"/>
      <c r="AE3136" s="133"/>
      <c r="AF3136" s="133"/>
      <c r="AG3136" s="133" t="s">
        <v>354</v>
      </c>
      <c r="AH3136" s="133"/>
      <c r="AI3136" s="133"/>
      <c r="AJ3136" s="133"/>
      <c r="AK3136" s="133"/>
      <c r="AL3136" s="133"/>
      <c r="AM3136" s="133"/>
      <c r="AN3136" s="133"/>
      <c r="AO3136" s="133"/>
      <c r="AP3136" s="133"/>
      <c r="AQ3136" s="133"/>
      <c r="AR3136" s="133"/>
      <c r="AS3136" s="133"/>
      <c r="AT3136" s="133"/>
      <c r="AU3136" s="133"/>
      <c r="AV3136" s="133"/>
      <c r="AW3136" s="133"/>
      <c r="AX3136" s="133"/>
      <c r="AY3136" s="133"/>
      <c r="AZ3136" s="133"/>
      <c r="BA3136" s="133"/>
      <c r="BB3136" s="133"/>
      <c r="BC3136" s="133"/>
      <c r="BD3136" s="133"/>
      <c r="BE3136" s="133"/>
      <c r="BF3136" s="133"/>
      <c r="BG3136" s="133"/>
      <c r="BH3136" s="133"/>
    </row>
    <row r="3137" spans="1:60" x14ac:dyDescent="0.2">
      <c r="A3137" s="148" t="s">
        <v>228</v>
      </c>
      <c r="B3137" s="149" t="s">
        <v>193</v>
      </c>
      <c r="C3137" s="169" t="s">
        <v>194</v>
      </c>
      <c r="D3137" s="150"/>
      <c r="E3137" s="151"/>
      <c r="F3137" s="152"/>
      <c r="G3137" s="152">
        <f>SUMIF(AG3138:AG3138,"&lt;&gt;NOR",G3138:G3138)</f>
        <v>1084500</v>
      </c>
      <c r="H3137" s="152"/>
      <c r="I3137" s="152">
        <f>SUM(I3138:I3138)</f>
        <v>0</v>
      </c>
      <c r="J3137" s="152"/>
      <c r="K3137" s="152">
        <f>SUM(K3138:K3138)</f>
        <v>1084500</v>
      </c>
      <c r="L3137" s="152"/>
      <c r="M3137" s="152">
        <f>SUM(M3138:M3138)</f>
        <v>1312245</v>
      </c>
      <c r="N3137" s="152"/>
      <c r="O3137" s="152">
        <f>SUM(O3138:O3138)</f>
        <v>0</v>
      </c>
      <c r="P3137" s="152"/>
      <c r="Q3137" s="152">
        <f>SUM(Q3138:Q3138)</f>
        <v>0</v>
      </c>
      <c r="R3137" s="152"/>
      <c r="S3137" s="152"/>
      <c r="T3137" s="153"/>
      <c r="U3137" s="147"/>
      <c r="V3137" s="147">
        <f>SUM(V3138:V3138)</f>
        <v>0</v>
      </c>
      <c r="W3137" s="147"/>
      <c r="AG3137" t="s">
        <v>229</v>
      </c>
    </row>
    <row r="3138" spans="1:60" outlineLevel="1" x14ac:dyDescent="0.2">
      <c r="A3138" s="161">
        <v>533</v>
      </c>
      <c r="B3138" s="162" t="s">
        <v>2966</v>
      </c>
      <c r="C3138" s="170" t="s">
        <v>2967</v>
      </c>
      <c r="D3138" s="163" t="s">
        <v>611</v>
      </c>
      <c r="E3138" s="164">
        <v>1</v>
      </c>
      <c r="F3138" s="165">
        <v>1084500</v>
      </c>
      <c r="G3138" s="166">
        <f>ROUND(E3138*F3138,2)</f>
        <v>1084500</v>
      </c>
      <c r="H3138" s="165">
        <v>0</v>
      </c>
      <c r="I3138" s="166">
        <f>ROUND(E3138*H3138,2)</f>
        <v>0</v>
      </c>
      <c r="J3138" s="165">
        <v>1084500</v>
      </c>
      <c r="K3138" s="166">
        <f>ROUND(E3138*J3138,2)</f>
        <v>1084500</v>
      </c>
      <c r="L3138" s="166">
        <v>21</v>
      </c>
      <c r="M3138" s="166">
        <f>G3138*(1+L3138/100)</f>
        <v>1312245</v>
      </c>
      <c r="N3138" s="166">
        <v>0</v>
      </c>
      <c r="O3138" s="166">
        <f>ROUND(E3138*N3138,2)</f>
        <v>0</v>
      </c>
      <c r="P3138" s="166">
        <v>0</v>
      </c>
      <c r="Q3138" s="166">
        <f>ROUND(E3138*P3138,2)</f>
        <v>0</v>
      </c>
      <c r="R3138" s="166"/>
      <c r="S3138" s="166" t="s">
        <v>250</v>
      </c>
      <c r="T3138" s="167" t="s">
        <v>234</v>
      </c>
      <c r="U3138" s="144">
        <v>0</v>
      </c>
      <c r="V3138" s="144">
        <f>ROUND(E3138*U3138,2)</f>
        <v>0</v>
      </c>
      <c r="W3138" s="144"/>
      <c r="X3138" s="133"/>
      <c r="Y3138" s="133"/>
      <c r="Z3138" s="133"/>
      <c r="AA3138" s="133"/>
      <c r="AB3138" s="133"/>
      <c r="AC3138" s="133"/>
      <c r="AD3138" s="133"/>
      <c r="AE3138" s="133"/>
      <c r="AF3138" s="133"/>
      <c r="AG3138" s="133" t="s">
        <v>354</v>
      </c>
      <c r="AH3138" s="133"/>
      <c r="AI3138" s="133"/>
      <c r="AJ3138" s="133"/>
      <c r="AK3138" s="133"/>
      <c r="AL3138" s="133"/>
      <c r="AM3138" s="133"/>
      <c r="AN3138" s="133"/>
      <c r="AO3138" s="133"/>
      <c r="AP3138" s="133"/>
      <c r="AQ3138" s="133"/>
      <c r="AR3138" s="133"/>
      <c r="AS3138" s="133"/>
      <c r="AT3138" s="133"/>
      <c r="AU3138" s="133"/>
      <c r="AV3138" s="133"/>
      <c r="AW3138" s="133"/>
      <c r="AX3138" s="133"/>
      <c r="AY3138" s="133"/>
      <c r="AZ3138" s="133"/>
      <c r="BA3138" s="133"/>
      <c r="BB3138" s="133"/>
      <c r="BC3138" s="133"/>
      <c r="BD3138" s="133"/>
      <c r="BE3138" s="133"/>
      <c r="BF3138" s="133"/>
      <c r="BG3138" s="133"/>
      <c r="BH3138" s="133"/>
    </row>
    <row r="3139" spans="1:60" x14ac:dyDescent="0.2">
      <c r="A3139" s="148" t="s">
        <v>228</v>
      </c>
      <c r="B3139" s="149" t="s">
        <v>195</v>
      </c>
      <c r="C3139" s="169" t="s">
        <v>196</v>
      </c>
      <c r="D3139" s="150"/>
      <c r="E3139" s="151"/>
      <c r="F3139" s="152"/>
      <c r="G3139" s="152">
        <f>SUMIF(AG3140:AG3150,"&lt;&gt;NOR",G3140:G3150)</f>
        <v>426420</v>
      </c>
      <c r="H3139" s="152"/>
      <c r="I3139" s="152">
        <f>SUM(I3140:I3150)</f>
        <v>0</v>
      </c>
      <c r="J3139" s="152"/>
      <c r="K3139" s="152">
        <f>SUM(K3140:K3150)</f>
        <v>426420</v>
      </c>
      <c r="L3139" s="152"/>
      <c r="M3139" s="152">
        <f>SUM(M3140:M3150)</f>
        <v>515968.2</v>
      </c>
      <c r="N3139" s="152"/>
      <c r="O3139" s="152">
        <f>SUM(O3140:O3150)</f>
        <v>6.18</v>
      </c>
      <c r="P3139" s="152"/>
      <c r="Q3139" s="152">
        <f>SUM(Q3140:Q3150)</f>
        <v>0</v>
      </c>
      <c r="R3139" s="152"/>
      <c r="S3139" s="152"/>
      <c r="T3139" s="153"/>
      <c r="U3139" s="147"/>
      <c r="V3139" s="147">
        <f>SUM(V3140:V3150)</f>
        <v>0</v>
      </c>
      <c r="W3139" s="147"/>
      <c r="AG3139" t="s">
        <v>229</v>
      </c>
    </row>
    <row r="3140" spans="1:60" ht="22.5" outlineLevel="1" x14ac:dyDescent="0.2">
      <c r="A3140" s="154">
        <v>534</v>
      </c>
      <c r="B3140" s="155" t="s">
        <v>2968</v>
      </c>
      <c r="C3140" s="171" t="s">
        <v>2969</v>
      </c>
      <c r="D3140" s="156" t="s">
        <v>1936</v>
      </c>
      <c r="E3140" s="157">
        <v>6180</v>
      </c>
      <c r="F3140" s="158">
        <v>69</v>
      </c>
      <c r="G3140" s="159">
        <f>ROUND(E3140*F3140,2)</f>
        <v>426420</v>
      </c>
      <c r="H3140" s="158">
        <v>0</v>
      </c>
      <c r="I3140" s="159">
        <f>ROUND(E3140*H3140,2)</f>
        <v>0</v>
      </c>
      <c r="J3140" s="158">
        <v>69</v>
      </c>
      <c r="K3140" s="159">
        <f>ROUND(E3140*J3140,2)</f>
        <v>426420</v>
      </c>
      <c r="L3140" s="159">
        <v>21</v>
      </c>
      <c r="M3140" s="159">
        <f>G3140*(1+L3140/100)</f>
        <v>515968.2</v>
      </c>
      <c r="N3140" s="159">
        <v>1E-3</v>
      </c>
      <c r="O3140" s="159">
        <f>ROUND(E3140*N3140,2)</f>
        <v>6.18</v>
      </c>
      <c r="P3140" s="159">
        <v>0</v>
      </c>
      <c r="Q3140" s="159">
        <f>ROUND(E3140*P3140,2)</f>
        <v>0</v>
      </c>
      <c r="R3140" s="159"/>
      <c r="S3140" s="159" t="s">
        <v>250</v>
      </c>
      <c r="T3140" s="160" t="s">
        <v>234</v>
      </c>
      <c r="U3140" s="144">
        <v>0</v>
      </c>
      <c r="V3140" s="144">
        <f>ROUND(E3140*U3140,2)</f>
        <v>0</v>
      </c>
      <c r="W3140" s="144"/>
      <c r="X3140" s="133"/>
      <c r="Y3140" s="133"/>
      <c r="Z3140" s="133"/>
      <c r="AA3140" s="133"/>
      <c r="AB3140" s="133"/>
      <c r="AC3140" s="133"/>
      <c r="AD3140" s="133"/>
      <c r="AE3140" s="133"/>
      <c r="AF3140" s="133"/>
      <c r="AG3140" s="133" t="s">
        <v>251</v>
      </c>
      <c r="AH3140" s="133"/>
      <c r="AI3140" s="133"/>
      <c r="AJ3140" s="133"/>
      <c r="AK3140" s="133"/>
      <c r="AL3140" s="133"/>
      <c r="AM3140" s="133"/>
      <c r="AN3140" s="133"/>
      <c r="AO3140" s="133"/>
      <c r="AP3140" s="133"/>
      <c r="AQ3140" s="133"/>
      <c r="AR3140" s="133"/>
      <c r="AS3140" s="133"/>
      <c r="AT3140" s="133"/>
      <c r="AU3140" s="133"/>
      <c r="AV3140" s="133"/>
      <c r="AW3140" s="133"/>
      <c r="AX3140" s="133"/>
      <c r="AY3140" s="133"/>
      <c r="AZ3140" s="133"/>
      <c r="BA3140" s="133"/>
      <c r="BB3140" s="133"/>
      <c r="BC3140" s="133"/>
      <c r="BD3140" s="133"/>
      <c r="BE3140" s="133"/>
      <c r="BF3140" s="133"/>
      <c r="BG3140" s="133"/>
      <c r="BH3140" s="133"/>
    </row>
    <row r="3141" spans="1:60" outlineLevel="1" x14ac:dyDescent="0.2">
      <c r="A3141" s="142"/>
      <c r="B3141" s="143"/>
      <c r="C3141" s="189" t="s">
        <v>2970</v>
      </c>
      <c r="D3141" s="175"/>
      <c r="E3141" s="176"/>
      <c r="F3141" s="144"/>
      <c r="G3141" s="144"/>
      <c r="H3141" s="144"/>
      <c r="I3141" s="144"/>
      <c r="J3141" s="144"/>
      <c r="K3141" s="144"/>
      <c r="L3141" s="144"/>
      <c r="M3141" s="144"/>
      <c r="N3141" s="144"/>
      <c r="O3141" s="144"/>
      <c r="P3141" s="144"/>
      <c r="Q3141" s="144"/>
      <c r="R3141" s="144"/>
      <c r="S3141" s="144"/>
      <c r="T3141" s="144"/>
      <c r="U3141" s="144"/>
      <c r="V3141" s="144"/>
      <c r="W3141" s="144"/>
      <c r="X3141" s="133"/>
      <c r="Y3141" s="133"/>
      <c r="Z3141" s="133"/>
      <c r="AA3141" s="133"/>
      <c r="AB3141" s="133"/>
      <c r="AC3141" s="133"/>
      <c r="AD3141" s="133"/>
      <c r="AE3141" s="133"/>
      <c r="AF3141" s="133"/>
      <c r="AG3141" s="133" t="s">
        <v>282</v>
      </c>
      <c r="AH3141" s="133">
        <v>0</v>
      </c>
      <c r="AI3141" s="133"/>
      <c r="AJ3141" s="133"/>
      <c r="AK3141" s="133"/>
      <c r="AL3141" s="133"/>
      <c r="AM3141" s="133"/>
      <c r="AN3141" s="133"/>
      <c r="AO3141" s="133"/>
      <c r="AP3141" s="133"/>
      <c r="AQ3141" s="133"/>
      <c r="AR3141" s="133"/>
      <c r="AS3141" s="133"/>
      <c r="AT3141" s="133"/>
      <c r="AU3141" s="133"/>
      <c r="AV3141" s="133"/>
      <c r="AW3141" s="133"/>
      <c r="AX3141" s="133"/>
      <c r="AY3141" s="133"/>
      <c r="AZ3141" s="133"/>
      <c r="BA3141" s="133"/>
      <c r="BB3141" s="133"/>
      <c r="BC3141" s="133"/>
      <c r="BD3141" s="133"/>
      <c r="BE3141" s="133"/>
      <c r="BF3141" s="133"/>
      <c r="BG3141" s="133"/>
      <c r="BH3141" s="133"/>
    </row>
    <row r="3142" spans="1:60" outlineLevel="1" x14ac:dyDescent="0.2">
      <c r="A3142" s="142"/>
      <c r="B3142" s="143"/>
      <c r="C3142" s="189" t="s">
        <v>2971</v>
      </c>
      <c r="D3142" s="175"/>
      <c r="E3142" s="176">
        <v>650</v>
      </c>
      <c r="F3142" s="144"/>
      <c r="G3142" s="144"/>
      <c r="H3142" s="144"/>
      <c r="I3142" s="144"/>
      <c r="J3142" s="144"/>
      <c r="K3142" s="144"/>
      <c r="L3142" s="144"/>
      <c r="M3142" s="144"/>
      <c r="N3142" s="144"/>
      <c r="O3142" s="144"/>
      <c r="P3142" s="144"/>
      <c r="Q3142" s="144"/>
      <c r="R3142" s="144"/>
      <c r="S3142" s="144"/>
      <c r="T3142" s="144"/>
      <c r="U3142" s="144"/>
      <c r="V3142" s="144"/>
      <c r="W3142" s="144"/>
      <c r="X3142" s="133"/>
      <c r="Y3142" s="133"/>
      <c r="Z3142" s="133"/>
      <c r="AA3142" s="133"/>
      <c r="AB3142" s="133"/>
      <c r="AC3142" s="133"/>
      <c r="AD3142" s="133"/>
      <c r="AE3142" s="133"/>
      <c r="AF3142" s="133"/>
      <c r="AG3142" s="133" t="s">
        <v>282</v>
      </c>
      <c r="AH3142" s="133">
        <v>0</v>
      </c>
      <c r="AI3142" s="133"/>
      <c r="AJ3142" s="133"/>
      <c r="AK3142" s="133"/>
      <c r="AL3142" s="133"/>
      <c r="AM3142" s="133"/>
      <c r="AN3142" s="133"/>
      <c r="AO3142" s="133"/>
      <c r="AP3142" s="133"/>
      <c r="AQ3142" s="133"/>
      <c r="AR3142" s="133"/>
      <c r="AS3142" s="133"/>
      <c r="AT3142" s="133"/>
      <c r="AU3142" s="133"/>
      <c r="AV3142" s="133"/>
      <c r="AW3142" s="133"/>
      <c r="AX3142" s="133"/>
      <c r="AY3142" s="133"/>
      <c r="AZ3142" s="133"/>
      <c r="BA3142" s="133"/>
      <c r="BB3142" s="133"/>
      <c r="BC3142" s="133"/>
      <c r="BD3142" s="133"/>
      <c r="BE3142" s="133"/>
      <c r="BF3142" s="133"/>
      <c r="BG3142" s="133"/>
      <c r="BH3142" s="133"/>
    </row>
    <row r="3143" spans="1:60" outlineLevel="1" x14ac:dyDescent="0.2">
      <c r="A3143" s="142"/>
      <c r="B3143" s="143"/>
      <c r="C3143" s="189" t="s">
        <v>2972</v>
      </c>
      <c r="D3143" s="175"/>
      <c r="E3143" s="176">
        <v>650</v>
      </c>
      <c r="F3143" s="144"/>
      <c r="G3143" s="144"/>
      <c r="H3143" s="144"/>
      <c r="I3143" s="144"/>
      <c r="J3143" s="144"/>
      <c r="K3143" s="144"/>
      <c r="L3143" s="144"/>
      <c r="M3143" s="144"/>
      <c r="N3143" s="144"/>
      <c r="O3143" s="144"/>
      <c r="P3143" s="144"/>
      <c r="Q3143" s="144"/>
      <c r="R3143" s="144"/>
      <c r="S3143" s="144"/>
      <c r="T3143" s="144"/>
      <c r="U3143" s="144"/>
      <c r="V3143" s="144"/>
      <c r="W3143" s="144"/>
      <c r="X3143" s="133"/>
      <c r="Y3143" s="133"/>
      <c r="Z3143" s="133"/>
      <c r="AA3143" s="133"/>
      <c r="AB3143" s="133"/>
      <c r="AC3143" s="133"/>
      <c r="AD3143" s="133"/>
      <c r="AE3143" s="133"/>
      <c r="AF3143" s="133"/>
      <c r="AG3143" s="133" t="s">
        <v>282</v>
      </c>
      <c r="AH3143" s="133">
        <v>0</v>
      </c>
      <c r="AI3143" s="133"/>
      <c r="AJ3143" s="133"/>
      <c r="AK3143" s="133"/>
      <c r="AL3143" s="133"/>
      <c r="AM3143" s="133"/>
      <c r="AN3143" s="133"/>
      <c r="AO3143" s="133"/>
      <c r="AP3143" s="133"/>
      <c r="AQ3143" s="133"/>
      <c r="AR3143" s="133"/>
      <c r="AS3143" s="133"/>
      <c r="AT3143" s="133"/>
      <c r="AU3143" s="133"/>
      <c r="AV3143" s="133"/>
      <c r="AW3143" s="133"/>
      <c r="AX3143" s="133"/>
      <c r="AY3143" s="133"/>
      <c r="AZ3143" s="133"/>
      <c r="BA3143" s="133"/>
      <c r="BB3143" s="133"/>
      <c r="BC3143" s="133"/>
      <c r="BD3143" s="133"/>
      <c r="BE3143" s="133"/>
      <c r="BF3143" s="133"/>
      <c r="BG3143" s="133"/>
      <c r="BH3143" s="133"/>
    </row>
    <row r="3144" spans="1:60" outlineLevel="1" x14ac:dyDescent="0.2">
      <c r="A3144" s="142"/>
      <c r="B3144" s="143"/>
      <c r="C3144" s="189" t="s">
        <v>2973</v>
      </c>
      <c r="D3144" s="175"/>
      <c r="E3144" s="176">
        <v>650</v>
      </c>
      <c r="F3144" s="144"/>
      <c r="G3144" s="144"/>
      <c r="H3144" s="144"/>
      <c r="I3144" s="144"/>
      <c r="J3144" s="144"/>
      <c r="K3144" s="144"/>
      <c r="L3144" s="144"/>
      <c r="M3144" s="144"/>
      <c r="N3144" s="144"/>
      <c r="O3144" s="144"/>
      <c r="P3144" s="144"/>
      <c r="Q3144" s="144"/>
      <c r="R3144" s="144"/>
      <c r="S3144" s="144"/>
      <c r="T3144" s="144"/>
      <c r="U3144" s="144"/>
      <c r="V3144" s="144"/>
      <c r="W3144" s="144"/>
      <c r="X3144" s="133"/>
      <c r="Y3144" s="133"/>
      <c r="Z3144" s="133"/>
      <c r="AA3144" s="133"/>
      <c r="AB3144" s="133"/>
      <c r="AC3144" s="133"/>
      <c r="AD3144" s="133"/>
      <c r="AE3144" s="133"/>
      <c r="AF3144" s="133"/>
      <c r="AG3144" s="133" t="s">
        <v>282</v>
      </c>
      <c r="AH3144" s="133">
        <v>0</v>
      </c>
      <c r="AI3144" s="133"/>
      <c r="AJ3144" s="133"/>
      <c r="AK3144" s="133"/>
      <c r="AL3144" s="133"/>
      <c r="AM3144" s="133"/>
      <c r="AN3144" s="133"/>
      <c r="AO3144" s="133"/>
      <c r="AP3144" s="133"/>
      <c r="AQ3144" s="133"/>
      <c r="AR3144" s="133"/>
      <c r="AS3144" s="133"/>
      <c r="AT3144" s="133"/>
      <c r="AU3144" s="133"/>
      <c r="AV3144" s="133"/>
      <c r="AW3144" s="133"/>
      <c r="AX3144" s="133"/>
      <c r="AY3144" s="133"/>
      <c r="AZ3144" s="133"/>
      <c r="BA3144" s="133"/>
      <c r="BB3144" s="133"/>
      <c r="BC3144" s="133"/>
      <c r="BD3144" s="133"/>
      <c r="BE3144" s="133"/>
      <c r="BF3144" s="133"/>
      <c r="BG3144" s="133"/>
      <c r="BH3144" s="133"/>
    </row>
    <row r="3145" spans="1:60" outlineLevel="1" x14ac:dyDescent="0.2">
      <c r="A3145" s="142"/>
      <c r="B3145" s="143"/>
      <c r="C3145" s="189" t="s">
        <v>2974</v>
      </c>
      <c r="D3145" s="175"/>
      <c r="E3145" s="176">
        <v>650</v>
      </c>
      <c r="F3145" s="144"/>
      <c r="G3145" s="144"/>
      <c r="H3145" s="144"/>
      <c r="I3145" s="144"/>
      <c r="J3145" s="144"/>
      <c r="K3145" s="144"/>
      <c r="L3145" s="144"/>
      <c r="M3145" s="144"/>
      <c r="N3145" s="144"/>
      <c r="O3145" s="144"/>
      <c r="P3145" s="144"/>
      <c r="Q3145" s="144"/>
      <c r="R3145" s="144"/>
      <c r="S3145" s="144"/>
      <c r="T3145" s="144"/>
      <c r="U3145" s="144"/>
      <c r="V3145" s="144"/>
      <c r="W3145" s="144"/>
      <c r="X3145" s="133"/>
      <c r="Y3145" s="133"/>
      <c r="Z3145" s="133"/>
      <c r="AA3145" s="133"/>
      <c r="AB3145" s="133"/>
      <c r="AC3145" s="133"/>
      <c r="AD3145" s="133"/>
      <c r="AE3145" s="133"/>
      <c r="AF3145" s="133"/>
      <c r="AG3145" s="133" t="s">
        <v>282</v>
      </c>
      <c r="AH3145" s="133">
        <v>0</v>
      </c>
      <c r="AI3145" s="133"/>
      <c r="AJ3145" s="133"/>
      <c r="AK3145" s="133"/>
      <c r="AL3145" s="133"/>
      <c r="AM3145" s="133"/>
      <c r="AN3145" s="133"/>
      <c r="AO3145" s="133"/>
      <c r="AP3145" s="133"/>
      <c r="AQ3145" s="133"/>
      <c r="AR3145" s="133"/>
      <c r="AS3145" s="133"/>
      <c r="AT3145" s="133"/>
      <c r="AU3145" s="133"/>
      <c r="AV3145" s="133"/>
      <c r="AW3145" s="133"/>
      <c r="AX3145" s="133"/>
      <c r="AY3145" s="133"/>
      <c r="AZ3145" s="133"/>
      <c r="BA3145" s="133"/>
      <c r="BB3145" s="133"/>
      <c r="BC3145" s="133"/>
      <c r="BD3145" s="133"/>
      <c r="BE3145" s="133"/>
      <c r="BF3145" s="133"/>
      <c r="BG3145" s="133"/>
      <c r="BH3145" s="133"/>
    </row>
    <row r="3146" spans="1:60" outlineLevel="1" x14ac:dyDescent="0.2">
      <c r="A3146" s="142"/>
      <c r="B3146" s="143"/>
      <c r="C3146" s="189" t="s">
        <v>2975</v>
      </c>
      <c r="D3146" s="175"/>
      <c r="E3146" s="176">
        <v>1320</v>
      </c>
      <c r="F3146" s="144"/>
      <c r="G3146" s="144"/>
      <c r="H3146" s="144"/>
      <c r="I3146" s="144"/>
      <c r="J3146" s="144"/>
      <c r="K3146" s="144"/>
      <c r="L3146" s="144"/>
      <c r="M3146" s="144"/>
      <c r="N3146" s="144"/>
      <c r="O3146" s="144"/>
      <c r="P3146" s="144"/>
      <c r="Q3146" s="144"/>
      <c r="R3146" s="144"/>
      <c r="S3146" s="144"/>
      <c r="T3146" s="144"/>
      <c r="U3146" s="144"/>
      <c r="V3146" s="144"/>
      <c r="W3146" s="144"/>
      <c r="X3146" s="133"/>
      <c r="Y3146" s="133"/>
      <c r="Z3146" s="133"/>
      <c r="AA3146" s="133"/>
      <c r="AB3146" s="133"/>
      <c r="AC3146" s="133"/>
      <c r="AD3146" s="133"/>
      <c r="AE3146" s="133"/>
      <c r="AF3146" s="133"/>
      <c r="AG3146" s="133" t="s">
        <v>282</v>
      </c>
      <c r="AH3146" s="133">
        <v>0</v>
      </c>
      <c r="AI3146" s="133"/>
      <c r="AJ3146" s="133"/>
      <c r="AK3146" s="133"/>
      <c r="AL3146" s="133"/>
      <c r="AM3146" s="133"/>
      <c r="AN3146" s="133"/>
      <c r="AO3146" s="133"/>
      <c r="AP3146" s="133"/>
      <c r="AQ3146" s="133"/>
      <c r="AR3146" s="133"/>
      <c r="AS3146" s="133"/>
      <c r="AT3146" s="133"/>
      <c r="AU3146" s="133"/>
      <c r="AV3146" s="133"/>
      <c r="AW3146" s="133"/>
      <c r="AX3146" s="133"/>
      <c r="AY3146" s="133"/>
      <c r="AZ3146" s="133"/>
      <c r="BA3146" s="133"/>
      <c r="BB3146" s="133"/>
      <c r="BC3146" s="133"/>
      <c r="BD3146" s="133"/>
      <c r="BE3146" s="133"/>
      <c r="BF3146" s="133"/>
      <c r="BG3146" s="133"/>
      <c r="BH3146" s="133"/>
    </row>
    <row r="3147" spans="1:60" outlineLevel="1" x14ac:dyDescent="0.2">
      <c r="A3147" s="142"/>
      <c r="B3147" s="143"/>
      <c r="C3147" s="189" t="s">
        <v>2976</v>
      </c>
      <c r="D3147" s="175"/>
      <c r="E3147" s="176">
        <v>385</v>
      </c>
      <c r="F3147" s="144"/>
      <c r="G3147" s="144"/>
      <c r="H3147" s="144"/>
      <c r="I3147" s="144"/>
      <c r="J3147" s="144"/>
      <c r="K3147" s="144"/>
      <c r="L3147" s="144"/>
      <c r="M3147" s="144"/>
      <c r="N3147" s="144"/>
      <c r="O3147" s="144"/>
      <c r="P3147" s="144"/>
      <c r="Q3147" s="144"/>
      <c r="R3147" s="144"/>
      <c r="S3147" s="144"/>
      <c r="T3147" s="144"/>
      <c r="U3147" s="144"/>
      <c r="V3147" s="144"/>
      <c r="W3147" s="144"/>
      <c r="X3147" s="133"/>
      <c r="Y3147" s="133"/>
      <c r="Z3147" s="133"/>
      <c r="AA3147" s="133"/>
      <c r="AB3147" s="133"/>
      <c r="AC3147" s="133"/>
      <c r="AD3147" s="133"/>
      <c r="AE3147" s="133"/>
      <c r="AF3147" s="133"/>
      <c r="AG3147" s="133" t="s">
        <v>282</v>
      </c>
      <c r="AH3147" s="133">
        <v>0</v>
      </c>
      <c r="AI3147" s="133"/>
      <c r="AJ3147" s="133"/>
      <c r="AK3147" s="133"/>
      <c r="AL3147" s="133"/>
      <c r="AM3147" s="133"/>
      <c r="AN3147" s="133"/>
      <c r="AO3147" s="133"/>
      <c r="AP3147" s="133"/>
      <c r="AQ3147" s="133"/>
      <c r="AR3147" s="133"/>
      <c r="AS3147" s="133"/>
      <c r="AT3147" s="133"/>
      <c r="AU3147" s="133"/>
      <c r="AV3147" s="133"/>
      <c r="AW3147" s="133"/>
      <c r="AX3147" s="133"/>
      <c r="AY3147" s="133"/>
      <c r="AZ3147" s="133"/>
      <c r="BA3147" s="133"/>
      <c r="BB3147" s="133"/>
      <c r="BC3147" s="133"/>
      <c r="BD3147" s="133"/>
      <c r="BE3147" s="133"/>
      <c r="BF3147" s="133"/>
      <c r="BG3147" s="133"/>
      <c r="BH3147" s="133"/>
    </row>
    <row r="3148" spans="1:60" outlineLevel="1" x14ac:dyDescent="0.2">
      <c r="A3148" s="142"/>
      <c r="B3148" s="143"/>
      <c r="C3148" s="189" t="s">
        <v>2977</v>
      </c>
      <c r="D3148" s="175"/>
      <c r="E3148" s="176">
        <v>450</v>
      </c>
      <c r="F3148" s="144"/>
      <c r="G3148" s="144"/>
      <c r="H3148" s="144"/>
      <c r="I3148" s="144"/>
      <c r="J3148" s="144"/>
      <c r="K3148" s="144"/>
      <c r="L3148" s="144"/>
      <c r="M3148" s="144"/>
      <c r="N3148" s="144"/>
      <c r="O3148" s="144"/>
      <c r="P3148" s="144"/>
      <c r="Q3148" s="144"/>
      <c r="R3148" s="144"/>
      <c r="S3148" s="144"/>
      <c r="T3148" s="144"/>
      <c r="U3148" s="144"/>
      <c r="V3148" s="144"/>
      <c r="W3148" s="144"/>
      <c r="X3148" s="133"/>
      <c r="Y3148" s="133"/>
      <c r="Z3148" s="133"/>
      <c r="AA3148" s="133"/>
      <c r="AB3148" s="133"/>
      <c r="AC3148" s="133"/>
      <c r="AD3148" s="133"/>
      <c r="AE3148" s="133"/>
      <c r="AF3148" s="133"/>
      <c r="AG3148" s="133" t="s">
        <v>282</v>
      </c>
      <c r="AH3148" s="133">
        <v>0</v>
      </c>
      <c r="AI3148" s="133"/>
      <c r="AJ3148" s="133"/>
      <c r="AK3148" s="133"/>
      <c r="AL3148" s="133"/>
      <c r="AM3148" s="133"/>
      <c r="AN3148" s="133"/>
      <c r="AO3148" s="133"/>
      <c r="AP3148" s="133"/>
      <c r="AQ3148" s="133"/>
      <c r="AR3148" s="133"/>
      <c r="AS3148" s="133"/>
      <c r="AT3148" s="133"/>
      <c r="AU3148" s="133"/>
      <c r="AV3148" s="133"/>
      <c r="AW3148" s="133"/>
      <c r="AX3148" s="133"/>
      <c r="AY3148" s="133"/>
      <c r="AZ3148" s="133"/>
      <c r="BA3148" s="133"/>
      <c r="BB3148" s="133"/>
      <c r="BC3148" s="133"/>
      <c r="BD3148" s="133"/>
      <c r="BE3148" s="133"/>
      <c r="BF3148" s="133"/>
      <c r="BG3148" s="133"/>
      <c r="BH3148" s="133"/>
    </row>
    <row r="3149" spans="1:60" outlineLevel="1" x14ac:dyDescent="0.2">
      <c r="A3149" s="142"/>
      <c r="B3149" s="143"/>
      <c r="C3149" s="189" t="s">
        <v>2978</v>
      </c>
      <c r="D3149" s="175"/>
      <c r="E3149" s="176">
        <v>750</v>
      </c>
      <c r="F3149" s="144"/>
      <c r="G3149" s="144"/>
      <c r="H3149" s="144"/>
      <c r="I3149" s="144"/>
      <c r="J3149" s="144"/>
      <c r="K3149" s="144"/>
      <c r="L3149" s="144"/>
      <c r="M3149" s="144"/>
      <c r="N3149" s="144"/>
      <c r="O3149" s="144"/>
      <c r="P3149" s="144"/>
      <c r="Q3149" s="144"/>
      <c r="R3149" s="144"/>
      <c r="S3149" s="144"/>
      <c r="T3149" s="144"/>
      <c r="U3149" s="144"/>
      <c r="V3149" s="144"/>
      <c r="W3149" s="144"/>
      <c r="X3149" s="133"/>
      <c r="Y3149" s="133"/>
      <c r="Z3149" s="133"/>
      <c r="AA3149" s="133"/>
      <c r="AB3149" s="133"/>
      <c r="AC3149" s="133"/>
      <c r="AD3149" s="133"/>
      <c r="AE3149" s="133"/>
      <c r="AF3149" s="133"/>
      <c r="AG3149" s="133" t="s">
        <v>282</v>
      </c>
      <c r="AH3149" s="133">
        <v>0</v>
      </c>
      <c r="AI3149" s="133"/>
      <c r="AJ3149" s="133"/>
      <c r="AK3149" s="133"/>
      <c r="AL3149" s="133"/>
      <c r="AM3149" s="133"/>
      <c r="AN3149" s="133"/>
      <c r="AO3149" s="133"/>
      <c r="AP3149" s="133"/>
      <c r="AQ3149" s="133"/>
      <c r="AR3149" s="133"/>
      <c r="AS3149" s="133"/>
      <c r="AT3149" s="133"/>
      <c r="AU3149" s="133"/>
      <c r="AV3149" s="133"/>
      <c r="AW3149" s="133"/>
      <c r="AX3149" s="133"/>
      <c r="AY3149" s="133"/>
      <c r="AZ3149" s="133"/>
      <c r="BA3149" s="133"/>
      <c r="BB3149" s="133"/>
      <c r="BC3149" s="133"/>
      <c r="BD3149" s="133"/>
      <c r="BE3149" s="133"/>
      <c r="BF3149" s="133"/>
      <c r="BG3149" s="133"/>
      <c r="BH3149" s="133"/>
    </row>
    <row r="3150" spans="1:60" outlineLevel="1" x14ac:dyDescent="0.2">
      <c r="A3150" s="142"/>
      <c r="B3150" s="143"/>
      <c r="C3150" s="189" t="s">
        <v>2979</v>
      </c>
      <c r="D3150" s="175"/>
      <c r="E3150" s="176">
        <v>675</v>
      </c>
      <c r="F3150" s="144"/>
      <c r="G3150" s="144"/>
      <c r="H3150" s="144"/>
      <c r="I3150" s="144"/>
      <c r="J3150" s="144"/>
      <c r="K3150" s="144"/>
      <c r="L3150" s="144"/>
      <c r="M3150" s="144"/>
      <c r="N3150" s="144"/>
      <c r="O3150" s="144"/>
      <c r="P3150" s="144"/>
      <c r="Q3150" s="144"/>
      <c r="R3150" s="144"/>
      <c r="S3150" s="144"/>
      <c r="T3150" s="144"/>
      <c r="U3150" s="144"/>
      <c r="V3150" s="144"/>
      <c r="W3150" s="144"/>
      <c r="X3150" s="133"/>
      <c r="Y3150" s="133"/>
      <c r="Z3150" s="133"/>
      <c r="AA3150" s="133"/>
      <c r="AB3150" s="133"/>
      <c r="AC3150" s="133"/>
      <c r="AD3150" s="133"/>
      <c r="AE3150" s="133"/>
      <c r="AF3150" s="133"/>
      <c r="AG3150" s="133" t="s">
        <v>282</v>
      </c>
      <c r="AH3150" s="133">
        <v>0</v>
      </c>
      <c r="AI3150" s="133"/>
      <c r="AJ3150" s="133"/>
      <c r="AK3150" s="133"/>
      <c r="AL3150" s="133"/>
      <c r="AM3150" s="133"/>
      <c r="AN3150" s="133"/>
      <c r="AO3150" s="133"/>
      <c r="AP3150" s="133"/>
      <c r="AQ3150" s="133"/>
      <c r="AR3150" s="133"/>
      <c r="AS3150" s="133"/>
      <c r="AT3150" s="133"/>
      <c r="AU3150" s="133"/>
      <c r="AV3150" s="133"/>
      <c r="AW3150" s="133"/>
      <c r="AX3150" s="133"/>
      <c r="AY3150" s="133"/>
      <c r="AZ3150" s="133"/>
      <c r="BA3150" s="133"/>
      <c r="BB3150" s="133"/>
      <c r="BC3150" s="133"/>
      <c r="BD3150" s="133"/>
      <c r="BE3150" s="133"/>
      <c r="BF3150" s="133"/>
      <c r="BG3150" s="133"/>
      <c r="BH3150" s="133"/>
    </row>
    <row r="3151" spans="1:60" x14ac:dyDescent="0.2">
      <c r="A3151" s="148" t="s">
        <v>228</v>
      </c>
      <c r="B3151" s="149" t="s">
        <v>197</v>
      </c>
      <c r="C3151" s="169" t="s">
        <v>198</v>
      </c>
      <c r="D3151" s="150"/>
      <c r="E3151" s="151"/>
      <c r="F3151" s="152"/>
      <c r="G3151" s="152">
        <f>SUMIF(AG3152:AG3179,"&lt;&gt;NOR",G3152:G3179)</f>
        <v>512422.91</v>
      </c>
      <c r="H3151" s="152"/>
      <c r="I3151" s="152">
        <f>SUM(I3152:I3179)</f>
        <v>1000.96</v>
      </c>
      <c r="J3151" s="152"/>
      <c r="K3151" s="152">
        <f>SUM(K3152:K3179)</f>
        <v>511421.95</v>
      </c>
      <c r="L3151" s="152"/>
      <c r="M3151" s="152">
        <f>SUM(M3152:M3179)</f>
        <v>620031.72109999997</v>
      </c>
      <c r="N3151" s="152"/>
      <c r="O3151" s="152">
        <f>SUM(O3152:O3179)</f>
        <v>0</v>
      </c>
      <c r="P3151" s="152"/>
      <c r="Q3151" s="152">
        <f>SUM(Q3152:Q3179)</f>
        <v>0</v>
      </c>
      <c r="R3151" s="152"/>
      <c r="S3151" s="152"/>
      <c r="T3151" s="153"/>
      <c r="U3151" s="147"/>
      <c r="V3151" s="147">
        <f>SUM(V3152:V3179)</f>
        <v>399.33</v>
      </c>
      <c r="W3151" s="147"/>
      <c r="AG3151" t="s">
        <v>229</v>
      </c>
    </row>
    <row r="3152" spans="1:60" ht="22.5" outlineLevel="1" x14ac:dyDescent="0.2">
      <c r="A3152" s="154">
        <v>535</v>
      </c>
      <c r="B3152" s="155" t="s">
        <v>2980</v>
      </c>
      <c r="C3152" s="171" t="s">
        <v>2981</v>
      </c>
      <c r="D3152" s="156" t="s">
        <v>393</v>
      </c>
      <c r="E3152" s="157">
        <v>339.30797000000001</v>
      </c>
      <c r="F3152" s="158">
        <v>289.5</v>
      </c>
      <c r="G3152" s="159">
        <f>ROUND(E3152*F3152,2)</f>
        <v>98229.66</v>
      </c>
      <c r="H3152" s="158">
        <v>0</v>
      </c>
      <c r="I3152" s="159">
        <f>ROUND(E3152*H3152,2)</f>
        <v>0</v>
      </c>
      <c r="J3152" s="158">
        <v>289.5</v>
      </c>
      <c r="K3152" s="159">
        <f>ROUND(E3152*J3152,2)</f>
        <v>98229.66</v>
      </c>
      <c r="L3152" s="159">
        <v>21</v>
      </c>
      <c r="M3152" s="159">
        <f>G3152*(1+L3152/100)</f>
        <v>118857.88860000001</v>
      </c>
      <c r="N3152" s="159">
        <v>0</v>
      </c>
      <c r="O3152" s="159">
        <f>ROUND(E3152*N3152,2)</f>
        <v>0</v>
      </c>
      <c r="P3152" s="159">
        <v>0</v>
      </c>
      <c r="Q3152" s="159">
        <f>ROUND(E3152*P3152,2)</f>
        <v>0</v>
      </c>
      <c r="R3152" s="159" t="s">
        <v>902</v>
      </c>
      <c r="S3152" s="159" t="s">
        <v>233</v>
      </c>
      <c r="T3152" s="160" t="s">
        <v>233</v>
      </c>
      <c r="U3152" s="144">
        <v>0.93300000000000005</v>
      </c>
      <c r="V3152" s="144">
        <f>ROUND(E3152*U3152,2)</f>
        <v>316.57</v>
      </c>
      <c r="W3152" s="144"/>
      <c r="X3152" s="133"/>
      <c r="Y3152" s="133"/>
      <c r="Z3152" s="133"/>
      <c r="AA3152" s="133"/>
      <c r="AB3152" s="133"/>
      <c r="AC3152" s="133"/>
      <c r="AD3152" s="133"/>
      <c r="AE3152" s="133"/>
      <c r="AF3152" s="133"/>
      <c r="AG3152" s="133" t="s">
        <v>2982</v>
      </c>
      <c r="AH3152" s="133"/>
      <c r="AI3152" s="133"/>
      <c r="AJ3152" s="133"/>
      <c r="AK3152" s="133"/>
      <c r="AL3152" s="133"/>
      <c r="AM3152" s="133"/>
      <c r="AN3152" s="133"/>
      <c r="AO3152" s="133"/>
      <c r="AP3152" s="133"/>
      <c r="AQ3152" s="133"/>
      <c r="AR3152" s="133"/>
      <c r="AS3152" s="133"/>
      <c r="AT3152" s="133"/>
      <c r="AU3152" s="133"/>
      <c r="AV3152" s="133"/>
      <c r="AW3152" s="133"/>
      <c r="AX3152" s="133"/>
      <c r="AY3152" s="133"/>
      <c r="AZ3152" s="133"/>
      <c r="BA3152" s="133"/>
      <c r="BB3152" s="133"/>
      <c r="BC3152" s="133"/>
      <c r="BD3152" s="133"/>
      <c r="BE3152" s="133"/>
      <c r="BF3152" s="133"/>
      <c r="BG3152" s="133"/>
      <c r="BH3152" s="133"/>
    </row>
    <row r="3153" spans="1:60" outlineLevel="1" x14ac:dyDescent="0.2">
      <c r="A3153" s="142"/>
      <c r="B3153" s="143"/>
      <c r="C3153" s="189" t="s">
        <v>2983</v>
      </c>
      <c r="D3153" s="175"/>
      <c r="E3153" s="176"/>
      <c r="F3153" s="144"/>
      <c r="G3153" s="144"/>
      <c r="H3153" s="144"/>
      <c r="I3153" s="144"/>
      <c r="J3153" s="144"/>
      <c r="K3153" s="144"/>
      <c r="L3153" s="144"/>
      <c r="M3153" s="144"/>
      <c r="N3153" s="144"/>
      <c r="O3153" s="144"/>
      <c r="P3153" s="144"/>
      <c r="Q3153" s="144"/>
      <c r="R3153" s="144"/>
      <c r="S3153" s="144"/>
      <c r="T3153" s="144"/>
      <c r="U3153" s="144"/>
      <c r="V3153" s="144"/>
      <c r="W3153" s="144"/>
      <c r="X3153" s="133"/>
      <c r="Y3153" s="133"/>
      <c r="Z3153" s="133"/>
      <c r="AA3153" s="133"/>
      <c r="AB3153" s="133"/>
      <c r="AC3153" s="133"/>
      <c r="AD3153" s="133"/>
      <c r="AE3153" s="133"/>
      <c r="AF3153" s="133"/>
      <c r="AG3153" s="133" t="s">
        <v>282</v>
      </c>
      <c r="AH3153" s="133">
        <v>0</v>
      </c>
      <c r="AI3153" s="133"/>
      <c r="AJ3153" s="133"/>
      <c r="AK3153" s="133"/>
      <c r="AL3153" s="133"/>
      <c r="AM3153" s="133"/>
      <c r="AN3153" s="133"/>
      <c r="AO3153" s="133"/>
      <c r="AP3153" s="133"/>
      <c r="AQ3153" s="133"/>
      <c r="AR3153" s="133"/>
      <c r="AS3153" s="133"/>
      <c r="AT3153" s="133"/>
      <c r="AU3153" s="133"/>
      <c r="AV3153" s="133"/>
      <c r="AW3153" s="133"/>
      <c r="AX3153" s="133"/>
      <c r="AY3153" s="133"/>
      <c r="AZ3153" s="133"/>
      <c r="BA3153" s="133"/>
      <c r="BB3153" s="133"/>
      <c r="BC3153" s="133"/>
      <c r="BD3153" s="133"/>
      <c r="BE3153" s="133"/>
      <c r="BF3153" s="133"/>
      <c r="BG3153" s="133"/>
      <c r="BH3153" s="133"/>
    </row>
    <row r="3154" spans="1:60" outlineLevel="1" x14ac:dyDescent="0.2">
      <c r="A3154" s="142"/>
      <c r="B3154" s="143"/>
      <c r="C3154" s="189" t="s">
        <v>2984</v>
      </c>
      <c r="D3154" s="175"/>
      <c r="E3154" s="176"/>
      <c r="F3154" s="144"/>
      <c r="G3154" s="144"/>
      <c r="H3154" s="144"/>
      <c r="I3154" s="144"/>
      <c r="J3154" s="144"/>
      <c r="K3154" s="144"/>
      <c r="L3154" s="144"/>
      <c r="M3154" s="144"/>
      <c r="N3154" s="144"/>
      <c r="O3154" s="144"/>
      <c r="P3154" s="144"/>
      <c r="Q3154" s="144"/>
      <c r="R3154" s="144"/>
      <c r="S3154" s="144"/>
      <c r="T3154" s="144"/>
      <c r="U3154" s="144"/>
      <c r="V3154" s="144"/>
      <c r="W3154" s="144"/>
      <c r="X3154" s="133"/>
      <c r="Y3154" s="133"/>
      <c r="Z3154" s="133"/>
      <c r="AA3154" s="133"/>
      <c r="AB3154" s="133"/>
      <c r="AC3154" s="133"/>
      <c r="AD3154" s="133"/>
      <c r="AE3154" s="133"/>
      <c r="AF3154" s="133"/>
      <c r="AG3154" s="133" t="s">
        <v>282</v>
      </c>
      <c r="AH3154" s="133">
        <v>0</v>
      </c>
      <c r="AI3154" s="133"/>
      <c r="AJ3154" s="133"/>
      <c r="AK3154" s="133"/>
      <c r="AL3154" s="133"/>
      <c r="AM3154" s="133"/>
      <c r="AN3154" s="133"/>
      <c r="AO3154" s="133"/>
      <c r="AP3154" s="133"/>
      <c r="AQ3154" s="133"/>
      <c r="AR3154" s="133"/>
      <c r="AS3154" s="133"/>
      <c r="AT3154" s="133"/>
      <c r="AU3154" s="133"/>
      <c r="AV3154" s="133"/>
      <c r="AW3154" s="133"/>
      <c r="AX3154" s="133"/>
      <c r="AY3154" s="133"/>
      <c r="AZ3154" s="133"/>
      <c r="BA3154" s="133"/>
      <c r="BB3154" s="133"/>
      <c r="BC3154" s="133"/>
      <c r="BD3154" s="133"/>
      <c r="BE3154" s="133"/>
      <c r="BF3154" s="133"/>
      <c r="BG3154" s="133"/>
      <c r="BH3154" s="133"/>
    </row>
    <row r="3155" spans="1:60" outlineLevel="1" x14ac:dyDescent="0.2">
      <c r="A3155" s="142"/>
      <c r="B3155" s="143"/>
      <c r="C3155" s="189" t="s">
        <v>2985</v>
      </c>
      <c r="D3155" s="175"/>
      <c r="E3155" s="176">
        <v>339.30797000000001</v>
      </c>
      <c r="F3155" s="144"/>
      <c r="G3155" s="144"/>
      <c r="H3155" s="144"/>
      <c r="I3155" s="144"/>
      <c r="J3155" s="144"/>
      <c r="K3155" s="144"/>
      <c r="L3155" s="144"/>
      <c r="M3155" s="144"/>
      <c r="N3155" s="144"/>
      <c r="O3155" s="144"/>
      <c r="P3155" s="144"/>
      <c r="Q3155" s="144"/>
      <c r="R3155" s="144"/>
      <c r="S3155" s="144"/>
      <c r="T3155" s="144"/>
      <c r="U3155" s="144"/>
      <c r="V3155" s="144"/>
      <c r="W3155" s="144"/>
      <c r="X3155" s="133"/>
      <c r="Y3155" s="133"/>
      <c r="Z3155" s="133"/>
      <c r="AA3155" s="133"/>
      <c r="AB3155" s="133"/>
      <c r="AC3155" s="133"/>
      <c r="AD3155" s="133"/>
      <c r="AE3155" s="133"/>
      <c r="AF3155" s="133"/>
      <c r="AG3155" s="133" t="s">
        <v>282</v>
      </c>
      <c r="AH3155" s="133">
        <v>0</v>
      </c>
      <c r="AI3155" s="133"/>
      <c r="AJ3155" s="133"/>
      <c r="AK3155" s="133"/>
      <c r="AL3155" s="133"/>
      <c r="AM3155" s="133"/>
      <c r="AN3155" s="133"/>
      <c r="AO3155" s="133"/>
      <c r="AP3155" s="133"/>
      <c r="AQ3155" s="133"/>
      <c r="AR3155" s="133"/>
      <c r="AS3155" s="133"/>
      <c r="AT3155" s="133"/>
      <c r="AU3155" s="133"/>
      <c r="AV3155" s="133"/>
      <c r="AW3155" s="133"/>
      <c r="AX3155" s="133"/>
      <c r="AY3155" s="133"/>
      <c r="AZ3155" s="133"/>
      <c r="BA3155" s="133"/>
      <c r="BB3155" s="133"/>
      <c r="BC3155" s="133"/>
      <c r="BD3155" s="133"/>
      <c r="BE3155" s="133"/>
      <c r="BF3155" s="133"/>
      <c r="BG3155" s="133"/>
      <c r="BH3155" s="133"/>
    </row>
    <row r="3156" spans="1:60" outlineLevel="1" x14ac:dyDescent="0.2">
      <c r="A3156" s="154">
        <v>536</v>
      </c>
      <c r="B3156" s="155" t="s">
        <v>2986</v>
      </c>
      <c r="C3156" s="171" t="s">
        <v>2987</v>
      </c>
      <c r="D3156" s="156" t="s">
        <v>393</v>
      </c>
      <c r="E3156" s="157">
        <v>101.79239000000001</v>
      </c>
      <c r="F3156" s="158">
        <v>178</v>
      </c>
      <c r="G3156" s="159">
        <f>ROUND(E3156*F3156,2)</f>
        <v>18119.05</v>
      </c>
      <c r="H3156" s="158">
        <v>0</v>
      </c>
      <c r="I3156" s="159">
        <f>ROUND(E3156*H3156,2)</f>
        <v>0</v>
      </c>
      <c r="J3156" s="158">
        <v>178</v>
      </c>
      <c r="K3156" s="159">
        <f>ROUND(E3156*J3156,2)</f>
        <v>18119.05</v>
      </c>
      <c r="L3156" s="159">
        <v>21</v>
      </c>
      <c r="M3156" s="159">
        <f>G3156*(1+L3156/100)</f>
        <v>21924.050499999998</v>
      </c>
      <c r="N3156" s="159">
        <v>0</v>
      </c>
      <c r="O3156" s="159">
        <f>ROUND(E3156*N3156,2)</f>
        <v>0</v>
      </c>
      <c r="P3156" s="159">
        <v>0</v>
      </c>
      <c r="Q3156" s="159">
        <f>ROUND(E3156*P3156,2)</f>
        <v>0</v>
      </c>
      <c r="R3156" s="159" t="s">
        <v>902</v>
      </c>
      <c r="S3156" s="159" t="s">
        <v>233</v>
      </c>
      <c r="T3156" s="160" t="s">
        <v>233</v>
      </c>
      <c r="U3156" s="144">
        <v>0.65300000000000002</v>
      </c>
      <c r="V3156" s="144">
        <f>ROUND(E3156*U3156,2)</f>
        <v>66.47</v>
      </c>
      <c r="W3156" s="144"/>
      <c r="X3156" s="133"/>
      <c r="Y3156" s="133"/>
      <c r="Z3156" s="133"/>
      <c r="AA3156" s="133"/>
      <c r="AB3156" s="133"/>
      <c r="AC3156" s="133"/>
      <c r="AD3156" s="133"/>
      <c r="AE3156" s="133"/>
      <c r="AF3156" s="133"/>
      <c r="AG3156" s="133" t="s">
        <v>2982</v>
      </c>
      <c r="AH3156" s="133"/>
      <c r="AI3156" s="133"/>
      <c r="AJ3156" s="133"/>
      <c r="AK3156" s="133"/>
      <c r="AL3156" s="133"/>
      <c r="AM3156" s="133"/>
      <c r="AN3156" s="133"/>
      <c r="AO3156" s="133"/>
      <c r="AP3156" s="133"/>
      <c r="AQ3156" s="133"/>
      <c r="AR3156" s="133"/>
      <c r="AS3156" s="133"/>
      <c r="AT3156" s="133"/>
      <c r="AU3156" s="133"/>
      <c r="AV3156" s="133"/>
      <c r="AW3156" s="133"/>
      <c r="AX3156" s="133"/>
      <c r="AY3156" s="133"/>
      <c r="AZ3156" s="133"/>
      <c r="BA3156" s="133"/>
      <c r="BB3156" s="133"/>
      <c r="BC3156" s="133"/>
      <c r="BD3156" s="133"/>
      <c r="BE3156" s="133"/>
      <c r="BF3156" s="133"/>
      <c r="BG3156" s="133"/>
      <c r="BH3156" s="133"/>
    </row>
    <row r="3157" spans="1:60" outlineLevel="1" x14ac:dyDescent="0.2">
      <c r="A3157" s="142"/>
      <c r="B3157" s="143"/>
      <c r="C3157" s="189" t="s">
        <v>2983</v>
      </c>
      <c r="D3157" s="175"/>
      <c r="E3157" s="176"/>
      <c r="F3157" s="144"/>
      <c r="G3157" s="144"/>
      <c r="H3157" s="144"/>
      <c r="I3157" s="144"/>
      <c r="J3157" s="144"/>
      <c r="K3157" s="144"/>
      <c r="L3157" s="144"/>
      <c r="M3157" s="144"/>
      <c r="N3157" s="144"/>
      <c r="O3157" s="144"/>
      <c r="P3157" s="144"/>
      <c r="Q3157" s="144"/>
      <c r="R3157" s="144"/>
      <c r="S3157" s="144"/>
      <c r="T3157" s="144"/>
      <c r="U3157" s="144"/>
      <c r="V3157" s="144"/>
      <c r="W3157" s="144"/>
      <c r="X3157" s="133"/>
      <c r="Y3157" s="133"/>
      <c r="Z3157" s="133"/>
      <c r="AA3157" s="133"/>
      <c r="AB3157" s="133"/>
      <c r="AC3157" s="133"/>
      <c r="AD3157" s="133"/>
      <c r="AE3157" s="133"/>
      <c r="AF3157" s="133"/>
      <c r="AG3157" s="133" t="s">
        <v>282</v>
      </c>
      <c r="AH3157" s="133">
        <v>0</v>
      </c>
      <c r="AI3157" s="133"/>
      <c r="AJ3157" s="133"/>
      <c r="AK3157" s="133"/>
      <c r="AL3157" s="133"/>
      <c r="AM3157" s="133"/>
      <c r="AN3157" s="133"/>
      <c r="AO3157" s="133"/>
      <c r="AP3157" s="133"/>
      <c r="AQ3157" s="133"/>
      <c r="AR3157" s="133"/>
      <c r="AS3157" s="133"/>
      <c r="AT3157" s="133"/>
      <c r="AU3157" s="133"/>
      <c r="AV3157" s="133"/>
      <c r="AW3157" s="133"/>
      <c r="AX3157" s="133"/>
      <c r="AY3157" s="133"/>
      <c r="AZ3157" s="133"/>
      <c r="BA3157" s="133"/>
      <c r="BB3157" s="133"/>
      <c r="BC3157" s="133"/>
      <c r="BD3157" s="133"/>
      <c r="BE3157" s="133"/>
      <c r="BF3157" s="133"/>
      <c r="BG3157" s="133"/>
      <c r="BH3157" s="133"/>
    </row>
    <row r="3158" spans="1:60" outlineLevel="1" x14ac:dyDescent="0.2">
      <c r="A3158" s="142"/>
      <c r="B3158" s="143"/>
      <c r="C3158" s="189" t="s">
        <v>2984</v>
      </c>
      <c r="D3158" s="175"/>
      <c r="E3158" s="176"/>
      <c r="F3158" s="144"/>
      <c r="G3158" s="144"/>
      <c r="H3158" s="144"/>
      <c r="I3158" s="144"/>
      <c r="J3158" s="144"/>
      <c r="K3158" s="144"/>
      <c r="L3158" s="144"/>
      <c r="M3158" s="144"/>
      <c r="N3158" s="144"/>
      <c r="O3158" s="144"/>
      <c r="P3158" s="144"/>
      <c r="Q3158" s="144"/>
      <c r="R3158" s="144"/>
      <c r="S3158" s="144"/>
      <c r="T3158" s="144"/>
      <c r="U3158" s="144"/>
      <c r="V3158" s="144"/>
      <c r="W3158" s="144"/>
      <c r="X3158" s="133"/>
      <c r="Y3158" s="133"/>
      <c r="Z3158" s="133"/>
      <c r="AA3158" s="133"/>
      <c r="AB3158" s="133"/>
      <c r="AC3158" s="133"/>
      <c r="AD3158" s="133"/>
      <c r="AE3158" s="133"/>
      <c r="AF3158" s="133"/>
      <c r="AG3158" s="133" t="s">
        <v>282</v>
      </c>
      <c r="AH3158" s="133">
        <v>0</v>
      </c>
      <c r="AI3158" s="133"/>
      <c r="AJ3158" s="133"/>
      <c r="AK3158" s="133"/>
      <c r="AL3158" s="133"/>
      <c r="AM3158" s="133"/>
      <c r="AN3158" s="133"/>
      <c r="AO3158" s="133"/>
      <c r="AP3158" s="133"/>
      <c r="AQ3158" s="133"/>
      <c r="AR3158" s="133"/>
      <c r="AS3158" s="133"/>
      <c r="AT3158" s="133"/>
      <c r="AU3158" s="133"/>
      <c r="AV3158" s="133"/>
      <c r="AW3158" s="133"/>
      <c r="AX3158" s="133"/>
      <c r="AY3158" s="133"/>
      <c r="AZ3158" s="133"/>
      <c r="BA3158" s="133"/>
      <c r="BB3158" s="133"/>
      <c r="BC3158" s="133"/>
      <c r="BD3158" s="133"/>
      <c r="BE3158" s="133"/>
      <c r="BF3158" s="133"/>
      <c r="BG3158" s="133"/>
      <c r="BH3158" s="133"/>
    </row>
    <row r="3159" spans="1:60" outlineLevel="1" x14ac:dyDescent="0.2">
      <c r="A3159" s="142"/>
      <c r="B3159" s="143"/>
      <c r="C3159" s="189" t="s">
        <v>2988</v>
      </c>
      <c r="D3159" s="175"/>
      <c r="E3159" s="176">
        <v>101.79239000000001</v>
      </c>
      <c r="F3159" s="144"/>
      <c r="G3159" s="144"/>
      <c r="H3159" s="144"/>
      <c r="I3159" s="144"/>
      <c r="J3159" s="144"/>
      <c r="K3159" s="144"/>
      <c r="L3159" s="144"/>
      <c r="M3159" s="144"/>
      <c r="N3159" s="144"/>
      <c r="O3159" s="144"/>
      <c r="P3159" s="144"/>
      <c r="Q3159" s="144"/>
      <c r="R3159" s="144"/>
      <c r="S3159" s="144"/>
      <c r="T3159" s="144"/>
      <c r="U3159" s="144"/>
      <c r="V3159" s="144"/>
      <c r="W3159" s="144"/>
      <c r="X3159" s="133"/>
      <c r="Y3159" s="133"/>
      <c r="Z3159" s="133"/>
      <c r="AA3159" s="133"/>
      <c r="AB3159" s="133"/>
      <c r="AC3159" s="133"/>
      <c r="AD3159" s="133"/>
      <c r="AE3159" s="133"/>
      <c r="AF3159" s="133"/>
      <c r="AG3159" s="133" t="s">
        <v>282</v>
      </c>
      <c r="AH3159" s="133">
        <v>0</v>
      </c>
      <c r="AI3159" s="133"/>
      <c r="AJ3159" s="133"/>
      <c r="AK3159" s="133"/>
      <c r="AL3159" s="133"/>
      <c r="AM3159" s="133"/>
      <c r="AN3159" s="133"/>
      <c r="AO3159" s="133"/>
      <c r="AP3159" s="133"/>
      <c r="AQ3159" s="133"/>
      <c r="AR3159" s="133"/>
      <c r="AS3159" s="133"/>
      <c r="AT3159" s="133"/>
      <c r="AU3159" s="133"/>
      <c r="AV3159" s="133"/>
      <c r="AW3159" s="133"/>
      <c r="AX3159" s="133"/>
      <c r="AY3159" s="133"/>
      <c r="AZ3159" s="133"/>
      <c r="BA3159" s="133"/>
      <c r="BB3159" s="133"/>
      <c r="BC3159" s="133"/>
      <c r="BD3159" s="133"/>
      <c r="BE3159" s="133"/>
      <c r="BF3159" s="133"/>
      <c r="BG3159" s="133"/>
      <c r="BH3159" s="133"/>
    </row>
    <row r="3160" spans="1:60" outlineLevel="1" x14ac:dyDescent="0.2">
      <c r="A3160" s="154">
        <v>537</v>
      </c>
      <c r="B3160" s="155" t="s">
        <v>2989</v>
      </c>
      <c r="C3160" s="171" t="s">
        <v>2990</v>
      </c>
      <c r="D3160" s="156" t="s">
        <v>393</v>
      </c>
      <c r="E3160" s="157">
        <v>339.30797000000001</v>
      </c>
      <c r="F3160" s="158">
        <v>324.5</v>
      </c>
      <c r="G3160" s="159">
        <f>ROUND(E3160*F3160,2)</f>
        <v>110105.44</v>
      </c>
      <c r="H3160" s="158">
        <v>2.95</v>
      </c>
      <c r="I3160" s="159">
        <f>ROUND(E3160*H3160,2)</f>
        <v>1000.96</v>
      </c>
      <c r="J3160" s="158">
        <v>321.55</v>
      </c>
      <c r="K3160" s="159">
        <f>ROUND(E3160*J3160,2)</f>
        <v>109104.48</v>
      </c>
      <c r="L3160" s="159">
        <v>21</v>
      </c>
      <c r="M3160" s="159">
        <f>G3160*(1+L3160/100)</f>
        <v>133227.58239999998</v>
      </c>
      <c r="N3160" s="159">
        <v>0</v>
      </c>
      <c r="O3160" s="159">
        <f>ROUND(E3160*N3160,2)</f>
        <v>0</v>
      </c>
      <c r="P3160" s="159">
        <v>0</v>
      </c>
      <c r="Q3160" s="159">
        <f>ROUND(E3160*P3160,2)</f>
        <v>0</v>
      </c>
      <c r="R3160" s="159" t="s">
        <v>1772</v>
      </c>
      <c r="S3160" s="159" t="s">
        <v>233</v>
      </c>
      <c r="T3160" s="160" t="s">
        <v>233</v>
      </c>
      <c r="U3160" s="144">
        <v>4.2000000000000003E-2</v>
      </c>
      <c r="V3160" s="144">
        <f>ROUND(E3160*U3160,2)</f>
        <v>14.25</v>
      </c>
      <c r="W3160" s="144"/>
      <c r="X3160" s="133"/>
      <c r="Y3160" s="133"/>
      <c r="Z3160" s="133"/>
      <c r="AA3160" s="133"/>
      <c r="AB3160" s="133"/>
      <c r="AC3160" s="133"/>
      <c r="AD3160" s="133"/>
      <c r="AE3160" s="133"/>
      <c r="AF3160" s="133"/>
      <c r="AG3160" s="133" t="s">
        <v>2982</v>
      </c>
      <c r="AH3160" s="133"/>
      <c r="AI3160" s="133"/>
      <c r="AJ3160" s="133"/>
      <c r="AK3160" s="133"/>
      <c r="AL3160" s="133"/>
      <c r="AM3160" s="133"/>
      <c r="AN3160" s="133"/>
      <c r="AO3160" s="133"/>
      <c r="AP3160" s="133"/>
      <c r="AQ3160" s="133"/>
      <c r="AR3160" s="133"/>
      <c r="AS3160" s="133"/>
      <c r="AT3160" s="133"/>
      <c r="AU3160" s="133"/>
      <c r="AV3160" s="133"/>
      <c r="AW3160" s="133"/>
      <c r="AX3160" s="133"/>
      <c r="AY3160" s="133"/>
      <c r="AZ3160" s="133"/>
      <c r="BA3160" s="133"/>
      <c r="BB3160" s="133"/>
      <c r="BC3160" s="133"/>
      <c r="BD3160" s="133"/>
      <c r="BE3160" s="133"/>
      <c r="BF3160" s="133"/>
      <c r="BG3160" s="133"/>
      <c r="BH3160" s="133"/>
    </row>
    <row r="3161" spans="1:60" outlineLevel="1" x14ac:dyDescent="0.2">
      <c r="A3161" s="142"/>
      <c r="B3161" s="143"/>
      <c r="C3161" s="292" t="s">
        <v>2991</v>
      </c>
      <c r="D3161" s="293"/>
      <c r="E3161" s="293"/>
      <c r="F3161" s="293"/>
      <c r="G3161" s="293"/>
      <c r="H3161" s="144"/>
      <c r="I3161" s="144"/>
      <c r="J3161" s="144"/>
      <c r="K3161" s="144"/>
      <c r="L3161" s="144"/>
      <c r="M3161" s="144"/>
      <c r="N3161" s="144"/>
      <c r="O3161" s="144"/>
      <c r="P3161" s="144"/>
      <c r="Q3161" s="144"/>
      <c r="R3161" s="144"/>
      <c r="S3161" s="144"/>
      <c r="T3161" s="144"/>
      <c r="U3161" s="144"/>
      <c r="V3161" s="144"/>
      <c r="W3161" s="144"/>
      <c r="X3161" s="133"/>
      <c r="Y3161" s="133"/>
      <c r="Z3161" s="133"/>
      <c r="AA3161" s="133"/>
      <c r="AB3161" s="133"/>
      <c r="AC3161" s="133"/>
      <c r="AD3161" s="133"/>
      <c r="AE3161" s="133"/>
      <c r="AF3161" s="133"/>
      <c r="AG3161" s="133" t="s">
        <v>293</v>
      </c>
      <c r="AH3161" s="133"/>
      <c r="AI3161" s="133"/>
      <c r="AJ3161" s="133"/>
      <c r="AK3161" s="133"/>
      <c r="AL3161" s="133"/>
      <c r="AM3161" s="133"/>
      <c r="AN3161" s="133"/>
      <c r="AO3161" s="133"/>
      <c r="AP3161" s="133"/>
      <c r="AQ3161" s="133"/>
      <c r="AR3161" s="133"/>
      <c r="AS3161" s="133"/>
      <c r="AT3161" s="133"/>
      <c r="AU3161" s="133"/>
      <c r="AV3161" s="133"/>
      <c r="AW3161" s="133"/>
      <c r="AX3161" s="133"/>
      <c r="AY3161" s="133"/>
      <c r="AZ3161" s="133"/>
      <c r="BA3161" s="133"/>
      <c r="BB3161" s="133"/>
      <c r="BC3161" s="133"/>
      <c r="BD3161" s="133"/>
      <c r="BE3161" s="133"/>
      <c r="BF3161" s="133"/>
      <c r="BG3161" s="133"/>
      <c r="BH3161" s="133"/>
    </row>
    <row r="3162" spans="1:60" outlineLevel="1" x14ac:dyDescent="0.2">
      <c r="A3162" s="142"/>
      <c r="B3162" s="143"/>
      <c r="C3162" s="189" t="s">
        <v>2983</v>
      </c>
      <c r="D3162" s="175"/>
      <c r="E3162" s="176"/>
      <c r="F3162" s="144"/>
      <c r="G3162" s="144"/>
      <c r="H3162" s="144"/>
      <c r="I3162" s="144"/>
      <c r="J3162" s="144"/>
      <c r="K3162" s="144"/>
      <c r="L3162" s="144"/>
      <c r="M3162" s="144"/>
      <c r="N3162" s="144"/>
      <c r="O3162" s="144"/>
      <c r="P3162" s="144"/>
      <c r="Q3162" s="144"/>
      <c r="R3162" s="144"/>
      <c r="S3162" s="144"/>
      <c r="T3162" s="144"/>
      <c r="U3162" s="144"/>
      <c r="V3162" s="144"/>
      <c r="W3162" s="144"/>
      <c r="X3162" s="133"/>
      <c r="Y3162" s="133"/>
      <c r="Z3162" s="133"/>
      <c r="AA3162" s="133"/>
      <c r="AB3162" s="133"/>
      <c r="AC3162" s="133"/>
      <c r="AD3162" s="133"/>
      <c r="AE3162" s="133"/>
      <c r="AF3162" s="133"/>
      <c r="AG3162" s="133" t="s">
        <v>282</v>
      </c>
      <c r="AH3162" s="133">
        <v>0</v>
      </c>
      <c r="AI3162" s="133"/>
      <c r="AJ3162" s="133"/>
      <c r="AK3162" s="133"/>
      <c r="AL3162" s="133"/>
      <c r="AM3162" s="133"/>
      <c r="AN3162" s="133"/>
      <c r="AO3162" s="133"/>
      <c r="AP3162" s="133"/>
      <c r="AQ3162" s="133"/>
      <c r="AR3162" s="133"/>
      <c r="AS3162" s="133"/>
      <c r="AT3162" s="133"/>
      <c r="AU3162" s="133"/>
      <c r="AV3162" s="133"/>
      <c r="AW3162" s="133"/>
      <c r="AX3162" s="133"/>
      <c r="AY3162" s="133"/>
      <c r="AZ3162" s="133"/>
      <c r="BA3162" s="133"/>
      <c r="BB3162" s="133"/>
      <c r="BC3162" s="133"/>
      <c r="BD3162" s="133"/>
      <c r="BE3162" s="133"/>
      <c r="BF3162" s="133"/>
      <c r="BG3162" s="133"/>
      <c r="BH3162" s="133"/>
    </row>
    <row r="3163" spans="1:60" outlineLevel="1" x14ac:dyDescent="0.2">
      <c r="A3163" s="142"/>
      <c r="B3163" s="143"/>
      <c r="C3163" s="189" t="s">
        <v>2984</v>
      </c>
      <c r="D3163" s="175"/>
      <c r="E3163" s="176"/>
      <c r="F3163" s="144"/>
      <c r="G3163" s="144"/>
      <c r="H3163" s="144"/>
      <c r="I3163" s="144"/>
      <c r="J3163" s="144"/>
      <c r="K3163" s="144"/>
      <c r="L3163" s="144"/>
      <c r="M3163" s="144"/>
      <c r="N3163" s="144"/>
      <c r="O3163" s="144"/>
      <c r="P3163" s="144"/>
      <c r="Q3163" s="144"/>
      <c r="R3163" s="144"/>
      <c r="S3163" s="144"/>
      <c r="T3163" s="144"/>
      <c r="U3163" s="144"/>
      <c r="V3163" s="144"/>
      <c r="W3163" s="144"/>
      <c r="X3163" s="133"/>
      <c r="Y3163" s="133"/>
      <c r="Z3163" s="133"/>
      <c r="AA3163" s="133"/>
      <c r="AB3163" s="133"/>
      <c r="AC3163" s="133"/>
      <c r="AD3163" s="133"/>
      <c r="AE3163" s="133"/>
      <c r="AF3163" s="133"/>
      <c r="AG3163" s="133" t="s">
        <v>282</v>
      </c>
      <c r="AH3163" s="133">
        <v>0</v>
      </c>
      <c r="AI3163" s="133"/>
      <c r="AJ3163" s="133"/>
      <c r="AK3163" s="133"/>
      <c r="AL3163" s="133"/>
      <c r="AM3163" s="133"/>
      <c r="AN3163" s="133"/>
      <c r="AO3163" s="133"/>
      <c r="AP3163" s="133"/>
      <c r="AQ3163" s="133"/>
      <c r="AR3163" s="133"/>
      <c r="AS3163" s="133"/>
      <c r="AT3163" s="133"/>
      <c r="AU3163" s="133"/>
      <c r="AV3163" s="133"/>
      <c r="AW3163" s="133"/>
      <c r="AX3163" s="133"/>
      <c r="AY3163" s="133"/>
      <c r="AZ3163" s="133"/>
      <c r="BA3163" s="133"/>
      <c r="BB3163" s="133"/>
      <c r="BC3163" s="133"/>
      <c r="BD3163" s="133"/>
      <c r="BE3163" s="133"/>
      <c r="BF3163" s="133"/>
      <c r="BG3163" s="133"/>
      <c r="BH3163" s="133"/>
    </row>
    <row r="3164" spans="1:60" outlineLevel="1" x14ac:dyDescent="0.2">
      <c r="A3164" s="142"/>
      <c r="B3164" s="143"/>
      <c r="C3164" s="189" t="s">
        <v>2985</v>
      </c>
      <c r="D3164" s="175"/>
      <c r="E3164" s="176">
        <v>339.30797000000001</v>
      </c>
      <c r="F3164" s="144"/>
      <c r="G3164" s="144"/>
      <c r="H3164" s="144"/>
      <c r="I3164" s="144"/>
      <c r="J3164" s="144"/>
      <c r="K3164" s="144"/>
      <c r="L3164" s="144"/>
      <c r="M3164" s="144"/>
      <c r="N3164" s="144"/>
      <c r="O3164" s="144"/>
      <c r="P3164" s="144"/>
      <c r="Q3164" s="144"/>
      <c r="R3164" s="144"/>
      <c r="S3164" s="144"/>
      <c r="T3164" s="144"/>
      <c r="U3164" s="144"/>
      <c r="V3164" s="144"/>
      <c r="W3164" s="144"/>
      <c r="X3164" s="133"/>
      <c r="Y3164" s="133"/>
      <c r="Z3164" s="133"/>
      <c r="AA3164" s="133"/>
      <c r="AB3164" s="133"/>
      <c r="AC3164" s="133"/>
      <c r="AD3164" s="133"/>
      <c r="AE3164" s="133"/>
      <c r="AF3164" s="133"/>
      <c r="AG3164" s="133" t="s">
        <v>282</v>
      </c>
      <c r="AH3164" s="133">
        <v>0</v>
      </c>
      <c r="AI3164" s="133"/>
      <c r="AJ3164" s="133"/>
      <c r="AK3164" s="133"/>
      <c r="AL3164" s="133"/>
      <c r="AM3164" s="133"/>
      <c r="AN3164" s="133"/>
      <c r="AO3164" s="133"/>
      <c r="AP3164" s="133"/>
      <c r="AQ3164" s="133"/>
      <c r="AR3164" s="133"/>
      <c r="AS3164" s="133"/>
      <c r="AT3164" s="133"/>
      <c r="AU3164" s="133"/>
      <c r="AV3164" s="133"/>
      <c r="AW3164" s="133"/>
      <c r="AX3164" s="133"/>
      <c r="AY3164" s="133"/>
      <c r="AZ3164" s="133"/>
      <c r="BA3164" s="133"/>
      <c r="BB3164" s="133"/>
      <c r="BC3164" s="133"/>
      <c r="BD3164" s="133"/>
      <c r="BE3164" s="133"/>
      <c r="BF3164" s="133"/>
      <c r="BG3164" s="133"/>
      <c r="BH3164" s="133"/>
    </row>
    <row r="3165" spans="1:60" outlineLevel="1" x14ac:dyDescent="0.2">
      <c r="A3165" s="154">
        <v>538</v>
      </c>
      <c r="B3165" s="155" t="s">
        <v>2992</v>
      </c>
      <c r="C3165" s="171" t="s">
        <v>2993</v>
      </c>
      <c r="D3165" s="156" t="s">
        <v>393</v>
      </c>
      <c r="E3165" s="157">
        <v>3053.7717200000002</v>
      </c>
      <c r="F3165" s="158">
        <v>25.900000000000002</v>
      </c>
      <c r="G3165" s="159">
        <f>ROUND(E3165*F3165,2)</f>
        <v>79092.69</v>
      </c>
      <c r="H3165" s="158">
        <v>0</v>
      </c>
      <c r="I3165" s="159">
        <f>ROUND(E3165*H3165,2)</f>
        <v>0</v>
      </c>
      <c r="J3165" s="158">
        <v>25.900000000000002</v>
      </c>
      <c r="K3165" s="159">
        <f>ROUND(E3165*J3165,2)</f>
        <v>79092.69</v>
      </c>
      <c r="L3165" s="159">
        <v>21</v>
      </c>
      <c r="M3165" s="159">
        <f>G3165*(1+L3165/100)</f>
        <v>95702.154899999994</v>
      </c>
      <c r="N3165" s="159">
        <v>0</v>
      </c>
      <c r="O3165" s="159">
        <f>ROUND(E3165*N3165,2)</f>
        <v>0</v>
      </c>
      <c r="P3165" s="159">
        <v>0</v>
      </c>
      <c r="Q3165" s="159">
        <f>ROUND(E3165*P3165,2)</f>
        <v>0</v>
      </c>
      <c r="R3165" s="159" t="s">
        <v>1772</v>
      </c>
      <c r="S3165" s="159" t="s">
        <v>233</v>
      </c>
      <c r="T3165" s="160" t="s">
        <v>233</v>
      </c>
      <c r="U3165" s="144">
        <v>0</v>
      </c>
      <c r="V3165" s="144">
        <f>ROUND(E3165*U3165,2)</f>
        <v>0</v>
      </c>
      <c r="W3165" s="144"/>
      <c r="X3165" s="133"/>
      <c r="Y3165" s="133"/>
      <c r="Z3165" s="133"/>
      <c r="AA3165" s="133"/>
      <c r="AB3165" s="133"/>
      <c r="AC3165" s="133"/>
      <c r="AD3165" s="133"/>
      <c r="AE3165" s="133"/>
      <c r="AF3165" s="133"/>
      <c r="AG3165" s="133" t="s">
        <v>2982</v>
      </c>
      <c r="AH3165" s="133"/>
      <c r="AI3165" s="133"/>
      <c r="AJ3165" s="133"/>
      <c r="AK3165" s="133"/>
      <c r="AL3165" s="133"/>
      <c r="AM3165" s="133"/>
      <c r="AN3165" s="133"/>
      <c r="AO3165" s="133"/>
      <c r="AP3165" s="133"/>
      <c r="AQ3165" s="133"/>
      <c r="AR3165" s="133"/>
      <c r="AS3165" s="133"/>
      <c r="AT3165" s="133"/>
      <c r="AU3165" s="133"/>
      <c r="AV3165" s="133"/>
      <c r="AW3165" s="133"/>
      <c r="AX3165" s="133"/>
      <c r="AY3165" s="133"/>
      <c r="AZ3165" s="133"/>
      <c r="BA3165" s="133"/>
      <c r="BB3165" s="133"/>
      <c r="BC3165" s="133"/>
      <c r="BD3165" s="133"/>
      <c r="BE3165" s="133"/>
      <c r="BF3165" s="133"/>
      <c r="BG3165" s="133"/>
      <c r="BH3165" s="133"/>
    </row>
    <row r="3166" spans="1:60" outlineLevel="1" x14ac:dyDescent="0.2">
      <c r="A3166" s="142"/>
      <c r="B3166" s="143"/>
      <c r="C3166" s="292" t="s">
        <v>2991</v>
      </c>
      <c r="D3166" s="293"/>
      <c r="E3166" s="293"/>
      <c r="F3166" s="293"/>
      <c r="G3166" s="293"/>
      <c r="H3166" s="144"/>
      <c r="I3166" s="144"/>
      <c r="J3166" s="144"/>
      <c r="K3166" s="144"/>
      <c r="L3166" s="144"/>
      <c r="M3166" s="144"/>
      <c r="N3166" s="144"/>
      <c r="O3166" s="144"/>
      <c r="P3166" s="144"/>
      <c r="Q3166" s="144"/>
      <c r="R3166" s="144"/>
      <c r="S3166" s="144"/>
      <c r="T3166" s="144"/>
      <c r="U3166" s="144"/>
      <c r="V3166" s="144"/>
      <c r="W3166" s="144"/>
      <c r="X3166" s="133"/>
      <c r="Y3166" s="133"/>
      <c r="Z3166" s="133"/>
      <c r="AA3166" s="133"/>
      <c r="AB3166" s="133"/>
      <c r="AC3166" s="133"/>
      <c r="AD3166" s="133"/>
      <c r="AE3166" s="133"/>
      <c r="AF3166" s="133"/>
      <c r="AG3166" s="133" t="s">
        <v>293</v>
      </c>
      <c r="AH3166" s="133"/>
      <c r="AI3166" s="133"/>
      <c r="AJ3166" s="133"/>
      <c r="AK3166" s="133"/>
      <c r="AL3166" s="133"/>
      <c r="AM3166" s="133"/>
      <c r="AN3166" s="133"/>
      <c r="AO3166" s="133"/>
      <c r="AP3166" s="133"/>
      <c r="AQ3166" s="133"/>
      <c r="AR3166" s="133"/>
      <c r="AS3166" s="133"/>
      <c r="AT3166" s="133"/>
      <c r="AU3166" s="133"/>
      <c r="AV3166" s="133"/>
      <c r="AW3166" s="133"/>
      <c r="AX3166" s="133"/>
      <c r="AY3166" s="133"/>
      <c r="AZ3166" s="133"/>
      <c r="BA3166" s="133"/>
      <c r="BB3166" s="133"/>
      <c r="BC3166" s="133"/>
      <c r="BD3166" s="133"/>
      <c r="BE3166" s="133"/>
      <c r="BF3166" s="133"/>
      <c r="BG3166" s="133"/>
      <c r="BH3166" s="133"/>
    </row>
    <row r="3167" spans="1:60" outlineLevel="1" x14ac:dyDescent="0.2">
      <c r="A3167" s="142"/>
      <c r="B3167" s="143"/>
      <c r="C3167" s="189" t="s">
        <v>2983</v>
      </c>
      <c r="D3167" s="175"/>
      <c r="E3167" s="176"/>
      <c r="F3167" s="144"/>
      <c r="G3167" s="144"/>
      <c r="H3167" s="144"/>
      <c r="I3167" s="144"/>
      <c r="J3167" s="144"/>
      <c r="K3167" s="144"/>
      <c r="L3167" s="144"/>
      <c r="M3167" s="144"/>
      <c r="N3167" s="144"/>
      <c r="O3167" s="144"/>
      <c r="P3167" s="144"/>
      <c r="Q3167" s="144"/>
      <c r="R3167" s="144"/>
      <c r="S3167" s="144"/>
      <c r="T3167" s="144"/>
      <c r="U3167" s="144"/>
      <c r="V3167" s="144"/>
      <c r="W3167" s="144"/>
      <c r="X3167" s="133"/>
      <c r="Y3167" s="133"/>
      <c r="Z3167" s="133"/>
      <c r="AA3167" s="133"/>
      <c r="AB3167" s="133"/>
      <c r="AC3167" s="133"/>
      <c r="AD3167" s="133"/>
      <c r="AE3167" s="133"/>
      <c r="AF3167" s="133"/>
      <c r="AG3167" s="133" t="s">
        <v>282</v>
      </c>
      <c r="AH3167" s="133">
        <v>0</v>
      </c>
      <c r="AI3167" s="133"/>
      <c r="AJ3167" s="133"/>
      <c r="AK3167" s="133"/>
      <c r="AL3167" s="133"/>
      <c r="AM3167" s="133"/>
      <c r="AN3167" s="133"/>
      <c r="AO3167" s="133"/>
      <c r="AP3167" s="133"/>
      <c r="AQ3167" s="133"/>
      <c r="AR3167" s="133"/>
      <c r="AS3167" s="133"/>
      <c r="AT3167" s="133"/>
      <c r="AU3167" s="133"/>
      <c r="AV3167" s="133"/>
      <c r="AW3167" s="133"/>
      <c r="AX3167" s="133"/>
      <c r="AY3167" s="133"/>
      <c r="AZ3167" s="133"/>
      <c r="BA3167" s="133"/>
      <c r="BB3167" s="133"/>
      <c r="BC3167" s="133"/>
      <c r="BD3167" s="133"/>
      <c r="BE3167" s="133"/>
      <c r="BF3167" s="133"/>
      <c r="BG3167" s="133"/>
      <c r="BH3167" s="133"/>
    </row>
    <row r="3168" spans="1:60" outlineLevel="1" x14ac:dyDescent="0.2">
      <c r="A3168" s="142"/>
      <c r="B3168" s="143"/>
      <c r="C3168" s="189" t="s">
        <v>2984</v>
      </c>
      <c r="D3168" s="175"/>
      <c r="E3168" s="176"/>
      <c r="F3168" s="144"/>
      <c r="G3168" s="144"/>
      <c r="H3168" s="144"/>
      <c r="I3168" s="144"/>
      <c r="J3168" s="144"/>
      <c r="K3168" s="144"/>
      <c r="L3168" s="144"/>
      <c r="M3168" s="144"/>
      <c r="N3168" s="144"/>
      <c r="O3168" s="144"/>
      <c r="P3168" s="144"/>
      <c r="Q3168" s="144"/>
      <c r="R3168" s="144"/>
      <c r="S3168" s="144"/>
      <c r="T3168" s="144"/>
      <c r="U3168" s="144"/>
      <c r="V3168" s="144"/>
      <c r="W3168" s="144"/>
      <c r="X3168" s="133"/>
      <c r="Y3168" s="133"/>
      <c r="Z3168" s="133"/>
      <c r="AA3168" s="133"/>
      <c r="AB3168" s="133"/>
      <c r="AC3168" s="133"/>
      <c r="AD3168" s="133"/>
      <c r="AE3168" s="133"/>
      <c r="AF3168" s="133"/>
      <c r="AG3168" s="133" t="s">
        <v>282</v>
      </c>
      <c r="AH3168" s="133">
        <v>0</v>
      </c>
      <c r="AI3168" s="133"/>
      <c r="AJ3168" s="133"/>
      <c r="AK3168" s="133"/>
      <c r="AL3168" s="133"/>
      <c r="AM3168" s="133"/>
      <c r="AN3168" s="133"/>
      <c r="AO3168" s="133"/>
      <c r="AP3168" s="133"/>
      <c r="AQ3168" s="133"/>
      <c r="AR3168" s="133"/>
      <c r="AS3168" s="133"/>
      <c r="AT3168" s="133"/>
      <c r="AU3168" s="133"/>
      <c r="AV3168" s="133"/>
      <c r="AW3168" s="133"/>
      <c r="AX3168" s="133"/>
      <c r="AY3168" s="133"/>
      <c r="AZ3168" s="133"/>
      <c r="BA3168" s="133"/>
      <c r="BB3168" s="133"/>
      <c r="BC3168" s="133"/>
      <c r="BD3168" s="133"/>
      <c r="BE3168" s="133"/>
      <c r="BF3168" s="133"/>
      <c r="BG3168" s="133"/>
      <c r="BH3168" s="133"/>
    </row>
    <row r="3169" spans="1:60" outlineLevel="1" x14ac:dyDescent="0.2">
      <c r="A3169" s="142"/>
      <c r="B3169" s="143"/>
      <c r="C3169" s="189" t="s">
        <v>2994</v>
      </c>
      <c r="D3169" s="175"/>
      <c r="E3169" s="176">
        <v>3053.7717200000002</v>
      </c>
      <c r="F3169" s="144"/>
      <c r="G3169" s="144"/>
      <c r="H3169" s="144"/>
      <c r="I3169" s="144"/>
      <c r="J3169" s="144"/>
      <c r="K3169" s="144"/>
      <c r="L3169" s="144"/>
      <c r="M3169" s="144"/>
      <c r="N3169" s="144"/>
      <c r="O3169" s="144"/>
      <c r="P3169" s="144"/>
      <c r="Q3169" s="144"/>
      <c r="R3169" s="144"/>
      <c r="S3169" s="144"/>
      <c r="T3169" s="144"/>
      <c r="U3169" s="144"/>
      <c r="V3169" s="144"/>
      <c r="W3169" s="144"/>
      <c r="X3169" s="133"/>
      <c r="Y3169" s="133"/>
      <c r="Z3169" s="133"/>
      <c r="AA3169" s="133"/>
      <c r="AB3169" s="133"/>
      <c r="AC3169" s="133"/>
      <c r="AD3169" s="133"/>
      <c r="AE3169" s="133"/>
      <c r="AF3169" s="133"/>
      <c r="AG3169" s="133" t="s">
        <v>282</v>
      </c>
      <c r="AH3169" s="133">
        <v>0</v>
      </c>
      <c r="AI3169" s="133"/>
      <c r="AJ3169" s="133"/>
      <c r="AK3169" s="133"/>
      <c r="AL3169" s="133"/>
      <c r="AM3169" s="133"/>
      <c r="AN3169" s="133"/>
      <c r="AO3169" s="133"/>
      <c r="AP3169" s="133"/>
      <c r="AQ3169" s="133"/>
      <c r="AR3169" s="133"/>
      <c r="AS3169" s="133"/>
      <c r="AT3169" s="133"/>
      <c r="AU3169" s="133"/>
      <c r="AV3169" s="133"/>
      <c r="AW3169" s="133"/>
      <c r="AX3169" s="133"/>
      <c r="AY3169" s="133"/>
      <c r="AZ3169" s="133"/>
      <c r="BA3169" s="133"/>
      <c r="BB3169" s="133"/>
      <c r="BC3169" s="133"/>
      <c r="BD3169" s="133"/>
      <c r="BE3169" s="133"/>
      <c r="BF3169" s="133"/>
      <c r="BG3169" s="133"/>
      <c r="BH3169" s="133"/>
    </row>
    <row r="3170" spans="1:60" outlineLevel="1" x14ac:dyDescent="0.2">
      <c r="A3170" s="154">
        <v>539</v>
      </c>
      <c r="B3170" s="155" t="s">
        <v>2995</v>
      </c>
      <c r="C3170" s="171" t="s">
        <v>2996</v>
      </c>
      <c r="D3170" s="156" t="s">
        <v>393</v>
      </c>
      <c r="E3170" s="157">
        <v>339.30797000000001</v>
      </c>
      <c r="F3170" s="158">
        <v>600</v>
      </c>
      <c r="G3170" s="159">
        <f>ROUND(E3170*F3170,2)</f>
        <v>203584.78</v>
      </c>
      <c r="H3170" s="158">
        <v>0</v>
      </c>
      <c r="I3170" s="159">
        <f>ROUND(E3170*H3170,2)</f>
        <v>0</v>
      </c>
      <c r="J3170" s="158">
        <v>600</v>
      </c>
      <c r="K3170" s="159">
        <f>ROUND(E3170*J3170,2)</f>
        <v>203584.78</v>
      </c>
      <c r="L3170" s="159">
        <v>21</v>
      </c>
      <c r="M3170" s="159">
        <f>G3170*(1+L3170/100)</f>
        <v>246337.58379999999</v>
      </c>
      <c r="N3170" s="159">
        <v>0</v>
      </c>
      <c r="O3170" s="159">
        <f>ROUND(E3170*N3170,2)</f>
        <v>0</v>
      </c>
      <c r="P3170" s="159">
        <v>0</v>
      </c>
      <c r="Q3170" s="159">
        <f>ROUND(E3170*P3170,2)</f>
        <v>0</v>
      </c>
      <c r="R3170" s="159" t="s">
        <v>902</v>
      </c>
      <c r="S3170" s="159" t="s">
        <v>233</v>
      </c>
      <c r="T3170" s="160" t="s">
        <v>233</v>
      </c>
      <c r="U3170" s="144">
        <v>0</v>
      </c>
      <c r="V3170" s="144">
        <f>ROUND(E3170*U3170,2)</f>
        <v>0</v>
      </c>
      <c r="W3170" s="144"/>
      <c r="X3170" s="133"/>
      <c r="Y3170" s="133"/>
      <c r="Z3170" s="133"/>
      <c r="AA3170" s="133"/>
      <c r="AB3170" s="133"/>
      <c r="AC3170" s="133"/>
      <c r="AD3170" s="133"/>
      <c r="AE3170" s="133"/>
      <c r="AF3170" s="133"/>
      <c r="AG3170" s="133" t="s">
        <v>2982</v>
      </c>
      <c r="AH3170" s="133"/>
      <c r="AI3170" s="133"/>
      <c r="AJ3170" s="133"/>
      <c r="AK3170" s="133"/>
      <c r="AL3170" s="133"/>
      <c r="AM3170" s="133"/>
      <c r="AN3170" s="133"/>
      <c r="AO3170" s="133"/>
      <c r="AP3170" s="133"/>
      <c r="AQ3170" s="133"/>
      <c r="AR3170" s="133"/>
      <c r="AS3170" s="133"/>
      <c r="AT3170" s="133"/>
      <c r="AU3170" s="133"/>
      <c r="AV3170" s="133"/>
      <c r="AW3170" s="133"/>
      <c r="AX3170" s="133"/>
      <c r="AY3170" s="133"/>
      <c r="AZ3170" s="133"/>
      <c r="BA3170" s="133"/>
      <c r="BB3170" s="133"/>
      <c r="BC3170" s="133"/>
      <c r="BD3170" s="133"/>
      <c r="BE3170" s="133"/>
      <c r="BF3170" s="133"/>
      <c r="BG3170" s="133"/>
      <c r="BH3170" s="133"/>
    </row>
    <row r="3171" spans="1:60" outlineLevel="1" x14ac:dyDescent="0.2">
      <c r="A3171" s="142"/>
      <c r="B3171" s="143"/>
      <c r="C3171" s="290" t="s">
        <v>2997</v>
      </c>
      <c r="D3171" s="291"/>
      <c r="E3171" s="291"/>
      <c r="F3171" s="291"/>
      <c r="G3171" s="291"/>
      <c r="H3171" s="144"/>
      <c r="I3171" s="144"/>
      <c r="J3171" s="144"/>
      <c r="K3171" s="144"/>
      <c r="L3171" s="144"/>
      <c r="M3171" s="144"/>
      <c r="N3171" s="144"/>
      <c r="O3171" s="144"/>
      <c r="P3171" s="144"/>
      <c r="Q3171" s="144"/>
      <c r="R3171" s="144"/>
      <c r="S3171" s="144"/>
      <c r="T3171" s="144"/>
      <c r="U3171" s="144"/>
      <c r="V3171" s="144"/>
      <c r="W3171" s="144"/>
      <c r="X3171" s="133"/>
      <c r="Y3171" s="133"/>
      <c r="Z3171" s="133"/>
      <c r="AA3171" s="133"/>
      <c r="AB3171" s="133"/>
      <c r="AC3171" s="133"/>
      <c r="AD3171" s="133"/>
      <c r="AE3171" s="133"/>
      <c r="AF3171" s="133"/>
      <c r="AG3171" s="133" t="s">
        <v>342</v>
      </c>
      <c r="AH3171" s="133"/>
      <c r="AI3171" s="133"/>
      <c r="AJ3171" s="133"/>
      <c r="AK3171" s="133"/>
      <c r="AL3171" s="133"/>
      <c r="AM3171" s="133"/>
      <c r="AN3171" s="133"/>
      <c r="AO3171" s="133"/>
      <c r="AP3171" s="133"/>
      <c r="AQ3171" s="133"/>
      <c r="AR3171" s="133"/>
      <c r="AS3171" s="133"/>
      <c r="AT3171" s="133"/>
      <c r="AU3171" s="133"/>
      <c r="AV3171" s="133"/>
      <c r="AW3171" s="133"/>
      <c r="AX3171" s="133"/>
      <c r="AY3171" s="133"/>
      <c r="AZ3171" s="133"/>
      <c r="BA3171" s="133"/>
      <c r="BB3171" s="133"/>
      <c r="BC3171" s="133"/>
      <c r="BD3171" s="133"/>
      <c r="BE3171" s="133"/>
      <c r="BF3171" s="133"/>
      <c r="BG3171" s="133"/>
      <c r="BH3171" s="133"/>
    </row>
    <row r="3172" spans="1:60" outlineLevel="1" x14ac:dyDescent="0.2">
      <c r="A3172" s="142"/>
      <c r="B3172" s="143"/>
      <c r="C3172" s="189" t="s">
        <v>2983</v>
      </c>
      <c r="D3172" s="175"/>
      <c r="E3172" s="176"/>
      <c r="F3172" s="144"/>
      <c r="G3172" s="144"/>
      <c r="H3172" s="144"/>
      <c r="I3172" s="144"/>
      <c r="J3172" s="144"/>
      <c r="K3172" s="144"/>
      <c r="L3172" s="144"/>
      <c r="M3172" s="144"/>
      <c r="N3172" s="144"/>
      <c r="O3172" s="144"/>
      <c r="P3172" s="144"/>
      <c r="Q3172" s="144"/>
      <c r="R3172" s="144"/>
      <c r="S3172" s="144"/>
      <c r="T3172" s="144"/>
      <c r="U3172" s="144"/>
      <c r="V3172" s="144"/>
      <c r="W3172" s="144"/>
      <c r="X3172" s="133"/>
      <c r="Y3172" s="133"/>
      <c r="Z3172" s="133"/>
      <c r="AA3172" s="133"/>
      <c r="AB3172" s="133"/>
      <c r="AC3172" s="133"/>
      <c r="AD3172" s="133"/>
      <c r="AE3172" s="133"/>
      <c r="AF3172" s="133"/>
      <c r="AG3172" s="133" t="s">
        <v>282</v>
      </c>
      <c r="AH3172" s="133">
        <v>0</v>
      </c>
      <c r="AI3172" s="133"/>
      <c r="AJ3172" s="133"/>
      <c r="AK3172" s="133"/>
      <c r="AL3172" s="133"/>
      <c r="AM3172" s="133"/>
      <c r="AN3172" s="133"/>
      <c r="AO3172" s="133"/>
      <c r="AP3172" s="133"/>
      <c r="AQ3172" s="133"/>
      <c r="AR3172" s="133"/>
      <c r="AS3172" s="133"/>
      <c r="AT3172" s="133"/>
      <c r="AU3172" s="133"/>
      <c r="AV3172" s="133"/>
      <c r="AW3172" s="133"/>
      <c r="AX3172" s="133"/>
      <c r="AY3172" s="133"/>
      <c r="AZ3172" s="133"/>
      <c r="BA3172" s="133"/>
      <c r="BB3172" s="133"/>
      <c r="BC3172" s="133"/>
      <c r="BD3172" s="133"/>
      <c r="BE3172" s="133"/>
      <c r="BF3172" s="133"/>
      <c r="BG3172" s="133"/>
      <c r="BH3172" s="133"/>
    </row>
    <row r="3173" spans="1:60" outlineLevel="1" x14ac:dyDescent="0.2">
      <c r="A3173" s="142"/>
      <c r="B3173" s="143"/>
      <c r="C3173" s="189" t="s">
        <v>2984</v>
      </c>
      <c r="D3173" s="175"/>
      <c r="E3173" s="176"/>
      <c r="F3173" s="144"/>
      <c r="G3173" s="144"/>
      <c r="H3173" s="144"/>
      <c r="I3173" s="144"/>
      <c r="J3173" s="144"/>
      <c r="K3173" s="144"/>
      <c r="L3173" s="144"/>
      <c r="M3173" s="144"/>
      <c r="N3173" s="144"/>
      <c r="O3173" s="144"/>
      <c r="P3173" s="144"/>
      <c r="Q3173" s="144"/>
      <c r="R3173" s="144"/>
      <c r="S3173" s="144"/>
      <c r="T3173" s="144"/>
      <c r="U3173" s="144"/>
      <c r="V3173" s="144"/>
      <c r="W3173" s="144"/>
      <c r="X3173" s="133"/>
      <c r="Y3173" s="133"/>
      <c r="Z3173" s="133"/>
      <c r="AA3173" s="133"/>
      <c r="AB3173" s="133"/>
      <c r="AC3173" s="133"/>
      <c r="AD3173" s="133"/>
      <c r="AE3173" s="133"/>
      <c r="AF3173" s="133"/>
      <c r="AG3173" s="133" t="s">
        <v>282</v>
      </c>
      <c r="AH3173" s="133">
        <v>0</v>
      </c>
      <c r="AI3173" s="133"/>
      <c r="AJ3173" s="133"/>
      <c r="AK3173" s="133"/>
      <c r="AL3173" s="133"/>
      <c r="AM3173" s="133"/>
      <c r="AN3173" s="133"/>
      <c r="AO3173" s="133"/>
      <c r="AP3173" s="133"/>
      <c r="AQ3173" s="133"/>
      <c r="AR3173" s="133"/>
      <c r="AS3173" s="133"/>
      <c r="AT3173" s="133"/>
      <c r="AU3173" s="133"/>
      <c r="AV3173" s="133"/>
      <c r="AW3173" s="133"/>
      <c r="AX3173" s="133"/>
      <c r="AY3173" s="133"/>
      <c r="AZ3173" s="133"/>
      <c r="BA3173" s="133"/>
      <c r="BB3173" s="133"/>
      <c r="BC3173" s="133"/>
      <c r="BD3173" s="133"/>
      <c r="BE3173" s="133"/>
      <c r="BF3173" s="133"/>
      <c r="BG3173" s="133"/>
      <c r="BH3173" s="133"/>
    </row>
    <row r="3174" spans="1:60" outlineLevel="1" x14ac:dyDescent="0.2">
      <c r="A3174" s="142"/>
      <c r="B3174" s="143"/>
      <c r="C3174" s="189" t="s">
        <v>2985</v>
      </c>
      <c r="D3174" s="175"/>
      <c r="E3174" s="176">
        <v>339.30797000000001</v>
      </c>
      <c r="F3174" s="144"/>
      <c r="G3174" s="144"/>
      <c r="H3174" s="144"/>
      <c r="I3174" s="144"/>
      <c r="J3174" s="144"/>
      <c r="K3174" s="144"/>
      <c r="L3174" s="144"/>
      <c r="M3174" s="144"/>
      <c r="N3174" s="144"/>
      <c r="O3174" s="144"/>
      <c r="P3174" s="144"/>
      <c r="Q3174" s="144"/>
      <c r="R3174" s="144"/>
      <c r="S3174" s="144"/>
      <c r="T3174" s="144"/>
      <c r="U3174" s="144"/>
      <c r="V3174" s="144"/>
      <c r="W3174" s="144"/>
      <c r="X3174" s="133"/>
      <c r="Y3174" s="133"/>
      <c r="Z3174" s="133"/>
      <c r="AA3174" s="133"/>
      <c r="AB3174" s="133"/>
      <c r="AC3174" s="133"/>
      <c r="AD3174" s="133"/>
      <c r="AE3174" s="133"/>
      <c r="AF3174" s="133"/>
      <c r="AG3174" s="133" t="s">
        <v>282</v>
      </c>
      <c r="AH3174" s="133">
        <v>0</v>
      </c>
      <c r="AI3174" s="133"/>
      <c r="AJ3174" s="133"/>
      <c r="AK3174" s="133"/>
      <c r="AL3174" s="133"/>
      <c r="AM3174" s="133"/>
      <c r="AN3174" s="133"/>
      <c r="AO3174" s="133"/>
      <c r="AP3174" s="133"/>
      <c r="AQ3174" s="133"/>
      <c r="AR3174" s="133"/>
      <c r="AS3174" s="133"/>
      <c r="AT3174" s="133"/>
      <c r="AU3174" s="133"/>
      <c r="AV3174" s="133"/>
      <c r="AW3174" s="133"/>
      <c r="AX3174" s="133"/>
      <c r="AY3174" s="133"/>
      <c r="AZ3174" s="133"/>
      <c r="BA3174" s="133"/>
      <c r="BB3174" s="133"/>
      <c r="BC3174" s="133"/>
      <c r="BD3174" s="133"/>
      <c r="BE3174" s="133"/>
      <c r="BF3174" s="133"/>
      <c r="BG3174" s="133"/>
      <c r="BH3174" s="133"/>
    </row>
    <row r="3175" spans="1:60" outlineLevel="1" x14ac:dyDescent="0.2">
      <c r="A3175" s="154">
        <v>540</v>
      </c>
      <c r="B3175" s="155" t="s">
        <v>2998</v>
      </c>
      <c r="C3175" s="171" t="s">
        <v>2999</v>
      </c>
      <c r="D3175" s="156" t="s">
        <v>393</v>
      </c>
      <c r="E3175" s="157">
        <v>339.30797000000001</v>
      </c>
      <c r="F3175" s="158">
        <v>9.7000000000000011</v>
      </c>
      <c r="G3175" s="159">
        <f>ROUND(E3175*F3175,2)</f>
        <v>3291.29</v>
      </c>
      <c r="H3175" s="158">
        <v>0</v>
      </c>
      <c r="I3175" s="159">
        <f>ROUND(E3175*H3175,2)</f>
        <v>0</v>
      </c>
      <c r="J3175" s="158">
        <v>9.7000000000000011</v>
      </c>
      <c r="K3175" s="159">
        <f>ROUND(E3175*J3175,2)</f>
        <v>3291.29</v>
      </c>
      <c r="L3175" s="159">
        <v>21</v>
      </c>
      <c r="M3175" s="159">
        <f>G3175*(1+L3175/100)</f>
        <v>3982.4609</v>
      </c>
      <c r="N3175" s="159">
        <v>0</v>
      </c>
      <c r="O3175" s="159">
        <f>ROUND(E3175*N3175,2)</f>
        <v>0</v>
      </c>
      <c r="P3175" s="159">
        <v>0</v>
      </c>
      <c r="Q3175" s="159">
        <f>ROUND(E3175*P3175,2)</f>
        <v>0</v>
      </c>
      <c r="R3175" s="159" t="s">
        <v>1772</v>
      </c>
      <c r="S3175" s="159" t="s">
        <v>233</v>
      </c>
      <c r="T3175" s="160" t="s">
        <v>233</v>
      </c>
      <c r="U3175" s="144">
        <v>6.0000000000000001E-3</v>
      </c>
      <c r="V3175" s="144">
        <f>ROUND(E3175*U3175,2)</f>
        <v>2.04</v>
      </c>
      <c r="W3175" s="144"/>
      <c r="X3175" s="133"/>
      <c r="Y3175" s="133"/>
      <c r="Z3175" s="133"/>
      <c r="AA3175" s="133"/>
      <c r="AB3175" s="133"/>
      <c r="AC3175" s="133"/>
      <c r="AD3175" s="133"/>
      <c r="AE3175" s="133"/>
      <c r="AF3175" s="133"/>
      <c r="AG3175" s="133" t="s">
        <v>2982</v>
      </c>
      <c r="AH3175" s="133"/>
      <c r="AI3175" s="133"/>
      <c r="AJ3175" s="133"/>
      <c r="AK3175" s="133"/>
      <c r="AL3175" s="133"/>
      <c r="AM3175" s="133"/>
      <c r="AN3175" s="133"/>
      <c r="AO3175" s="133"/>
      <c r="AP3175" s="133"/>
      <c r="AQ3175" s="133"/>
      <c r="AR3175" s="133"/>
      <c r="AS3175" s="133"/>
      <c r="AT3175" s="133"/>
      <c r="AU3175" s="133"/>
      <c r="AV3175" s="133"/>
      <c r="AW3175" s="133"/>
      <c r="AX3175" s="133"/>
      <c r="AY3175" s="133"/>
      <c r="AZ3175" s="133"/>
      <c r="BA3175" s="133"/>
      <c r="BB3175" s="133"/>
      <c r="BC3175" s="133"/>
      <c r="BD3175" s="133"/>
      <c r="BE3175" s="133"/>
      <c r="BF3175" s="133"/>
      <c r="BG3175" s="133"/>
      <c r="BH3175" s="133"/>
    </row>
    <row r="3176" spans="1:60" outlineLevel="1" x14ac:dyDescent="0.2">
      <c r="A3176" s="142"/>
      <c r="B3176" s="143"/>
      <c r="C3176" s="292" t="s">
        <v>3000</v>
      </c>
      <c r="D3176" s="293"/>
      <c r="E3176" s="293"/>
      <c r="F3176" s="293"/>
      <c r="G3176" s="293"/>
      <c r="H3176" s="144"/>
      <c r="I3176" s="144"/>
      <c r="J3176" s="144"/>
      <c r="K3176" s="144"/>
      <c r="L3176" s="144"/>
      <c r="M3176" s="144"/>
      <c r="N3176" s="144"/>
      <c r="O3176" s="144"/>
      <c r="P3176" s="144"/>
      <c r="Q3176" s="144"/>
      <c r="R3176" s="144"/>
      <c r="S3176" s="144"/>
      <c r="T3176" s="144"/>
      <c r="U3176" s="144"/>
      <c r="V3176" s="144"/>
      <c r="W3176" s="144"/>
      <c r="X3176" s="133"/>
      <c r="Y3176" s="133"/>
      <c r="Z3176" s="133"/>
      <c r="AA3176" s="133"/>
      <c r="AB3176" s="133"/>
      <c r="AC3176" s="133"/>
      <c r="AD3176" s="133"/>
      <c r="AE3176" s="133"/>
      <c r="AF3176" s="133"/>
      <c r="AG3176" s="133" t="s">
        <v>293</v>
      </c>
      <c r="AH3176" s="133"/>
      <c r="AI3176" s="133"/>
      <c r="AJ3176" s="133"/>
      <c r="AK3176" s="133"/>
      <c r="AL3176" s="133"/>
      <c r="AM3176" s="133"/>
      <c r="AN3176" s="133"/>
      <c r="AO3176" s="133"/>
      <c r="AP3176" s="133"/>
      <c r="AQ3176" s="133"/>
      <c r="AR3176" s="133"/>
      <c r="AS3176" s="133"/>
      <c r="AT3176" s="133"/>
      <c r="AU3176" s="133"/>
      <c r="AV3176" s="133"/>
      <c r="AW3176" s="133"/>
      <c r="AX3176" s="133"/>
      <c r="AY3176" s="133"/>
      <c r="AZ3176" s="133"/>
      <c r="BA3176" s="133"/>
      <c r="BB3176" s="133"/>
      <c r="BC3176" s="133"/>
      <c r="BD3176" s="133"/>
      <c r="BE3176" s="133"/>
      <c r="BF3176" s="133"/>
      <c r="BG3176" s="133"/>
      <c r="BH3176" s="133"/>
    </row>
    <row r="3177" spans="1:60" outlineLevel="1" x14ac:dyDescent="0.2">
      <c r="A3177" s="142"/>
      <c r="B3177" s="143"/>
      <c r="C3177" s="189" t="s">
        <v>2983</v>
      </c>
      <c r="D3177" s="175"/>
      <c r="E3177" s="176"/>
      <c r="F3177" s="144"/>
      <c r="G3177" s="144"/>
      <c r="H3177" s="144"/>
      <c r="I3177" s="144"/>
      <c r="J3177" s="144"/>
      <c r="K3177" s="144"/>
      <c r="L3177" s="144"/>
      <c r="M3177" s="144"/>
      <c r="N3177" s="144"/>
      <c r="O3177" s="144"/>
      <c r="P3177" s="144"/>
      <c r="Q3177" s="144"/>
      <c r="R3177" s="144"/>
      <c r="S3177" s="144"/>
      <c r="T3177" s="144"/>
      <c r="U3177" s="144"/>
      <c r="V3177" s="144"/>
      <c r="W3177" s="144"/>
      <c r="X3177" s="133"/>
      <c r="Y3177" s="133"/>
      <c r="Z3177" s="133"/>
      <c r="AA3177" s="133"/>
      <c r="AB3177" s="133"/>
      <c r="AC3177" s="133"/>
      <c r="AD3177" s="133"/>
      <c r="AE3177" s="133"/>
      <c r="AF3177" s="133"/>
      <c r="AG3177" s="133" t="s">
        <v>282</v>
      </c>
      <c r="AH3177" s="133">
        <v>0</v>
      </c>
      <c r="AI3177" s="133"/>
      <c r="AJ3177" s="133"/>
      <c r="AK3177" s="133"/>
      <c r="AL3177" s="133"/>
      <c r="AM3177" s="133"/>
      <c r="AN3177" s="133"/>
      <c r="AO3177" s="133"/>
      <c r="AP3177" s="133"/>
      <c r="AQ3177" s="133"/>
      <c r="AR3177" s="133"/>
      <c r="AS3177" s="133"/>
      <c r="AT3177" s="133"/>
      <c r="AU3177" s="133"/>
      <c r="AV3177" s="133"/>
      <c r="AW3177" s="133"/>
      <c r="AX3177" s="133"/>
      <c r="AY3177" s="133"/>
      <c r="AZ3177" s="133"/>
      <c r="BA3177" s="133"/>
      <c r="BB3177" s="133"/>
      <c r="BC3177" s="133"/>
      <c r="BD3177" s="133"/>
      <c r="BE3177" s="133"/>
      <c r="BF3177" s="133"/>
      <c r="BG3177" s="133"/>
      <c r="BH3177" s="133"/>
    </row>
    <row r="3178" spans="1:60" outlineLevel="1" x14ac:dyDescent="0.2">
      <c r="A3178" s="142"/>
      <c r="B3178" s="143"/>
      <c r="C3178" s="189" t="s">
        <v>2984</v>
      </c>
      <c r="D3178" s="175"/>
      <c r="E3178" s="176"/>
      <c r="F3178" s="144"/>
      <c r="G3178" s="144"/>
      <c r="H3178" s="144"/>
      <c r="I3178" s="144"/>
      <c r="J3178" s="144"/>
      <c r="K3178" s="144"/>
      <c r="L3178" s="144"/>
      <c r="M3178" s="144"/>
      <c r="N3178" s="144"/>
      <c r="O3178" s="144"/>
      <c r="P3178" s="144"/>
      <c r="Q3178" s="144"/>
      <c r="R3178" s="144"/>
      <c r="S3178" s="144"/>
      <c r="T3178" s="144"/>
      <c r="U3178" s="144"/>
      <c r="V3178" s="144"/>
      <c r="W3178" s="144"/>
      <c r="X3178" s="133"/>
      <c r="Y3178" s="133"/>
      <c r="Z3178" s="133"/>
      <c r="AA3178" s="133"/>
      <c r="AB3178" s="133"/>
      <c r="AC3178" s="133"/>
      <c r="AD3178" s="133"/>
      <c r="AE3178" s="133"/>
      <c r="AF3178" s="133"/>
      <c r="AG3178" s="133" t="s">
        <v>282</v>
      </c>
      <c r="AH3178" s="133">
        <v>0</v>
      </c>
      <c r="AI3178" s="133"/>
      <c r="AJ3178" s="133"/>
      <c r="AK3178" s="133"/>
      <c r="AL3178" s="133"/>
      <c r="AM3178" s="133"/>
      <c r="AN3178" s="133"/>
      <c r="AO3178" s="133"/>
      <c r="AP3178" s="133"/>
      <c r="AQ3178" s="133"/>
      <c r="AR3178" s="133"/>
      <c r="AS3178" s="133"/>
      <c r="AT3178" s="133"/>
      <c r="AU3178" s="133"/>
      <c r="AV3178" s="133"/>
      <c r="AW3178" s="133"/>
      <c r="AX3178" s="133"/>
      <c r="AY3178" s="133"/>
      <c r="AZ3178" s="133"/>
      <c r="BA3178" s="133"/>
      <c r="BB3178" s="133"/>
      <c r="BC3178" s="133"/>
      <c r="BD3178" s="133"/>
      <c r="BE3178" s="133"/>
      <c r="BF3178" s="133"/>
      <c r="BG3178" s="133"/>
      <c r="BH3178" s="133"/>
    </row>
    <row r="3179" spans="1:60" outlineLevel="1" x14ac:dyDescent="0.2">
      <c r="A3179" s="142"/>
      <c r="B3179" s="143"/>
      <c r="C3179" s="189" t="s">
        <v>2985</v>
      </c>
      <c r="D3179" s="175"/>
      <c r="E3179" s="176">
        <v>339.30797000000001</v>
      </c>
      <c r="F3179" s="144"/>
      <c r="G3179" s="144"/>
      <c r="H3179" s="144"/>
      <c r="I3179" s="144"/>
      <c r="J3179" s="144"/>
      <c r="K3179" s="144"/>
      <c r="L3179" s="144"/>
      <c r="M3179" s="144"/>
      <c r="N3179" s="144"/>
      <c r="O3179" s="144"/>
      <c r="P3179" s="144"/>
      <c r="Q3179" s="144"/>
      <c r="R3179" s="144"/>
      <c r="S3179" s="144"/>
      <c r="T3179" s="144"/>
      <c r="U3179" s="144"/>
      <c r="V3179" s="144"/>
      <c r="W3179" s="144"/>
      <c r="X3179" s="133"/>
      <c r="Y3179" s="133"/>
      <c r="Z3179" s="133"/>
      <c r="AA3179" s="133"/>
      <c r="AB3179" s="133"/>
      <c r="AC3179" s="133"/>
      <c r="AD3179" s="133"/>
      <c r="AE3179" s="133"/>
      <c r="AF3179" s="133"/>
      <c r="AG3179" s="133" t="s">
        <v>282</v>
      </c>
      <c r="AH3179" s="133">
        <v>0</v>
      </c>
      <c r="AI3179" s="133"/>
      <c r="AJ3179" s="133"/>
      <c r="AK3179" s="133"/>
      <c r="AL3179" s="133"/>
      <c r="AM3179" s="133"/>
      <c r="AN3179" s="133"/>
      <c r="AO3179" s="133"/>
      <c r="AP3179" s="133"/>
      <c r="AQ3179" s="133"/>
      <c r="AR3179" s="133"/>
      <c r="AS3179" s="133"/>
      <c r="AT3179" s="133"/>
      <c r="AU3179" s="133"/>
      <c r="AV3179" s="133"/>
      <c r="AW3179" s="133"/>
      <c r="AX3179" s="133"/>
      <c r="AY3179" s="133"/>
      <c r="AZ3179" s="133"/>
      <c r="BA3179" s="133"/>
      <c r="BB3179" s="133"/>
      <c r="BC3179" s="133"/>
      <c r="BD3179" s="133"/>
      <c r="BE3179" s="133"/>
      <c r="BF3179" s="133"/>
      <c r="BG3179" s="133"/>
      <c r="BH3179" s="133"/>
    </row>
    <row r="3180" spans="1:60" x14ac:dyDescent="0.2">
      <c r="A3180" s="140"/>
      <c r="B3180" s="141"/>
      <c r="C3180" s="193"/>
      <c r="D3180" s="182"/>
      <c r="E3180" s="181"/>
      <c r="F3180" s="140"/>
      <c r="G3180" s="140"/>
      <c r="H3180" s="140"/>
      <c r="I3180" s="140"/>
      <c r="J3180" s="140"/>
      <c r="K3180" s="140"/>
      <c r="L3180" s="140"/>
      <c r="M3180" s="140"/>
      <c r="N3180" s="140"/>
      <c r="O3180" s="140"/>
      <c r="P3180" s="140"/>
      <c r="Q3180" s="140"/>
      <c r="R3180" s="140"/>
      <c r="S3180" s="140"/>
      <c r="T3180" s="140"/>
      <c r="U3180" s="140"/>
      <c r="V3180" s="140"/>
      <c r="W3180" s="140"/>
      <c r="AE3180">
        <v>15</v>
      </c>
      <c r="AF3180">
        <v>21</v>
      </c>
    </row>
    <row r="3181" spans="1:60" x14ac:dyDescent="0.2">
      <c r="A3181" s="145"/>
      <c r="B3181" s="146" t="s">
        <v>25</v>
      </c>
      <c r="C3181" s="194"/>
      <c r="D3181" s="184"/>
      <c r="E3181" s="183"/>
      <c r="F3181" s="145"/>
      <c r="G3181" s="188">
        <f>G8+G65+G70+G199+G208+G738+G770+G796+G1046+G1085+G1109+G1407+G1480+G1509+G1629+G1676+G1698+G1744+G1748+G1761+G1974+G2043+G2189+G2202+G2204+G2206+G2209+G2231+G2253+G2338+G2432+G2484+G2636+G2731+G2835+G2853+G3094+G3097+G3123+G3125+G3128+G3130+G3132+G3135+G3137+G3139+G3151</f>
        <v>107594655.37</v>
      </c>
      <c r="H3181" s="140"/>
      <c r="I3181" s="140"/>
      <c r="J3181" s="140"/>
      <c r="K3181" s="140"/>
      <c r="L3181" s="140"/>
      <c r="M3181" s="140"/>
      <c r="N3181" s="140"/>
      <c r="O3181" s="140"/>
      <c r="P3181" s="140"/>
      <c r="Q3181" s="140"/>
      <c r="R3181" s="140"/>
      <c r="S3181" s="140"/>
      <c r="T3181" s="140"/>
      <c r="U3181" s="140"/>
      <c r="V3181" s="140"/>
      <c r="W3181" s="140"/>
      <c r="AE3181">
        <f>SUMIF(L7:L3179,AE3180,G7:G3179)</f>
        <v>0</v>
      </c>
      <c r="AF3181">
        <f>SUMIF(L7:L3179,AF3180,G7:G3179)</f>
        <v>107594655.36999999</v>
      </c>
      <c r="AG3181" t="s">
        <v>274</v>
      </c>
    </row>
    <row r="3182" spans="1:60" x14ac:dyDescent="0.2">
      <c r="A3182" s="140"/>
      <c r="B3182" s="141"/>
      <c r="C3182" s="193"/>
      <c r="D3182" s="182"/>
      <c r="E3182" s="181"/>
      <c r="F3182" s="140"/>
      <c r="G3182" s="140"/>
      <c r="H3182" s="140"/>
      <c r="I3182" s="140"/>
      <c r="J3182" s="140"/>
      <c r="K3182" s="140"/>
      <c r="L3182" s="140"/>
      <c r="M3182" s="140"/>
      <c r="N3182" s="140"/>
      <c r="O3182" s="140"/>
      <c r="P3182" s="140"/>
      <c r="Q3182" s="140"/>
      <c r="R3182" s="140"/>
      <c r="S3182" s="140"/>
      <c r="T3182" s="140"/>
      <c r="U3182" s="140"/>
      <c r="V3182" s="140"/>
      <c r="W3182" s="140"/>
    </row>
    <row r="3183" spans="1:60" x14ac:dyDescent="0.2">
      <c r="A3183" s="298" t="s">
        <v>3001</v>
      </c>
      <c r="B3183" s="298"/>
      <c r="C3183" s="193"/>
      <c r="D3183" s="182"/>
      <c r="E3183" s="181"/>
      <c r="F3183" s="140"/>
      <c r="G3183" s="140"/>
      <c r="H3183" s="140"/>
      <c r="I3183" s="140"/>
      <c r="J3183" s="140"/>
      <c r="K3183" s="140"/>
      <c r="L3183" s="140"/>
      <c r="M3183" s="140"/>
      <c r="N3183" s="140"/>
      <c r="O3183" s="140"/>
      <c r="P3183" s="140"/>
      <c r="Q3183" s="140"/>
      <c r="R3183" s="140"/>
      <c r="S3183" s="140"/>
      <c r="T3183" s="140"/>
      <c r="U3183" s="140"/>
      <c r="V3183" s="140"/>
      <c r="W3183" s="140"/>
    </row>
    <row r="3184" spans="1:60" x14ac:dyDescent="0.2">
      <c r="A3184" s="140"/>
      <c r="B3184" s="141" t="s">
        <v>1986</v>
      </c>
      <c r="C3184" s="193" t="s">
        <v>3002</v>
      </c>
      <c r="D3184" s="182"/>
      <c r="E3184" s="181">
        <v>127.30200000000001</v>
      </c>
      <c r="F3184" s="140"/>
      <c r="G3184" s="140"/>
      <c r="H3184" s="140"/>
      <c r="I3184" s="140"/>
      <c r="J3184" s="140"/>
      <c r="K3184" s="140"/>
      <c r="L3184" s="140"/>
      <c r="M3184" s="140"/>
      <c r="N3184" s="140"/>
      <c r="O3184" s="140"/>
      <c r="P3184" s="140"/>
      <c r="Q3184" s="140"/>
      <c r="R3184" s="140"/>
      <c r="S3184" s="140"/>
      <c r="T3184" s="140"/>
      <c r="U3184" s="140"/>
      <c r="V3184" s="140"/>
      <c r="W3184" s="140"/>
      <c r="AG3184" t="s">
        <v>3003</v>
      </c>
    </row>
    <row r="3185" spans="1:34" x14ac:dyDescent="0.2">
      <c r="A3185" s="140"/>
      <c r="B3185" s="141"/>
      <c r="C3185" s="195" t="s">
        <v>3004</v>
      </c>
      <c r="D3185" s="182"/>
      <c r="E3185" s="181"/>
      <c r="F3185" s="140"/>
      <c r="G3185" s="140"/>
      <c r="H3185" s="140"/>
      <c r="I3185" s="140"/>
      <c r="J3185" s="140"/>
      <c r="K3185" s="140"/>
      <c r="L3185" s="140"/>
      <c r="M3185" s="140"/>
      <c r="N3185" s="140"/>
      <c r="O3185" s="140"/>
      <c r="P3185" s="140"/>
      <c r="Q3185" s="140"/>
      <c r="R3185" s="140"/>
      <c r="S3185" s="140"/>
      <c r="T3185" s="140"/>
      <c r="U3185" s="140"/>
      <c r="V3185" s="140"/>
      <c r="W3185" s="140"/>
      <c r="AG3185" t="s">
        <v>282</v>
      </c>
      <c r="AH3185">
        <v>0</v>
      </c>
    </row>
    <row r="3186" spans="1:34" x14ac:dyDescent="0.2">
      <c r="A3186" s="140"/>
      <c r="B3186" s="141"/>
      <c r="C3186" s="195" t="s">
        <v>3005</v>
      </c>
      <c r="D3186" s="182"/>
      <c r="E3186" s="181">
        <v>72.646000000000001</v>
      </c>
      <c r="F3186" s="140"/>
      <c r="G3186" s="140"/>
      <c r="H3186" s="140"/>
      <c r="I3186" s="140"/>
      <c r="J3186" s="140"/>
      <c r="K3186" s="140"/>
      <c r="L3186" s="140"/>
      <c r="M3186" s="140"/>
      <c r="N3186" s="140"/>
      <c r="O3186" s="140"/>
      <c r="P3186" s="140"/>
      <c r="Q3186" s="140"/>
      <c r="R3186" s="140"/>
      <c r="S3186" s="140"/>
      <c r="T3186" s="140"/>
      <c r="U3186" s="140"/>
      <c r="V3186" s="140"/>
      <c r="W3186" s="140"/>
      <c r="AG3186" t="s">
        <v>282</v>
      </c>
      <c r="AH3186">
        <v>0</v>
      </c>
    </row>
    <row r="3187" spans="1:34" x14ac:dyDescent="0.2">
      <c r="A3187" s="140"/>
      <c r="B3187" s="141"/>
      <c r="C3187" s="195" t="s">
        <v>3006</v>
      </c>
      <c r="D3187" s="182"/>
      <c r="E3187" s="181">
        <v>53.456000000000003</v>
      </c>
      <c r="F3187" s="140"/>
      <c r="G3187" s="140"/>
      <c r="H3187" s="140"/>
      <c r="I3187" s="140"/>
      <c r="J3187" s="140"/>
      <c r="K3187" s="140"/>
      <c r="L3187" s="140"/>
      <c r="M3187" s="140"/>
      <c r="N3187" s="140"/>
      <c r="O3187" s="140"/>
      <c r="P3187" s="140"/>
      <c r="Q3187" s="140"/>
      <c r="R3187" s="140"/>
      <c r="S3187" s="140"/>
      <c r="T3187" s="140"/>
      <c r="U3187" s="140"/>
      <c r="V3187" s="140"/>
      <c r="W3187" s="140"/>
      <c r="AG3187" t="s">
        <v>282</v>
      </c>
      <c r="AH3187">
        <v>0</v>
      </c>
    </row>
    <row r="3188" spans="1:34" x14ac:dyDescent="0.2">
      <c r="A3188" s="140"/>
      <c r="B3188" s="141"/>
      <c r="C3188" s="195" t="s">
        <v>3007</v>
      </c>
      <c r="D3188" s="182"/>
      <c r="E3188" s="181">
        <v>1.2000000000000002</v>
      </c>
      <c r="F3188" s="140"/>
      <c r="G3188" s="140"/>
      <c r="H3188" s="140"/>
      <c r="I3188" s="140"/>
      <c r="J3188" s="140"/>
      <c r="K3188" s="140"/>
      <c r="L3188" s="140"/>
      <c r="M3188" s="140"/>
      <c r="N3188" s="140"/>
      <c r="O3188" s="140"/>
      <c r="P3188" s="140"/>
      <c r="Q3188" s="140"/>
      <c r="R3188" s="140"/>
      <c r="S3188" s="140"/>
      <c r="T3188" s="140"/>
      <c r="U3188" s="140"/>
      <c r="V3188" s="140"/>
      <c r="W3188" s="140"/>
      <c r="AG3188" t="s">
        <v>282</v>
      </c>
      <c r="AH3188">
        <v>0</v>
      </c>
    </row>
    <row r="3189" spans="1:34" x14ac:dyDescent="0.2">
      <c r="A3189" s="140"/>
      <c r="B3189" s="141"/>
      <c r="C3189" s="195" t="s">
        <v>1073</v>
      </c>
      <c r="D3189" s="182"/>
      <c r="E3189" s="181"/>
      <c r="F3189" s="140"/>
      <c r="G3189" s="140"/>
      <c r="H3189" s="140"/>
      <c r="I3189" s="140"/>
      <c r="J3189" s="140"/>
      <c r="K3189" s="140"/>
      <c r="L3189" s="140"/>
      <c r="M3189" s="140"/>
      <c r="N3189" s="140"/>
      <c r="O3189" s="140"/>
      <c r="P3189" s="140"/>
      <c r="Q3189" s="140"/>
      <c r="R3189" s="140"/>
      <c r="S3189" s="140"/>
      <c r="T3189" s="140"/>
      <c r="U3189" s="140"/>
      <c r="V3189" s="140"/>
      <c r="W3189" s="140"/>
      <c r="AG3189" t="s">
        <v>282</v>
      </c>
      <c r="AH3189">
        <v>0</v>
      </c>
    </row>
    <row r="3190" spans="1:34" x14ac:dyDescent="0.2">
      <c r="A3190" s="140"/>
      <c r="B3190" s="141" t="s">
        <v>1543</v>
      </c>
      <c r="C3190" s="193" t="s">
        <v>3008</v>
      </c>
      <c r="D3190" s="182"/>
      <c r="E3190" s="181">
        <v>108.93050000000001</v>
      </c>
      <c r="F3190" s="140"/>
      <c r="G3190" s="140"/>
      <c r="H3190" s="140"/>
      <c r="I3190" s="140"/>
      <c r="J3190" s="140"/>
      <c r="K3190" s="140"/>
      <c r="L3190" s="140"/>
      <c r="M3190" s="140"/>
      <c r="N3190" s="140"/>
      <c r="O3190" s="140"/>
      <c r="P3190" s="140"/>
      <c r="Q3190" s="140"/>
      <c r="R3190" s="140"/>
      <c r="S3190" s="140"/>
      <c r="T3190" s="140"/>
      <c r="U3190" s="140"/>
      <c r="V3190" s="140"/>
      <c r="W3190" s="140"/>
      <c r="AG3190" t="s">
        <v>3003</v>
      </c>
    </row>
    <row r="3191" spans="1:34" x14ac:dyDescent="0.2">
      <c r="A3191" s="140"/>
      <c r="B3191" s="141"/>
      <c r="C3191" s="195" t="s">
        <v>3009</v>
      </c>
      <c r="D3191" s="182"/>
      <c r="E3191" s="181"/>
      <c r="F3191" s="140"/>
      <c r="G3191" s="140"/>
      <c r="H3191" s="140"/>
      <c r="I3191" s="140"/>
      <c r="J3191" s="140"/>
      <c r="K3191" s="140"/>
      <c r="L3191" s="140"/>
      <c r="M3191" s="140"/>
      <c r="N3191" s="140"/>
      <c r="O3191" s="140"/>
      <c r="P3191" s="140"/>
      <c r="Q3191" s="140"/>
      <c r="R3191" s="140"/>
      <c r="S3191" s="140"/>
      <c r="T3191" s="140"/>
      <c r="U3191" s="140"/>
      <c r="V3191" s="140"/>
      <c r="W3191" s="140"/>
      <c r="AG3191" t="s">
        <v>282</v>
      </c>
      <c r="AH3191">
        <v>0</v>
      </c>
    </row>
    <row r="3192" spans="1:34" x14ac:dyDescent="0.2">
      <c r="A3192" s="140"/>
      <c r="B3192" s="141"/>
      <c r="C3192" s="195" t="s">
        <v>3010</v>
      </c>
      <c r="D3192" s="182"/>
      <c r="E3192" s="181">
        <v>78.570000000000007</v>
      </c>
      <c r="F3192" s="140"/>
      <c r="G3192" s="140"/>
      <c r="H3192" s="140"/>
      <c r="I3192" s="140"/>
      <c r="J3192" s="140"/>
      <c r="K3192" s="140"/>
      <c r="L3192" s="140"/>
      <c r="M3192" s="140"/>
      <c r="N3192" s="140"/>
      <c r="O3192" s="140"/>
      <c r="P3192" s="140"/>
      <c r="Q3192" s="140"/>
      <c r="R3192" s="140"/>
      <c r="S3192" s="140"/>
      <c r="T3192" s="140"/>
      <c r="U3192" s="140"/>
      <c r="V3192" s="140"/>
      <c r="W3192" s="140"/>
      <c r="AG3192" t="s">
        <v>282</v>
      </c>
      <c r="AH3192">
        <v>0</v>
      </c>
    </row>
    <row r="3193" spans="1:34" x14ac:dyDescent="0.2">
      <c r="A3193" s="140"/>
      <c r="B3193" s="141"/>
      <c r="C3193" s="195" t="s">
        <v>3011</v>
      </c>
      <c r="D3193" s="182"/>
      <c r="E3193" s="181"/>
      <c r="F3193" s="140"/>
      <c r="G3193" s="140"/>
      <c r="H3193" s="140"/>
      <c r="I3193" s="140"/>
      <c r="J3193" s="140"/>
      <c r="K3193" s="140"/>
      <c r="L3193" s="140"/>
      <c r="M3193" s="140"/>
      <c r="N3193" s="140"/>
      <c r="O3193" s="140"/>
      <c r="P3193" s="140"/>
      <c r="Q3193" s="140"/>
      <c r="R3193" s="140"/>
      <c r="S3193" s="140"/>
      <c r="T3193" s="140"/>
      <c r="U3193" s="140"/>
      <c r="V3193" s="140"/>
      <c r="W3193" s="140"/>
      <c r="AG3193" t="s">
        <v>282</v>
      </c>
      <c r="AH3193">
        <v>0</v>
      </c>
    </row>
    <row r="3194" spans="1:34" x14ac:dyDescent="0.2">
      <c r="A3194" s="140"/>
      <c r="B3194" s="141"/>
      <c r="C3194" s="195" t="s">
        <v>3012</v>
      </c>
      <c r="D3194" s="182"/>
      <c r="E3194" s="181">
        <v>13.948</v>
      </c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Q3194" s="140"/>
      <c r="R3194" s="140"/>
      <c r="S3194" s="140"/>
      <c r="T3194" s="140"/>
      <c r="U3194" s="140"/>
      <c r="V3194" s="140"/>
      <c r="W3194" s="140"/>
      <c r="AG3194" t="s">
        <v>282</v>
      </c>
      <c r="AH3194">
        <v>0</v>
      </c>
    </row>
    <row r="3195" spans="1:34" x14ac:dyDescent="0.2">
      <c r="A3195" s="140"/>
      <c r="B3195" s="141"/>
      <c r="C3195" s="195" t="s">
        <v>2544</v>
      </c>
      <c r="D3195" s="182"/>
      <c r="E3195" s="181"/>
      <c r="F3195" s="140"/>
      <c r="G3195" s="140"/>
      <c r="H3195" s="140"/>
      <c r="I3195" s="140"/>
      <c r="J3195" s="140"/>
      <c r="K3195" s="140"/>
      <c r="L3195" s="140"/>
      <c r="M3195" s="140"/>
      <c r="N3195" s="140"/>
      <c r="O3195" s="140"/>
      <c r="P3195" s="140"/>
      <c r="Q3195" s="140"/>
      <c r="R3195" s="140"/>
      <c r="S3195" s="140"/>
      <c r="T3195" s="140"/>
      <c r="U3195" s="140"/>
      <c r="V3195" s="140"/>
      <c r="W3195" s="140"/>
      <c r="AG3195" t="s">
        <v>282</v>
      </c>
      <c r="AH3195">
        <v>0</v>
      </c>
    </row>
    <row r="3196" spans="1:34" x14ac:dyDescent="0.2">
      <c r="A3196" s="140"/>
      <c r="B3196" s="141"/>
      <c r="C3196" s="195" t="s">
        <v>2534</v>
      </c>
      <c r="D3196" s="182"/>
      <c r="E3196" s="181">
        <v>3.2875000000000001</v>
      </c>
      <c r="F3196" s="140"/>
      <c r="G3196" s="140"/>
      <c r="H3196" s="140"/>
      <c r="I3196" s="140"/>
      <c r="J3196" s="140"/>
      <c r="K3196" s="140"/>
      <c r="L3196" s="140"/>
      <c r="M3196" s="140"/>
      <c r="N3196" s="140"/>
      <c r="O3196" s="140"/>
      <c r="P3196" s="140"/>
      <c r="Q3196" s="140"/>
      <c r="R3196" s="140"/>
      <c r="S3196" s="140"/>
      <c r="T3196" s="140"/>
      <c r="U3196" s="140"/>
      <c r="V3196" s="140"/>
      <c r="W3196" s="140"/>
      <c r="AG3196" t="s">
        <v>282</v>
      </c>
      <c r="AH3196">
        <v>0</v>
      </c>
    </row>
    <row r="3197" spans="1:34" x14ac:dyDescent="0.2">
      <c r="A3197" s="140"/>
      <c r="B3197" s="141"/>
      <c r="C3197" s="195" t="s">
        <v>2535</v>
      </c>
      <c r="D3197" s="182"/>
      <c r="E3197" s="181"/>
      <c r="F3197" s="140"/>
      <c r="G3197" s="140"/>
      <c r="H3197" s="140"/>
      <c r="I3197" s="140"/>
      <c r="J3197" s="140"/>
      <c r="K3197" s="140"/>
      <c r="L3197" s="140"/>
      <c r="M3197" s="140"/>
      <c r="N3197" s="140"/>
      <c r="O3197" s="140"/>
      <c r="P3197" s="140"/>
      <c r="Q3197" s="140"/>
      <c r="R3197" s="140"/>
      <c r="S3197" s="140"/>
      <c r="T3197" s="140"/>
      <c r="U3197" s="140"/>
      <c r="V3197" s="140"/>
      <c r="W3197" s="140"/>
      <c r="AG3197" t="s">
        <v>282</v>
      </c>
      <c r="AH3197">
        <v>0</v>
      </c>
    </row>
    <row r="3198" spans="1:34" x14ac:dyDescent="0.2">
      <c r="A3198" s="140"/>
      <c r="B3198" s="141"/>
      <c r="C3198" s="195" t="s">
        <v>2536</v>
      </c>
      <c r="D3198" s="182"/>
      <c r="E3198" s="181">
        <v>8.5250000000000004</v>
      </c>
      <c r="F3198" s="140"/>
      <c r="G3198" s="140"/>
      <c r="H3198" s="140"/>
      <c r="I3198" s="140"/>
      <c r="J3198" s="140"/>
      <c r="K3198" s="140"/>
      <c r="L3198" s="140"/>
      <c r="M3198" s="140"/>
      <c r="N3198" s="140"/>
      <c r="O3198" s="140"/>
      <c r="P3198" s="140"/>
      <c r="Q3198" s="140"/>
      <c r="R3198" s="140"/>
      <c r="S3198" s="140"/>
      <c r="T3198" s="140"/>
      <c r="U3198" s="140"/>
      <c r="V3198" s="140"/>
      <c r="W3198" s="140"/>
      <c r="AG3198" t="s">
        <v>282</v>
      </c>
      <c r="AH3198">
        <v>0</v>
      </c>
    </row>
    <row r="3199" spans="1:34" x14ac:dyDescent="0.2">
      <c r="A3199" s="140"/>
      <c r="B3199" s="141"/>
      <c r="C3199" s="195" t="s">
        <v>2537</v>
      </c>
      <c r="D3199" s="182"/>
      <c r="E3199" s="181">
        <v>4.6000000000000005</v>
      </c>
      <c r="F3199" s="140"/>
      <c r="G3199" s="140"/>
      <c r="H3199" s="140"/>
      <c r="I3199" s="140"/>
      <c r="J3199" s="140"/>
      <c r="K3199" s="140"/>
      <c r="L3199" s="140"/>
      <c r="M3199" s="140"/>
      <c r="N3199" s="140"/>
      <c r="O3199" s="140"/>
      <c r="P3199" s="140"/>
      <c r="Q3199" s="140"/>
      <c r="R3199" s="140"/>
      <c r="S3199" s="140"/>
      <c r="T3199" s="140"/>
      <c r="U3199" s="140"/>
      <c r="V3199" s="140"/>
      <c r="W3199" s="140"/>
      <c r="AG3199" t="s">
        <v>282</v>
      </c>
      <c r="AH3199">
        <v>0</v>
      </c>
    </row>
    <row r="3200" spans="1:34" x14ac:dyDescent="0.2">
      <c r="A3200" s="140"/>
      <c r="B3200" s="141"/>
      <c r="C3200" s="195" t="s">
        <v>1073</v>
      </c>
      <c r="D3200" s="182"/>
      <c r="E3200" s="181"/>
      <c r="F3200" s="140"/>
      <c r="G3200" s="140"/>
      <c r="H3200" s="140"/>
      <c r="I3200" s="140"/>
      <c r="J3200" s="140"/>
      <c r="K3200" s="140"/>
      <c r="L3200" s="140"/>
      <c r="M3200" s="140"/>
      <c r="N3200" s="140"/>
      <c r="O3200" s="140"/>
      <c r="P3200" s="140"/>
      <c r="Q3200" s="140"/>
      <c r="R3200" s="140"/>
      <c r="S3200" s="140"/>
      <c r="T3200" s="140"/>
      <c r="U3200" s="140"/>
      <c r="V3200" s="140"/>
      <c r="W3200" s="140"/>
      <c r="AG3200" t="s">
        <v>282</v>
      </c>
      <c r="AH3200">
        <v>0</v>
      </c>
    </row>
    <row r="3201" spans="1:34" x14ac:dyDescent="0.2">
      <c r="A3201" s="140"/>
      <c r="B3201" s="141"/>
      <c r="C3201" s="195" t="s">
        <v>1073</v>
      </c>
      <c r="D3201" s="182"/>
      <c r="E3201" s="181"/>
      <c r="F3201" s="140"/>
      <c r="G3201" s="140"/>
      <c r="H3201" s="140"/>
      <c r="I3201" s="140"/>
      <c r="J3201" s="140"/>
      <c r="K3201" s="140"/>
      <c r="L3201" s="140"/>
      <c r="M3201" s="140"/>
      <c r="N3201" s="140"/>
      <c r="O3201" s="140"/>
      <c r="P3201" s="140"/>
      <c r="Q3201" s="140"/>
      <c r="R3201" s="140"/>
      <c r="S3201" s="140"/>
      <c r="T3201" s="140"/>
      <c r="U3201" s="140"/>
      <c r="V3201" s="140"/>
      <c r="W3201" s="140"/>
      <c r="AG3201" t="s">
        <v>282</v>
      </c>
      <c r="AH3201">
        <v>0</v>
      </c>
    </row>
    <row r="3202" spans="1:34" x14ac:dyDescent="0.2">
      <c r="A3202" s="140"/>
      <c r="B3202" s="141"/>
      <c r="C3202" s="195" t="s">
        <v>1073</v>
      </c>
      <c r="D3202" s="182"/>
      <c r="E3202" s="181"/>
      <c r="F3202" s="140"/>
      <c r="G3202" s="140"/>
      <c r="H3202" s="140"/>
      <c r="I3202" s="140"/>
      <c r="J3202" s="140"/>
      <c r="K3202" s="140"/>
      <c r="L3202" s="140"/>
      <c r="M3202" s="140"/>
      <c r="N3202" s="140"/>
      <c r="O3202" s="140"/>
      <c r="P3202" s="140"/>
      <c r="Q3202" s="140"/>
      <c r="R3202" s="140"/>
      <c r="S3202" s="140"/>
      <c r="T3202" s="140"/>
      <c r="U3202" s="140"/>
      <c r="V3202" s="140"/>
      <c r="W3202" s="140"/>
      <c r="AG3202" t="s">
        <v>282</v>
      </c>
      <c r="AH3202">
        <v>0</v>
      </c>
    </row>
    <row r="3203" spans="1:34" x14ac:dyDescent="0.2">
      <c r="A3203" s="140"/>
      <c r="B3203" s="141" t="s">
        <v>1539</v>
      </c>
      <c r="C3203" s="193" t="s">
        <v>3013</v>
      </c>
      <c r="D3203" s="182"/>
      <c r="E3203" s="181">
        <v>906.8900000000001</v>
      </c>
      <c r="F3203" s="140"/>
      <c r="G3203" s="140"/>
      <c r="H3203" s="140"/>
      <c r="I3203" s="140"/>
      <c r="J3203" s="140"/>
      <c r="K3203" s="140"/>
      <c r="L3203" s="140"/>
      <c r="M3203" s="140"/>
      <c r="N3203" s="140"/>
      <c r="O3203" s="140"/>
      <c r="P3203" s="140"/>
      <c r="Q3203" s="140"/>
      <c r="R3203" s="140"/>
      <c r="S3203" s="140"/>
      <c r="T3203" s="140"/>
      <c r="U3203" s="140"/>
      <c r="V3203" s="140"/>
      <c r="W3203" s="140"/>
      <c r="AG3203" t="s">
        <v>3003</v>
      </c>
    </row>
    <row r="3204" spans="1:34" x14ac:dyDescent="0.2">
      <c r="A3204" s="140"/>
      <c r="B3204" s="141"/>
      <c r="C3204" s="195" t="s">
        <v>3014</v>
      </c>
      <c r="D3204" s="182"/>
      <c r="E3204" s="181"/>
      <c r="F3204" s="140"/>
      <c r="G3204" s="140"/>
      <c r="H3204" s="140"/>
      <c r="I3204" s="140"/>
      <c r="J3204" s="140"/>
      <c r="K3204" s="140"/>
      <c r="L3204" s="140"/>
      <c r="M3204" s="140"/>
      <c r="N3204" s="140"/>
      <c r="O3204" s="140"/>
      <c r="P3204" s="140"/>
      <c r="Q3204" s="140"/>
      <c r="R3204" s="140"/>
      <c r="S3204" s="140"/>
      <c r="T3204" s="140"/>
      <c r="U3204" s="140"/>
      <c r="V3204" s="140"/>
      <c r="W3204" s="140"/>
      <c r="AG3204" t="s">
        <v>282</v>
      </c>
      <c r="AH3204">
        <v>0</v>
      </c>
    </row>
    <row r="3205" spans="1:34" x14ac:dyDescent="0.2">
      <c r="A3205" s="140"/>
      <c r="B3205" s="141"/>
      <c r="C3205" s="195" t="s">
        <v>668</v>
      </c>
      <c r="D3205" s="182"/>
      <c r="E3205" s="181"/>
      <c r="F3205" s="140"/>
      <c r="G3205" s="140"/>
      <c r="H3205" s="140"/>
      <c r="I3205" s="140"/>
      <c r="J3205" s="140"/>
      <c r="K3205" s="140"/>
      <c r="L3205" s="140"/>
      <c r="M3205" s="140"/>
      <c r="N3205" s="140"/>
      <c r="O3205" s="140"/>
      <c r="P3205" s="140"/>
      <c r="Q3205" s="140"/>
      <c r="R3205" s="140"/>
      <c r="S3205" s="140"/>
      <c r="T3205" s="140"/>
      <c r="U3205" s="140"/>
      <c r="V3205" s="140"/>
      <c r="W3205" s="140"/>
      <c r="AG3205" t="s">
        <v>282</v>
      </c>
      <c r="AH3205">
        <v>0</v>
      </c>
    </row>
    <row r="3206" spans="1:34" x14ac:dyDescent="0.2">
      <c r="A3206" s="140"/>
      <c r="B3206" s="141"/>
      <c r="C3206" s="195" t="s">
        <v>3015</v>
      </c>
      <c r="D3206" s="182"/>
      <c r="E3206" s="181">
        <v>296.64000000000004</v>
      </c>
      <c r="F3206" s="140"/>
      <c r="G3206" s="140"/>
      <c r="H3206" s="140"/>
      <c r="I3206" s="140"/>
      <c r="J3206" s="140"/>
      <c r="K3206" s="140"/>
      <c r="L3206" s="140"/>
      <c r="M3206" s="140"/>
      <c r="N3206" s="140"/>
      <c r="O3206" s="140"/>
      <c r="P3206" s="140"/>
      <c r="Q3206" s="140"/>
      <c r="R3206" s="140"/>
      <c r="S3206" s="140"/>
      <c r="T3206" s="140"/>
      <c r="U3206" s="140"/>
      <c r="V3206" s="140"/>
      <c r="W3206" s="140"/>
      <c r="AG3206" t="s">
        <v>282</v>
      </c>
      <c r="AH3206">
        <v>0</v>
      </c>
    </row>
    <row r="3207" spans="1:34" x14ac:dyDescent="0.2">
      <c r="A3207" s="140"/>
      <c r="B3207" s="141"/>
      <c r="C3207" s="196" t="s">
        <v>673</v>
      </c>
      <c r="D3207" s="185"/>
      <c r="E3207" s="186">
        <v>296.64000000000004</v>
      </c>
      <c r="F3207" s="140"/>
      <c r="G3207" s="140"/>
      <c r="H3207" s="140"/>
      <c r="I3207" s="140"/>
      <c r="J3207" s="140"/>
      <c r="K3207" s="140"/>
      <c r="L3207" s="140"/>
      <c r="M3207" s="140"/>
      <c r="N3207" s="140"/>
      <c r="O3207" s="140"/>
      <c r="P3207" s="140"/>
      <c r="Q3207" s="140"/>
      <c r="R3207" s="140"/>
      <c r="S3207" s="140"/>
      <c r="T3207" s="140"/>
      <c r="U3207" s="140"/>
      <c r="V3207" s="140"/>
      <c r="W3207" s="140"/>
      <c r="AG3207" t="s">
        <v>282</v>
      </c>
      <c r="AH3207">
        <v>1</v>
      </c>
    </row>
    <row r="3208" spans="1:34" x14ac:dyDescent="0.2">
      <c r="A3208" s="140"/>
      <c r="B3208" s="141"/>
      <c r="C3208" s="195" t="s">
        <v>674</v>
      </c>
      <c r="D3208" s="182"/>
      <c r="E3208" s="181"/>
      <c r="F3208" s="140"/>
      <c r="G3208" s="140"/>
      <c r="H3208" s="140"/>
      <c r="I3208" s="140"/>
      <c r="J3208" s="140"/>
      <c r="K3208" s="140"/>
      <c r="L3208" s="140"/>
      <c r="M3208" s="140"/>
      <c r="N3208" s="140"/>
      <c r="O3208" s="140"/>
      <c r="P3208" s="140"/>
      <c r="Q3208" s="140"/>
      <c r="R3208" s="140"/>
      <c r="S3208" s="140"/>
      <c r="T3208" s="140"/>
      <c r="U3208" s="140"/>
      <c r="V3208" s="140"/>
      <c r="W3208" s="140"/>
      <c r="AG3208" t="s">
        <v>282</v>
      </c>
      <c r="AH3208">
        <v>0</v>
      </c>
    </row>
    <row r="3209" spans="1:34" x14ac:dyDescent="0.2">
      <c r="A3209" s="140"/>
      <c r="B3209" s="141"/>
      <c r="C3209" s="195" t="s">
        <v>3016</v>
      </c>
      <c r="D3209" s="182"/>
      <c r="E3209" s="181">
        <v>28.220000000000002</v>
      </c>
      <c r="F3209" s="140"/>
      <c r="G3209" s="140"/>
      <c r="H3209" s="140"/>
      <c r="I3209" s="140"/>
      <c r="J3209" s="140"/>
      <c r="K3209" s="140"/>
      <c r="L3209" s="140"/>
      <c r="M3209" s="140"/>
      <c r="N3209" s="140"/>
      <c r="O3209" s="140"/>
      <c r="P3209" s="140"/>
      <c r="Q3209" s="140"/>
      <c r="R3209" s="140"/>
      <c r="S3209" s="140"/>
      <c r="T3209" s="140"/>
      <c r="U3209" s="140"/>
      <c r="V3209" s="140"/>
      <c r="W3209" s="140"/>
      <c r="AG3209" t="s">
        <v>282</v>
      </c>
      <c r="AH3209">
        <v>0</v>
      </c>
    </row>
    <row r="3210" spans="1:34" x14ac:dyDescent="0.2">
      <c r="A3210" s="140"/>
      <c r="B3210" s="141"/>
      <c r="C3210" s="195" t="s">
        <v>3017</v>
      </c>
      <c r="D3210" s="182"/>
      <c r="E3210" s="181">
        <v>209.43</v>
      </c>
      <c r="F3210" s="140"/>
      <c r="G3210" s="140"/>
      <c r="H3210" s="140"/>
      <c r="I3210" s="140"/>
      <c r="J3210" s="140"/>
      <c r="K3210" s="140"/>
      <c r="L3210" s="140"/>
      <c r="M3210" s="140"/>
      <c r="N3210" s="140"/>
      <c r="O3210" s="140"/>
      <c r="P3210" s="140"/>
      <c r="Q3210" s="140"/>
      <c r="R3210" s="140"/>
      <c r="S3210" s="140"/>
      <c r="T3210" s="140"/>
      <c r="U3210" s="140"/>
      <c r="V3210" s="140"/>
      <c r="W3210" s="140"/>
      <c r="AG3210" t="s">
        <v>282</v>
      </c>
      <c r="AH3210">
        <v>0</v>
      </c>
    </row>
    <row r="3211" spans="1:34" x14ac:dyDescent="0.2">
      <c r="A3211" s="140"/>
      <c r="B3211" s="141"/>
      <c r="C3211" s="196" t="s">
        <v>673</v>
      </c>
      <c r="D3211" s="185"/>
      <c r="E3211" s="186">
        <v>237.65</v>
      </c>
      <c r="F3211" s="140"/>
      <c r="G3211" s="140"/>
      <c r="H3211" s="140"/>
      <c r="I3211" s="140"/>
      <c r="J3211" s="140"/>
      <c r="K3211" s="140"/>
      <c r="L3211" s="140"/>
      <c r="M3211" s="140"/>
      <c r="N3211" s="140"/>
      <c r="O3211" s="140"/>
      <c r="P3211" s="140"/>
      <c r="Q3211" s="140"/>
      <c r="R3211" s="140"/>
      <c r="S3211" s="140"/>
      <c r="T3211" s="140"/>
      <c r="U3211" s="140"/>
      <c r="V3211" s="140"/>
      <c r="W3211" s="140"/>
      <c r="AG3211" t="s">
        <v>282</v>
      </c>
      <c r="AH3211">
        <v>1</v>
      </c>
    </row>
    <row r="3212" spans="1:34" x14ac:dyDescent="0.2">
      <c r="A3212" s="140"/>
      <c r="B3212" s="141"/>
      <c r="C3212" s="195" t="s">
        <v>678</v>
      </c>
      <c r="D3212" s="182"/>
      <c r="E3212" s="181"/>
      <c r="F3212" s="140"/>
      <c r="G3212" s="140"/>
      <c r="H3212" s="140"/>
      <c r="I3212" s="140"/>
      <c r="J3212" s="140"/>
      <c r="K3212" s="140"/>
      <c r="L3212" s="140"/>
      <c r="M3212" s="140"/>
      <c r="N3212" s="140"/>
      <c r="O3212" s="140"/>
      <c r="P3212" s="140"/>
      <c r="Q3212" s="140"/>
      <c r="R3212" s="140"/>
      <c r="S3212" s="140"/>
      <c r="T3212" s="140"/>
      <c r="U3212" s="140"/>
      <c r="V3212" s="140"/>
      <c r="W3212" s="140"/>
      <c r="AG3212" t="s">
        <v>282</v>
      </c>
      <c r="AH3212">
        <v>0</v>
      </c>
    </row>
    <row r="3213" spans="1:34" x14ac:dyDescent="0.2">
      <c r="A3213" s="140"/>
      <c r="B3213" s="141"/>
      <c r="C3213" s="195" t="s">
        <v>3018</v>
      </c>
      <c r="D3213" s="182"/>
      <c r="E3213" s="181">
        <v>188.83</v>
      </c>
      <c r="F3213" s="140"/>
      <c r="G3213" s="140"/>
      <c r="H3213" s="140"/>
      <c r="I3213" s="140"/>
      <c r="J3213" s="140"/>
      <c r="K3213" s="140"/>
      <c r="L3213" s="140"/>
      <c r="M3213" s="140"/>
      <c r="N3213" s="140"/>
      <c r="O3213" s="140"/>
      <c r="P3213" s="140"/>
      <c r="Q3213" s="140"/>
      <c r="R3213" s="140"/>
      <c r="S3213" s="140"/>
      <c r="T3213" s="140"/>
      <c r="U3213" s="140"/>
      <c r="V3213" s="140"/>
      <c r="W3213" s="140"/>
      <c r="AG3213" t="s">
        <v>282</v>
      </c>
      <c r="AH3213">
        <v>0</v>
      </c>
    </row>
    <row r="3214" spans="1:34" x14ac:dyDescent="0.2">
      <c r="A3214" s="140"/>
      <c r="B3214" s="141"/>
      <c r="C3214" s="195" t="s">
        <v>3019</v>
      </c>
      <c r="D3214" s="182"/>
      <c r="E3214" s="181">
        <v>183.77</v>
      </c>
      <c r="F3214" s="140"/>
      <c r="G3214" s="140"/>
      <c r="H3214" s="140"/>
      <c r="I3214" s="140"/>
      <c r="J3214" s="140"/>
      <c r="K3214" s="140"/>
      <c r="L3214" s="140"/>
      <c r="M3214" s="140"/>
      <c r="N3214" s="140"/>
      <c r="O3214" s="140"/>
      <c r="P3214" s="140"/>
      <c r="Q3214" s="140"/>
      <c r="R3214" s="140"/>
      <c r="S3214" s="140"/>
      <c r="T3214" s="140"/>
      <c r="U3214" s="140"/>
      <c r="V3214" s="140"/>
      <c r="W3214" s="140"/>
      <c r="AG3214" t="s">
        <v>282</v>
      </c>
      <c r="AH3214">
        <v>0</v>
      </c>
    </row>
    <row r="3215" spans="1:34" x14ac:dyDescent="0.2">
      <c r="A3215" s="140"/>
      <c r="B3215" s="141"/>
      <c r="C3215" s="196" t="s">
        <v>673</v>
      </c>
      <c r="D3215" s="185"/>
      <c r="E3215" s="186">
        <v>372.6</v>
      </c>
      <c r="F3215" s="140"/>
      <c r="G3215" s="140"/>
      <c r="H3215" s="140"/>
      <c r="I3215" s="140"/>
      <c r="J3215" s="140"/>
      <c r="K3215" s="140"/>
      <c r="L3215" s="140"/>
      <c r="M3215" s="140"/>
      <c r="N3215" s="140"/>
      <c r="O3215" s="140"/>
      <c r="P3215" s="140"/>
      <c r="Q3215" s="140"/>
      <c r="R3215" s="140"/>
      <c r="S3215" s="140"/>
      <c r="T3215" s="140"/>
      <c r="U3215" s="140"/>
      <c r="V3215" s="140"/>
      <c r="W3215" s="140"/>
      <c r="AG3215" t="s">
        <v>282</v>
      </c>
      <c r="AH3215">
        <v>1</v>
      </c>
    </row>
    <row r="3216" spans="1:34" x14ac:dyDescent="0.2">
      <c r="A3216" s="140"/>
      <c r="B3216" s="141"/>
      <c r="C3216" s="195" t="s">
        <v>1073</v>
      </c>
      <c r="D3216" s="182"/>
      <c r="E3216" s="181"/>
      <c r="F3216" s="140"/>
      <c r="G3216" s="140"/>
      <c r="H3216" s="140"/>
      <c r="I3216" s="140"/>
      <c r="J3216" s="140"/>
      <c r="K3216" s="140"/>
      <c r="L3216" s="140"/>
      <c r="M3216" s="140"/>
      <c r="N3216" s="140"/>
      <c r="O3216" s="140"/>
      <c r="P3216" s="140"/>
      <c r="Q3216" s="140"/>
      <c r="R3216" s="140"/>
      <c r="S3216" s="140"/>
      <c r="T3216" s="140"/>
      <c r="U3216" s="140"/>
      <c r="V3216" s="140"/>
      <c r="W3216" s="140"/>
      <c r="AG3216" t="s">
        <v>282</v>
      </c>
      <c r="AH3216">
        <v>0</v>
      </c>
    </row>
    <row r="3217" spans="1:34" x14ac:dyDescent="0.2">
      <c r="A3217" s="140"/>
      <c r="B3217" s="141" t="s">
        <v>2462</v>
      </c>
      <c r="C3217" s="193" t="s">
        <v>3020</v>
      </c>
      <c r="D3217" s="182"/>
      <c r="E3217" s="181">
        <v>47.935900000000004</v>
      </c>
      <c r="F3217" s="140"/>
      <c r="G3217" s="140"/>
      <c r="H3217" s="140"/>
      <c r="I3217" s="140"/>
      <c r="J3217" s="140"/>
      <c r="K3217" s="140"/>
      <c r="L3217" s="140"/>
      <c r="M3217" s="140"/>
      <c r="N3217" s="140"/>
      <c r="O3217" s="140"/>
      <c r="P3217" s="140"/>
      <c r="Q3217" s="140"/>
      <c r="R3217" s="140"/>
      <c r="S3217" s="140"/>
      <c r="T3217" s="140"/>
      <c r="U3217" s="140"/>
      <c r="V3217" s="140"/>
      <c r="W3217" s="140"/>
      <c r="AG3217" t="s">
        <v>3003</v>
      </c>
    </row>
    <row r="3218" spans="1:34" x14ac:dyDescent="0.2">
      <c r="A3218" s="140"/>
      <c r="B3218" s="141"/>
      <c r="C3218" s="195" t="s">
        <v>3021</v>
      </c>
      <c r="D3218" s="182"/>
      <c r="E3218" s="181"/>
      <c r="F3218" s="140"/>
      <c r="G3218" s="140"/>
      <c r="H3218" s="140"/>
      <c r="I3218" s="140"/>
      <c r="J3218" s="140"/>
      <c r="K3218" s="140"/>
      <c r="L3218" s="140"/>
      <c r="M3218" s="140"/>
      <c r="N3218" s="140"/>
      <c r="O3218" s="140"/>
      <c r="P3218" s="140"/>
      <c r="Q3218" s="140"/>
      <c r="R3218" s="140"/>
      <c r="S3218" s="140"/>
      <c r="T3218" s="140"/>
      <c r="U3218" s="140"/>
      <c r="V3218" s="140"/>
      <c r="W3218" s="140"/>
      <c r="AG3218" t="s">
        <v>282</v>
      </c>
      <c r="AH3218">
        <v>0</v>
      </c>
    </row>
    <row r="3219" spans="1:34" x14ac:dyDescent="0.2">
      <c r="A3219" s="140"/>
      <c r="B3219" s="141"/>
      <c r="C3219" s="195" t="s">
        <v>668</v>
      </c>
      <c r="D3219" s="182"/>
      <c r="E3219" s="181"/>
      <c r="F3219" s="140"/>
      <c r="G3219" s="140"/>
      <c r="H3219" s="140"/>
      <c r="I3219" s="140"/>
      <c r="J3219" s="140"/>
      <c r="K3219" s="140"/>
      <c r="L3219" s="140"/>
      <c r="M3219" s="140"/>
      <c r="N3219" s="140"/>
      <c r="O3219" s="140"/>
      <c r="P3219" s="140"/>
      <c r="Q3219" s="140"/>
      <c r="R3219" s="140"/>
      <c r="S3219" s="140"/>
      <c r="T3219" s="140"/>
      <c r="U3219" s="140"/>
      <c r="V3219" s="140"/>
      <c r="W3219" s="140"/>
      <c r="AG3219" t="s">
        <v>282</v>
      </c>
      <c r="AH3219">
        <v>0</v>
      </c>
    </row>
    <row r="3220" spans="1:34" x14ac:dyDescent="0.2">
      <c r="A3220" s="140"/>
      <c r="B3220" s="141"/>
      <c r="C3220" s="195" t="s">
        <v>3022</v>
      </c>
      <c r="D3220" s="182"/>
      <c r="E3220" s="181">
        <v>4.1940000000000008</v>
      </c>
      <c r="F3220" s="140"/>
      <c r="G3220" s="140"/>
      <c r="H3220" s="140"/>
      <c r="I3220" s="140"/>
      <c r="J3220" s="140"/>
      <c r="K3220" s="140"/>
      <c r="L3220" s="140"/>
      <c r="M3220" s="140"/>
      <c r="N3220" s="140"/>
      <c r="O3220" s="140"/>
      <c r="P3220" s="140"/>
      <c r="Q3220" s="140"/>
      <c r="R3220" s="140"/>
      <c r="S3220" s="140"/>
      <c r="T3220" s="140"/>
      <c r="U3220" s="140"/>
      <c r="V3220" s="140"/>
      <c r="W3220" s="140"/>
      <c r="AG3220" t="s">
        <v>282</v>
      </c>
      <c r="AH3220">
        <v>0</v>
      </c>
    </row>
    <row r="3221" spans="1:34" x14ac:dyDescent="0.2">
      <c r="A3221" s="140"/>
      <c r="B3221" s="141"/>
      <c r="C3221" s="195" t="s">
        <v>3023</v>
      </c>
      <c r="D3221" s="182"/>
      <c r="E3221" s="181">
        <v>3.2875000000000001</v>
      </c>
      <c r="F3221" s="140"/>
      <c r="G3221" s="140"/>
      <c r="H3221" s="140"/>
      <c r="I3221" s="140"/>
      <c r="J3221" s="140"/>
      <c r="K3221" s="140"/>
      <c r="L3221" s="140"/>
      <c r="M3221" s="140"/>
      <c r="N3221" s="140"/>
      <c r="O3221" s="140"/>
      <c r="P3221" s="140"/>
      <c r="Q3221" s="140"/>
      <c r="R3221" s="140"/>
      <c r="S3221" s="140"/>
      <c r="T3221" s="140"/>
      <c r="U3221" s="140"/>
      <c r="V3221" s="140"/>
      <c r="W3221" s="140"/>
      <c r="AG3221" t="s">
        <v>282</v>
      </c>
      <c r="AH3221">
        <v>0</v>
      </c>
    </row>
    <row r="3222" spans="1:34" x14ac:dyDescent="0.2">
      <c r="A3222" s="140"/>
      <c r="B3222" s="141"/>
      <c r="C3222" s="195" t="s">
        <v>3024</v>
      </c>
      <c r="D3222" s="182"/>
      <c r="E3222" s="181">
        <v>8.5250000000000004</v>
      </c>
      <c r="F3222" s="140"/>
      <c r="G3222" s="140"/>
      <c r="H3222" s="140"/>
      <c r="I3222" s="140"/>
      <c r="J3222" s="140"/>
      <c r="K3222" s="140"/>
      <c r="L3222" s="140"/>
      <c r="M3222" s="140"/>
      <c r="N3222" s="140"/>
      <c r="O3222" s="140"/>
      <c r="P3222" s="140"/>
      <c r="Q3222" s="140"/>
      <c r="R3222" s="140"/>
      <c r="S3222" s="140"/>
      <c r="T3222" s="140"/>
      <c r="U3222" s="140"/>
      <c r="V3222" s="140"/>
      <c r="W3222" s="140"/>
      <c r="AG3222" t="s">
        <v>282</v>
      </c>
      <c r="AH3222">
        <v>0</v>
      </c>
    </row>
    <row r="3223" spans="1:34" x14ac:dyDescent="0.2">
      <c r="A3223" s="140"/>
      <c r="B3223" s="141"/>
      <c r="C3223" s="195" t="s">
        <v>2537</v>
      </c>
      <c r="D3223" s="182"/>
      <c r="E3223" s="181">
        <v>4.6000000000000005</v>
      </c>
      <c r="F3223" s="140"/>
      <c r="G3223" s="140"/>
      <c r="H3223" s="140"/>
      <c r="I3223" s="140"/>
      <c r="J3223" s="140"/>
      <c r="K3223" s="140"/>
      <c r="L3223" s="140"/>
      <c r="M3223" s="140"/>
      <c r="N3223" s="140"/>
      <c r="O3223" s="140"/>
      <c r="P3223" s="140"/>
      <c r="Q3223" s="140"/>
      <c r="R3223" s="140"/>
      <c r="S3223" s="140"/>
      <c r="T3223" s="140"/>
      <c r="U3223" s="140"/>
      <c r="V3223" s="140"/>
      <c r="W3223" s="140"/>
      <c r="AG3223" t="s">
        <v>282</v>
      </c>
      <c r="AH3223">
        <v>0</v>
      </c>
    </row>
    <row r="3224" spans="1:34" x14ac:dyDescent="0.2">
      <c r="A3224" s="140"/>
      <c r="B3224" s="141"/>
      <c r="C3224" s="196" t="s">
        <v>673</v>
      </c>
      <c r="D3224" s="185"/>
      <c r="E3224" s="186">
        <v>20.6065</v>
      </c>
      <c r="F3224" s="140"/>
      <c r="G3224" s="140"/>
      <c r="H3224" s="140"/>
      <c r="I3224" s="140"/>
      <c r="J3224" s="140"/>
      <c r="K3224" s="140"/>
      <c r="L3224" s="140"/>
      <c r="M3224" s="140"/>
      <c r="N3224" s="140"/>
      <c r="O3224" s="140"/>
      <c r="P3224" s="140"/>
      <c r="Q3224" s="140"/>
      <c r="R3224" s="140"/>
      <c r="S3224" s="140"/>
      <c r="T3224" s="140"/>
      <c r="U3224" s="140"/>
      <c r="V3224" s="140"/>
      <c r="W3224" s="140"/>
      <c r="AG3224" t="s">
        <v>282</v>
      </c>
      <c r="AH3224">
        <v>1</v>
      </c>
    </row>
    <row r="3225" spans="1:34" x14ac:dyDescent="0.2">
      <c r="A3225" s="140"/>
      <c r="B3225" s="141"/>
      <c r="C3225" s="195" t="s">
        <v>674</v>
      </c>
      <c r="D3225" s="182"/>
      <c r="E3225" s="181"/>
      <c r="F3225" s="140"/>
      <c r="G3225" s="140"/>
      <c r="H3225" s="140"/>
      <c r="I3225" s="140"/>
      <c r="J3225" s="140"/>
      <c r="K3225" s="140"/>
      <c r="L3225" s="140"/>
      <c r="M3225" s="140"/>
      <c r="N3225" s="140"/>
      <c r="O3225" s="140"/>
      <c r="P3225" s="140"/>
      <c r="Q3225" s="140"/>
      <c r="R3225" s="140"/>
      <c r="S3225" s="140"/>
      <c r="T3225" s="140"/>
      <c r="U3225" s="140"/>
      <c r="V3225" s="140"/>
      <c r="W3225" s="140"/>
      <c r="AG3225" t="s">
        <v>282</v>
      </c>
      <c r="AH3225">
        <v>0</v>
      </c>
    </row>
    <row r="3226" spans="1:34" x14ac:dyDescent="0.2">
      <c r="A3226" s="140"/>
      <c r="B3226" s="141"/>
      <c r="C3226" s="195" t="s">
        <v>3025</v>
      </c>
      <c r="D3226" s="182"/>
      <c r="E3226" s="181">
        <v>5.0759000000000007</v>
      </c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Q3226" s="140"/>
      <c r="R3226" s="140"/>
      <c r="S3226" s="140"/>
      <c r="T3226" s="140"/>
      <c r="U3226" s="140"/>
      <c r="V3226" s="140"/>
      <c r="W3226" s="140"/>
      <c r="AG3226" t="s">
        <v>282</v>
      </c>
      <c r="AH3226">
        <v>0</v>
      </c>
    </row>
    <row r="3227" spans="1:34" x14ac:dyDescent="0.2">
      <c r="A3227" s="140"/>
      <c r="B3227" s="141"/>
      <c r="C3227" s="195" t="s">
        <v>3023</v>
      </c>
      <c r="D3227" s="182"/>
      <c r="E3227" s="181">
        <v>3.2875000000000001</v>
      </c>
      <c r="F3227" s="140"/>
      <c r="G3227" s="140"/>
      <c r="H3227" s="140"/>
      <c r="I3227" s="140"/>
      <c r="J3227" s="140"/>
      <c r="K3227" s="140"/>
      <c r="L3227" s="140"/>
      <c r="M3227" s="140"/>
      <c r="N3227" s="140"/>
      <c r="O3227" s="140"/>
      <c r="P3227" s="140"/>
      <c r="Q3227" s="140"/>
      <c r="R3227" s="140"/>
      <c r="S3227" s="140"/>
      <c r="T3227" s="140"/>
      <c r="U3227" s="140"/>
      <c r="V3227" s="140"/>
      <c r="W3227" s="140"/>
      <c r="AG3227" t="s">
        <v>282</v>
      </c>
      <c r="AH3227">
        <v>0</v>
      </c>
    </row>
    <row r="3228" spans="1:34" x14ac:dyDescent="0.2">
      <c r="A3228" s="140"/>
      <c r="B3228" s="141"/>
      <c r="C3228" s="195" t="s">
        <v>3024</v>
      </c>
      <c r="D3228" s="182"/>
      <c r="E3228" s="181">
        <v>8.5250000000000004</v>
      </c>
      <c r="F3228" s="140"/>
      <c r="G3228" s="140"/>
      <c r="H3228" s="140"/>
      <c r="I3228" s="140"/>
      <c r="J3228" s="140"/>
      <c r="K3228" s="140"/>
      <c r="L3228" s="140"/>
      <c r="M3228" s="140"/>
      <c r="N3228" s="140"/>
      <c r="O3228" s="140"/>
      <c r="P3228" s="140"/>
      <c r="Q3228" s="140"/>
      <c r="R3228" s="140"/>
      <c r="S3228" s="140"/>
      <c r="T3228" s="140"/>
      <c r="U3228" s="140"/>
      <c r="V3228" s="140"/>
      <c r="W3228" s="140"/>
      <c r="AG3228" t="s">
        <v>282</v>
      </c>
      <c r="AH3228">
        <v>0</v>
      </c>
    </row>
    <row r="3229" spans="1:34" x14ac:dyDescent="0.2">
      <c r="A3229" s="140"/>
      <c r="B3229" s="141"/>
      <c r="C3229" s="195" t="s">
        <v>2537</v>
      </c>
      <c r="D3229" s="182"/>
      <c r="E3229" s="181">
        <v>4.6000000000000005</v>
      </c>
      <c r="F3229" s="140"/>
      <c r="G3229" s="140"/>
      <c r="H3229" s="140"/>
      <c r="I3229" s="140"/>
      <c r="J3229" s="140"/>
      <c r="K3229" s="140"/>
      <c r="L3229" s="140"/>
      <c r="M3229" s="140"/>
      <c r="N3229" s="140"/>
      <c r="O3229" s="140"/>
      <c r="P3229" s="140"/>
      <c r="Q3229" s="140"/>
      <c r="R3229" s="140"/>
      <c r="S3229" s="140"/>
      <c r="T3229" s="140"/>
      <c r="U3229" s="140"/>
      <c r="V3229" s="140"/>
      <c r="W3229" s="140"/>
      <c r="AG3229" t="s">
        <v>282</v>
      </c>
      <c r="AH3229">
        <v>0</v>
      </c>
    </row>
    <row r="3230" spans="1:34" x14ac:dyDescent="0.2">
      <c r="A3230" s="140"/>
      <c r="B3230" s="141"/>
      <c r="C3230" s="196" t="s">
        <v>673</v>
      </c>
      <c r="D3230" s="185"/>
      <c r="E3230" s="186">
        <v>21.488400000000002</v>
      </c>
      <c r="F3230" s="140"/>
      <c r="G3230" s="140"/>
      <c r="H3230" s="140"/>
      <c r="I3230" s="140"/>
      <c r="J3230" s="140"/>
      <c r="K3230" s="140"/>
      <c r="L3230" s="140"/>
      <c r="M3230" s="140"/>
      <c r="N3230" s="140"/>
      <c r="O3230" s="140"/>
      <c r="P3230" s="140"/>
      <c r="Q3230" s="140"/>
      <c r="R3230" s="140"/>
      <c r="S3230" s="140"/>
      <c r="T3230" s="140"/>
      <c r="U3230" s="140"/>
      <c r="V3230" s="140"/>
      <c r="W3230" s="140"/>
      <c r="AG3230" t="s">
        <v>282</v>
      </c>
      <c r="AH3230">
        <v>1</v>
      </c>
    </row>
    <row r="3231" spans="1:34" x14ac:dyDescent="0.2">
      <c r="A3231" s="140"/>
      <c r="B3231" s="141"/>
      <c r="C3231" s="195" t="s">
        <v>678</v>
      </c>
      <c r="D3231" s="182"/>
      <c r="E3231" s="181"/>
      <c r="F3231" s="140"/>
      <c r="G3231" s="140"/>
      <c r="H3231" s="140"/>
      <c r="I3231" s="140"/>
      <c r="J3231" s="140"/>
      <c r="K3231" s="140"/>
      <c r="L3231" s="140"/>
      <c r="M3231" s="140"/>
      <c r="N3231" s="140"/>
      <c r="O3231" s="140"/>
      <c r="P3231" s="140"/>
      <c r="Q3231" s="140"/>
      <c r="R3231" s="140"/>
      <c r="S3231" s="140"/>
      <c r="T3231" s="140"/>
      <c r="U3231" s="140"/>
      <c r="V3231" s="140"/>
      <c r="W3231" s="140"/>
      <c r="AG3231" t="s">
        <v>282</v>
      </c>
      <c r="AH3231">
        <v>0</v>
      </c>
    </row>
    <row r="3232" spans="1:34" x14ac:dyDescent="0.2">
      <c r="A3232" s="140"/>
      <c r="B3232" s="141"/>
      <c r="C3232" s="195" t="s">
        <v>3026</v>
      </c>
      <c r="D3232" s="182"/>
      <c r="E3232" s="181">
        <v>5.8410000000000002</v>
      </c>
      <c r="F3232" s="140"/>
      <c r="G3232" s="140"/>
      <c r="H3232" s="140"/>
      <c r="I3232" s="140"/>
      <c r="J3232" s="140"/>
      <c r="K3232" s="140"/>
      <c r="L3232" s="140"/>
      <c r="M3232" s="140"/>
      <c r="N3232" s="140"/>
      <c r="O3232" s="140"/>
      <c r="P3232" s="140"/>
      <c r="Q3232" s="140"/>
      <c r="R3232" s="140"/>
      <c r="S3232" s="140"/>
      <c r="T3232" s="140"/>
      <c r="U3232" s="140"/>
      <c r="V3232" s="140"/>
      <c r="W3232" s="140"/>
      <c r="AG3232" t="s">
        <v>282</v>
      </c>
      <c r="AH3232">
        <v>0</v>
      </c>
    </row>
    <row r="3233" spans="1:34" x14ac:dyDescent="0.2">
      <c r="A3233" s="140"/>
      <c r="B3233" s="141"/>
      <c r="C3233" s="196" t="s">
        <v>673</v>
      </c>
      <c r="D3233" s="185"/>
      <c r="E3233" s="186">
        <v>5.8410000000000002</v>
      </c>
      <c r="F3233" s="140"/>
      <c r="G3233" s="140"/>
      <c r="H3233" s="140"/>
      <c r="I3233" s="140"/>
      <c r="J3233" s="140"/>
      <c r="K3233" s="140"/>
      <c r="L3233" s="140"/>
      <c r="M3233" s="140"/>
      <c r="N3233" s="140"/>
      <c r="O3233" s="140"/>
      <c r="P3233" s="140"/>
      <c r="Q3233" s="140"/>
      <c r="R3233" s="140"/>
      <c r="S3233" s="140"/>
      <c r="T3233" s="140"/>
      <c r="U3233" s="140"/>
      <c r="V3233" s="140"/>
      <c r="W3233" s="140"/>
      <c r="AG3233" t="s">
        <v>282</v>
      </c>
      <c r="AH3233">
        <v>1</v>
      </c>
    </row>
    <row r="3234" spans="1:34" x14ac:dyDescent="0.2">
      <c r="A3234" s="140"/>
      <c r="B3234" s="141"/>
      <c r="C3234" s="195" t="s">
        <v>1073</v>
      </c>
      <c r="D3234" s="182"/>
      <c r="E3234" s="181"/>
      <c r="F3234" s="140"/>
      <c r="G3234" s="140"/>
      <c r="H3234" s="140"/>
      <c r="I3234" s="140"/>
      <c r="J3234" s="140"/>
      <c r="K3234" s="140"/>
      <c r="L3234" s="140"/>
      <c r="M3234" s="140"/>
      <c r="N3234" s="140"/>
      <c r="O3234" s="140"/>
      <c r="P3234" s="140"/>
      <c r="Q3234" s="140"/>
      <c r="R3234" s="140"/>
      <c r="S3234" s="140"/>
      <c r="T3234" s="140"/>
      <c r="U3234" s="140"/>
      <c r="V3234" s="140"/>
      <c r="W3234" s="140"/>
      <c r="AG3234" t="s">
        <v>282</v>
      </c>
      <c r="AH3234">
        <v>0</v>
      </c>
    </row>
    <row r="3235" spans="1:34" x14ac:dyDescent="0.2">
      <c r="A3235" s="140"/>
      <c r="B3235" s="141" t="s">
        <v>1542</v>
      </c>
      <c r="C3235" s="193" t="s">
        <v>3027</v>
      </c>
      <c r="D3235" s="182"/>
      <c r="E3235" s="181">
        <v>224.98200000000003</v>
      </c>
      <c r="F3235" s="140"/>
      <c r="G3235" s="140"/>
      <c r="H3235" s="140"/>
      <c r="I3235" s="140"/>
      <c r="J3235" s="140"/>
      <c r="K3235" s="140"/>
      <c r="L3235" s="140"/>
      <c r="M3235" s="140"/>
      <c r="N3235" s="140"/>
      <c r="O3235" s="140"/>
      <c r="P3235" s="140"/>
      <c r="Q3235" s="140"/>
      <c r="R3235" s="140"/>
      <c r="S3235" s="140"/>
      <c r="T3235" s="140"/>
      <c r="U3235" s="140"/>
      <c r="V3235" s="140"/>
      <c r="W3235" s="140"/>
      <c r="AG3235" t="s">
        <v>3003</v>
      </c>
    </row>
    <row r="3236" spans="1:34" x14ac:dyDescent="0.2">
      <c r="A3236" s="140"/>
      <c r="B3236" s="141"/>
      <c r="C3236" s="195" t="s">
        <v>3028</v>
      </c>
      <c r="D3236" s="182"/>
      <c r="E3236" s="181"/>
      <c r="F3236" s="140"/>
      <c r="G3236" s="140"/>
      <c r="H3236" s="140"/>
      <c r="I3236" s="140"/>
      <c r="J3236" s="140"/>
      <c r="K3236" s="140"/>
      <c r="L3236" s="140"/>
      <c r="M3236" s="140"/>
      <c r="N3236" s="140"/>
      <c r="O3236" s="140"/>
      <c r="P3236" s="140"/>
      <c r="Q3236" s="140"/>
      <c r="R3236" s="140"/>
      <c r="S3236" s="140"/>
      <c r="T3236" s="140"/>
      <c r="U3236" s="140"/>
      <c r="V3236" s="140"/>
      <c r="W3236" s="140"/>
      <c r="AG3236" t="s">
        <v>282</v>
      </c>
      <c r="AH3236">
        <v>0</v>
      </c>
    </row>
    <row r="3237" spans="1:34" x14ac:dyDescent="0.2">
      <c r="A3237" s="140"/>
      <c r="B3237" s="141"/>
      <c r="C3237" s="195" t="s">
        <v>1235</v>
      </c>
      <c r="D3237" s="182"/>
      <c r="E3237" s="181">
        <v>221.82000000000002</v>
      </c>
      <c r="F3237" s="140"/>
      <c r="G3237" s="140"/>
      <c r="H3237" s="140"/>
      <c r="I3237" s="140"/>
      <c r="J3237" s="140"/>
      <c r="K3237" s="140"/>
      <c r="L3237" s="140"/>
      <c r="M3237" s="140"/>
      <c r="N3237" s="140"/>
      <c r="O3237" s="140"/>
      <c r="P3237" s="140"/>
      <c r="Q3237" s="140"/>
      <c r="R3237" s="140"/>
      <c r="S3237" s="140"/>
      <c r="T3237" s="140"/>
      <c r="U3237" s="140"/>
      <c r="V3237" s="140"/>
      <c r="W3237" s="140"/>
      <c r="AG3237" t="s">
        <v>282</v>
      </c>
      <c r="AH3237">
        <v>0</v>
      </c>
    </row>
    <row r="3238" spans="1:34" x14ac:dyDescent="0.2">
      <c r="A3238" s="140"/>
      <c r="B3238" s="141"/>
      <c r="C3238" s="195" t="s">
        <v>2535</v>
      </c>
      <c r="D3238" s="182"/>
      <c r="E3238" s="181"/>
      <c r="F3238" s="140"/>
      <c r="G3238" s="140"/>
      <c r="H3238" s="140"/>
      <c r="I3238" s="140"/>
      <c r="J3238" s="140"/>
      <c r="K3238" s="140"/>
      <c r="L3238" s="140"/>
      <c r="M3238" s="140"/>
      <c r="N3238" s="140"/>
      <c r="O3238" s="140"/>
      <c r="P3238" s="140"/>
      <c r="Q3238" s="140"/>
      <c r="R3238" s="140"/>
      <c r="S3238" s="140"/>
      <c r="T3238" s="140"/>
      <c r="U3238" s="140"/>
      <c r="V3238" s="140"/>
      <c r="W3238" s="140"/>
      <c r="AG3238" t="s">
        <v>282</v>
      </c>
      <c r="AH3238">
        <v>0</v>
      </c>
    </row>
    <row r="3239" spans="1:34" x14ac:dyDescent="0.2">
      <c r="A3239" s="140"/>
      <c r="B3239" s="141"/>
      <c r="C3239" s="195" t="s">
        <v>2541</v>
      </c>
      <c r="D3239" s="182"/>
      <c r="E3239" s="181">
        <v>0.91800000000000004</v>
      </c>
      <c r="F3239" s="140"/>
      <c r="G3239" s="140"/>
      <c r="H3239" s="140"/>
      <c r="I3239" s="140"/>
      <c r="J3239" s="140"/>
      <c r="K3239" s="140"/>
      <c r="L3239" s="140"/>
      <c r="M3239" s="140"/>
      <c r="N3239" s="140"/>
      <c r="O3239" s="140"/>
      <c r="P3239" s="140"/>
      <c r="Q3239" s="140"/>
      <c r="R3239" s="140"/>
      <c r="S3239" s="140"/>
      <c r="T3239" s="140"/>
      <c r="U3239" s="140"/>
      <c r="V3239" s="140"/>
      <c r="W3239" s="140"/>
      <c r="AG3239" t="s">
        <v>282</v>
      </c>
      <c r="AH3239">
        <v>0</v>
      </c>
    </row>
    <row r="3240" spans="1:34" x14ac:dyDescent="0.2">
      <c r="A3240" s="140"/>
      <c r="B3240" s="141"/>
      <c r="C3240" s="195" t="s">
        <v>2542</v>
      </c>
      <c r="D3240" s="182"/>
      <c r="E3240" s="181">
        <v>2.2440000000000002</v>
      </c>
      <c r="F3240" s="140"/>
      <c r="G3240" s="140"/>
      <c r="H3240" s="140"/>
      <c r="I3240" s="140"/>
      <c r="J3240" s="140"/>
      <c r="K3240" s="140"/>
      <c r="L3240" s="140"/>
      <c r="M3240" s="140"/>
      <c r="N3240" s="140"/>
      <c r="O3240" s="140"/>
      <c r="P3240" s="140"/>
      <c r="Q3240" s="140"/>
      <c r="R3240" s="140"/>
      <c r="S3240" s="140"/>
      <c r="T3240" s="140"/>
      <c r="U3240" s="140"/>
      <c r="V3240" s="140"/>
      <c r="W3240" s="140"/>
      <c r="AG3240" t="s">
        <v>282</v>
      </c>
      <c r="AH3240">
        <v>0</v>
      </c>
    </row>
    <row r="3241" spans="1:34" x14ac:dyDescent="0.2">
      <c r="A3241" s="140"/>
      <c r="B3241" s="141"/>
      <c r="C3241" s="195" t="s">
        <v>1073</v>
      </c>
      <c r="D3241" s="182"/>
      <c r="E3241" s="181"/>
      <c r="F3241" s="140"/>
      <c r="G3241" s="140"/>
      <c r="H3241" s="140"/>
      <c r="I3241" s="140"/>
      <c r="J3241" s="140"/>
      <c r="K3241" s="140"/>
      <c r="L3241" s="140"/>
      <c r="M3241" s="140"/>
      <c r="N3241" s="140"/>
      <c r="O3241" s="140"/>
      <c r="P3241" s="140"/>
      <c r="Q3241" s="140"/>
      <c r="R3241" s="140"/>
      <c r="S3241" s="140"/>
      <c r="T3241" s="140"/>
      <c r="U3241" s="140"/>
      <c r="V3241" s="140"/>
      <c r="W3241" s="140"/>
      <c r="AG3241" t="s">
        <v>282</v>
      </c>
      <c r="AH3241">
        <v>0</v>
      </c>
    </row>
    <row r="3242" spans="1:34" x14ac:dyDescent="0.2">
      <c r="A3242" s="140"/>
      <c r="B3242" s="141" t="s">
        <v>1541</v>
      </c>
      <c r="C3242" s="193" t="s">
        <v>3029</v>
      </c>
      <c r="D3242" s="182"/>
      <c r="E3242" s="181">
        <v>175.95000000000002</v>
      </c>
      <c r="F3242" s="140"/>
      <c r="G3242" s="140"/>
      <c r="H3242" s="140"/>
      <c r="I3242" s="140"/>
      <c r="J3242" s="140"/>
      <c r="K3242" s="140"/>
      <c r="L3242" s="140"/>
      <c r="M3242" s="140"/>
      <c r="N3242" s="140"/>
      <c r="O3242" s="140"/>
      <c r="P3242" s="140"/>
      <c r="Q3242" s="140"/>
      <c r="R3242" s="140"/>
      <c r="S3242" s="140"/>
      <c r="T3242" s="140"/>
      <c r="U3242" s="140"/>
      <c r="V3242" s="140"/>
      <c r="W3242" s="140"/>
      <c r="AG3242" t="s">
        <v>3003</v>
      </c>
    </row>
    <row r="3243" spans="1:34" x14ac:dyDescent="0.2">
      <c r="A3243" s="140"/>
      <c r="B3243" s="141"/>
      <c r="C3243" s="195" t="s">
        <v>3030</v>
      </c>
      <c r="D3243" s="182"/>
      <c r="E3243" s="181"/>
      <c r="F3243" s="140"/>
      <c r="G3243" s="140"/>
      <c r="H3243" s="140"/>
      <c r="I3243" s="140"/>
      <c r="J3243" s="140"/>
      <c r="K3243" s="140"/>
      <c r="L3243" s="140"/>
      <c r="M3243" s="140"/>
      <c r="N3243" s="140"/>
      <c r="O3243" s="140"/>
      <c r="P3243" s="140"/>
      <c r="Q3243" s="140"/>
      <c r="R3243" s="140"/>
      <c r="S3243" s="140"/>
      <c r="T3243" s="140"/>
      <c r="U3243" s="140"/>
      <c r="V3243" s="140"/>
      <c r="W3243" s="140"/>
      <c r="AG3243" t="s">
        <v>282</v>
      </c>
      <c r="AH3243">
        <v>0</v>
      </c>
    </row>
    <row r="3244" spans="1:34" x14ac:dyDescent="0.2">
      <c r="A3244" s="140"/>
      <c r="B3244" s="141"/>
      <c r="C3244" s="195" t="s">
        <v>668</v>
      </c>
      <c r="D3244" s="182"/>
      <c r="E3244" s="181"/>
      <c r="F3244" s="140"/>
      <c r="G3244" s="140"/>
      <c r="H3244" s="140"/>
      <c r="I3244" s="140"/>
      <c r="J3244" s="140"/>
      <c r="K3244" s="140"/>
      <c r="L3244" s="140"/>
      <c r="M3244" s="140"/>
      <c r="N3244" s="140"/>
      <c r="O3244" s="140"/>
      <c r="P3244" s="140"/>
      <c r="Q3244" s="140"/>
      <c r="R3244" s="140"/>
      <c r="S3244" s="140"/>
      <c r="T3244" s="140"/>
      <c r="U3244" s="140"/>
      <c r="V3244" s="140"/>
      <c r="W3244" s="140"/>
      <c r="AG3244" t="s">
        <v>282</v>
      </c>
      <c r="AH3244">
        <v>0</v>
      </c>
    </row>
    <row r="3245" spans="1:34" x14ac:dyDescent="0.2">
      <c r="A3245" s="140"/>
      <c r="B3245" s="141"/>
      <c r="C3245" s="195" t="s">
        <v>3031</v>
      </c>
      <c r="D3245" s="182"/>
      <c r="E3245" s="181">
        <v>20.770000000000003</v>
      </c>
      <c r="F3245" s="140"/>
      <c r="G3245" s="140"/>
      <c r="H3245" s="140"/>
      <c r="I3245" s="140"/>
      <c r="J3245" s="140"/>
      <c r="K3245" s="140"/>
      <c r="L3245" s="140"/>
      <c r="M3245" s="140"/>
      <c r="N3245" s="140"/>
      <c r="O3245" s="140"/>
      <c r="P3245" s="140"/>
      <c r="Q3245" s="140"/>
      <c r="R3245" s="140"/>
      <c r="S3245" s="140"/>
      <c r="T3245" s="140"/>
      <c r="U3245" s="140"/>
      <c r="V3245" s="140"/>
      <c r="W3245" s="140"/>
      <c r="AG3245" t="s">
        <v>282</v>
      </c>
      <c r="AH3245">
        <v>0</v>
      </c>
    </row>
    <row r="3246" spans="1:34" x14ac:dyDescent="0.2">
      <c r="A3246" s="140"/>
      <c r="B3246" s="141"/>
      <c r="C3246" s="195" t="s">
        <v>3032</v>
      </c>
      <c r="D3246" s="182"/>
      <c r="E3246" s="181">
        <v>16.89</v>
      </c>
      <c r="F3246" s="140"/>
      <c r="G3246" s="140"/>
      <c r="H3246" s="140"/>
      <c r="I3246" s="140"/>
      <c r="J3246" s="140"/>
      <c r="K3246" s="140"/>
      <c r="L3246" s="140"/>
      <c r="M3246" s="140"/>
      <c r="N3246" s="140"/>
      <c r="O3246" s="140"/>
      <c r="P3246" s="140"/>
      <c r="Q3246" s="140"/>
      <c r="R3246" s="140"/>
      <c r="S3246" s="140"/>
      <c r="T3246" s="140"/>
      <c r="U3246" s="140"/>
      <c r="V3246" s="140"/>
      <c r="W3246" s="140"/>
      <c r="AG3246" t="s">
        <v>282</v>
      </c>
      <c r="AH3246">
        <v>0</v>
      </c>
    </row>
    <row r="3247" spans="1:34" x14ac:dyDescent="0.2">
      <c r="A3247" s="140"/>
      <c r="B3247" s="141"/>
      <c r="C3247" s="196" t="s">
        <v>673</v>
      </c>
      <c r="D3247" s="185"/>
      <c r="E3247" s="186">
        <v>37.660000000000004</v>
      </c>
      <c r="F3247" s="140"/>
      <c r="G3247" s="140"/>
      <c r="H3247" s="140"/>
      <c r="I3247" s="140"/>
      <c r="J3247" s="140"/>
      <c r="K3247" s="140"/>
      <c r="L3247" s="140"/>
      <c r="M3247" s="140"/>
      <c r="N3247" s="140"/>
      <c r="O3247" s="140"/>
      <c r="P3247" s="140"/>
      <c r="Q3247" s="140"/>
      <c r="R3247" s="140"/>
      <c r="S3247" s="140"/>
      <c r="T3247" s="140"/>
      <c r="U3247" s="140"/>
      <c r="V3247" s="140"/>
      <c r="W3247" s="140"/>
      <c r="AG3247" t="s">
        <v>282</v>
      </c>
      <c r="AH3247">
        <v>1</v>
      </c>
    </row>
    <row r="3248" spans="1:34" x14ac:dyDescent="0.2">
      <c r="A3248" s="140"/>
      <c r="B3248" s="141"/>
      <c r="C3248" s="195" t="s">
        <v>674</v>
      </c>
      <c r="D3248" s="182"/>
      <c r="E3248" s="181"/>
      <c r="F3248" s="140"/>
      <c r="G3248" s="140"/>
      <c r="H3248" s="140"/>
      <c r="I3248" s="140"/>
      <c r="J3248" s="140"/>
      <c r="K3248" s="140"/>
      <c r="L3248" s="140"/>
      <c r="M3248" s="140"/>
      <c r="N3248" s="140"/>
      <c r="O3248" s="140"/>
      <c r="P3248" s="140"/>
      <c r="Q3248" s="140"/>
      <c r="R3248" s="140"/>
      <c r="S3248" s="140"/>
      <c r="T3248" s="140"/>
      <c r="U3248" s="140"/>
      <c r="V3248" s="140"/>
      <c r="W3248" s="140"/>
      <c r="AG3248" t="s">
        <v>282</v>
      </c>
      <c r="AH3248">
        <v>0</v>
      </c>
    </row>
    <row r="3249" spans="1:34" x14ac:dyDescent="0.2">
      <c r="A3249" s="140"/>
      <c r="B3249" s="141"/>
      <c r="C3249" s="195" t="s">
        <v>3033</v>
      </c>
      <c r="D3249" s="182"/>
      <c r="E3249" s="181">
        <v>19.600000000000001</v>
      </c>
      <c r="F3249" s="140"/>
      <c r="G3249" s="140"/>
      <c r="H3249" s="140"/>
      <c r="I3249" s="140"/>
      <c r="J3249" s="140"/>
      <c r="K3249" s="140"/>
      <c r="L3249" s="140"/>
      <c r="M3249" s="140"/>
      <c r="N3249" s="140"/>
      <c r="O3249" s="140"/>
      <c r="P3249" s="140"/>
      <c r="Q3249" s="140"/>
      <c r="R3249" s="140"/>
      <c r="S3249" s="140"/>
      <c r="T3249" s="140"/>
      <c r="U3249" s="140"/>
      <c r="V3249" s="140"/>
      <c r="W3249" s="140"/>
      <c r="AG3249" t="s">
        <v>282</v>
      </c>
      <c r="AH3249">
        <v>0</v>
      </c>
    </row>
    <row r="3250" spans="1:34" x14ac:dyDescent="0.2">
      <c r="A3250" s="140"/>
      <c r="B3250" s="141"/>
      <c r="C3250" s="195" t="s">
        <v>2527</v>
      </c>
      <c r="D3250" s="182"/>
      <c r="E3250" s="181">
        <v>17.440000000000001</v>
      </c>
      <c r="F3250" s="140"/>
      <c r="G3250" s="140"/>
      <c r="H3250" s="140"/>
      <c r="I3250" s="140"/>
      <c r="J3250" s="140"/>
      <c r="K3250" s="140"/>
      <c r="L3250" s="140"/>
      <c r="M3250" s="140"/>
      <c r="N3250" s="140"/>
      <c r="O3250" s="140"/>
      <c r="P3250" s="140"/>
      <c r="Q3250" s="140"/>
      <c r="R3250" s="140"/>
      <c r="S3250" s="140"/>
      <c r="T3250" s="140"/>
      <c r="U3250" s="140"/>
      <c r="V3250" s="140"/>
      <c r="W3250" s="140"/>
      <c r="AG3250" t="s">
        <v>282</v>
      </c>
      <c r="AH3250">
        <v>0</v>
      </c>
    </row>
    <row r="3251" spans="1:34" x14ac:dyDescent="0.2">
      <c r="A3251" s="140"/>
      <c r="B3251" s="141"/>
      <c r="C3251" s="196" t="s">
        <v>673</v>
      </c>
      <c r="D3251" s="185"/>
      <c r="E3251" s="186">
        <v>37.040000000000006</v>
      </c>
      <c r="F3251" s="140"/>
      <c r="G3251" s="140"/>
      <c r="H3251" s="140"/>
      <c r="I3251" s="140"/>
      <c r="J3251" s="140"/>
      <c r="K3251" s="140"/>
      <c r="L3251" s="140"/>
      <c r="M3251" s="140"/>
      <c r="N3251" s="140"/>
      <c r="O3251" s="140"/>
      <c r="P3251" s="140"/>
      <c r="Q3251" s="140"/>
      <c r="R3251" s="140"/>
      <c r="S3251" s="140"/>
      <c r="T3251" s="140"/>
      <c r="U3251" s="140"/>
      <c r="V3251" s="140"/>
      <c r="W3251" s="140"/>
      <c r="AG3251" t="s">
        <v>282</v>
      </c>
      <c r="AH3251">
        <v>1</v>
      </c>
    </row>
    <row r="3252" spans="1:34" x14ac:dyDescent="0.2">
      <c r="A3252" s="140"/>
      <c r="B3252" s="141"/>
      <c r="C3252" s="195" t="s">
        <v>678</v>
      </c>
      <c r="D3252" s="182"/>
      <c r="E3252" s="181"/>
      <c r="F3252" s="140"/>
      <c r="G3252" s="140"/>
      <c r="H3252" s="140"/>
      <c r="I3252" s="140"/>
      <c r="J3252" s="140"/>
      <c r="K3252" s="140"/>
      <c r="L3252" s="140"/>
      <c r="M3252" s="140"/>
      <c r="N3252" s="140"/>
      <c r="O3252" s="140"/>
      <c r="P3252" s="140"/>
      <c r="Q3252" s="140"/>
      <c r="R3252" s="140"/>
      <c r="S3252" s="140"/>
      <c r="T3252" s="140"/>
      <c r="U3252" s="140"/>
      <c r="V3252" s="140"/>
      <c r="W3252" s="140"/>
      <c r="AG3252" t="s">
        <v>282</v>
      </c>
      <c r="AH3252">
        <v>0</v>
      </c>
    </row>
    <row r="3253" spans="1:34" x14ac:dyDescent="0.2">
      <c r="A3253" s="140"/>
      <c r="B3253" s="141"/>
      <c r="C3253" s="195" t="s">
        <v>3034</v>
      </c>
      <c r="D3253" s="182"/>
      <c r="E3253" s="181">
        <v>24.03</v>
      </c>
      <c r="F3253" s="140"/>
      <c r="G3253" s="140"/>
      <c r="H3253" s="140"/>
      <c r="I3253" s="140"/>
      <c r="J3253" s="140"/>
      <c r="K3253" s="140"/>
      <c r="L3253" s="140"/>
      <c r="M3253" s="140"/>
      <c r="N3253" s="140"/>
      <c r="O3253" s="140"/>
      <c r="P3253" s="140"/>
      <c r="Q3253" s="140"/>
      <c r="R3253" s="140"/>
      <c r="S3253" s="140"/>
      <c r="T3253" s="140"/>
      <c r="U3253" s="140"/>
      <c r="V3253" s="140"/>
      <c r="W3253" s="140"/>
      <c r="AG3253" t="s">
        <v>282</v>
      </c>
      <c r="AH3253">
        <v>0</v>
      </c>
    </row>
    <row r="3254" spans="1:34" x14ac:dyDescent="0.2">
      <c r="A3254" s="140"/>
      <c r="B3254" s="141"/>
      <c r="C3254" s="195" t="s">
        <v>3035</v>
      </c>
      <c r="D3254" s="182"/>
      <c r="E3254" s="181">
        <v>77.220000000000013</v>
      </c>
      <c r="F3254" s="140"/>
      <c r="G3254" s="140"/>
      <c r="H3254" s="140"/>
      <c r="I3254" s="140"/>
      <c r="J3254" s="140"/>
      <c r="K3254" s="140"/>
      <c r="L3254" s="140"/>
      <c r="M3254" s="140"/>
      <c r="N3254" s="140"/>
      <c r="O3254" s="140"/>
      <c r="P3254" s="140"/>
      <c r="Q3254" s="140"/>
      <c r="R3254" s="140"/>
      <c r="S3254" s="140"/>
      <c r="T3254" s="140"/>
      <c r="U3254" s="140"/>
      <c r="V3254" s="140"/>
      <c r="W3254" s="140"/>
      <c r="AG3254" t="s">
        <v>282</v>
      </c>
      <c r="AH3254">
        <v>0</v>
      </c>
    </row>
    <row r="3255" spans="1:34" x14ac:dyDescent="0.2">
      <c r="A3255" s="140"/>
      <c r="B3255" s="141"/>
      <c r="C3255" s="196" t="s">
        <v>673</v>
      </c>
      <c r="D3255" s="185"/>
      <c r="E3255" s="186">
        <v>101.25</v>
      </c>
      <c r="F3255" s="140"/>
      <c r="G3255" s="140"/>
      <c r="H3255" s="140"/>
      <c r="I3255" s="140"/>
      <c r="J3255" s="140"/>
      <c r="K3255" s="140"/>
      <c r="L3255" s="140"/>
      <c r="M3255" s="140"/>
      <c r="N3255" s="140"/>
      <c r="O3255" s="140"/>
      <c r="P3255" s="140"/>
      <c r="Q3255" s="140"/>
      <c r="R3255" s="140"/>
      <c r="S3255" s="140"/>
      <c r="T3255" s="140"/>
      <c r="U3255" s="140"/>
      <c r="V3255" s="140"/>
      <c r="W3255" s="140"/>
      <c r="AG3255" t="s">
        <v>282</v>
      </c>
      <c r="AH3255">
        <v>1</v>
      </c>
    </row>
    <row r="3256" spans="1:34" x14ac:dyDescent="0.2">
      <c r="A3256" s="140"/>
      <c r="B3256" s="141"/>
      <c r="C3256" s="195" t="s">
        <v>1073</v>
      </c>
      <c r="D3256" s="182"/>
      <c r="E3256" s="181"/>
      <c r="F3256" s="140"/>
      <c r="G3256" s="140"/>
      <c r="H3256" s="140"/>
      <c r="I3256" s="140"/>
      <c r="J3256" s="140"/>
      <c r="K3256" s="140"/>
      <c r="L3256" s="140"/>
      <c r="M3256" s="140"/>
      <c r="N3256" s="140"/>
      <c r="O3256" s="140"/>
      <c r="P3256" s="140"/>
      <c r="Q3256" s="140"/>
      <c r="R3256" s="140"/>
      <c r="S3256" s="140"/>
      <c r="T3256" s="140"/>
      <c r="U3256" s="140"/>
      <c r="V3256" s="140"/>
      <c r="W3256" s="140"/>
      <c r="AG3256" t="s">
        <v>282</v>
      </c>
      <c r="AH3256">
        <v>0</v>
      </c>
    </row>
    <row r="3257" spans="1:34" x14ac:dyDescent="0.2">
      <c r="A3257" s="140"/>
      <c r="B3257" s="141" t="s">
        <v>1544</v>
      </c>
      <c r="C3257" s="193" t="s">
        <v>3036</v>
      </c>
      <c r="D3257" s="182"/>
      <c r="E3257" s="181">
        <v>65.081600000000009</v>
      </c>
      <c r="F3257" s="140"/>
      <c r="G3257" s="140"/>
      <c r="H3257" s="140"/>
      <c r="I3257" s="140"/>
      <c r="J3257" s="140"/>
      <c r="K3257" s="140"/>
      <c r="L3257" s="140"/>
      <c r="M3257" s="140"/>
      <c r="N3257" s="140"/>
      <c r="O3257" s="140"/>
      <c r="P3257" s="140"/>
      <c r="Q3257" s="140"/>
      <c r="R3257" s="140"/>
      <c r="S3257" s="140"/>
      <c r="T3257" s="140"/>
      <c r="U3257" s="140"/>
      <c r="V3257" s="140"/>
      <c r="W3257" s="140"/>
      <c r="AG3257" t="s">
        <v>3003</v>
      </c>
    </row>
    <row r="3258" spans="1:34" x14ac:dyDescent="0.2">
      <c r="A3258" s="140"/>
      <c r="B3258" s="141"/>
      <c r="C3258" s="195" t="s">
        <v>3037</v>
      </c>
      <c r="D3258" s="182"/>
      <c r="E3258" s="181"/>
      <c r="F3258" s="140"/>
      <c r="G3258" s="140"/>
      <c r="H3258" s="140"/>
      <c r="I3258" s="140"/>
      <c r="J3258" s="140"/>
      <c r="K3258" s="140"/>
      <c r="L3258" s="140"/>
      <c r="M3258" s="140"/>
      <c r="N3258" s="140"/>
      <c r="O3258" s="140"/>
      <c r="P3258" s="140"/>
      <c r="Q3258" s="140"/>
      <c r="R3258" s="140"/>
      <c r="S3258" s="140"/>
      <c r="T3258" s="140"/>
      <c r="U3258" s="140"/>
      <c r="V3258" s="140"/>
      <c r="W3258" s="140"/>
      <c r="AG3258" t="s">
        <v>282</v>
      </c>
      <c r="AH3258">
        <v>0</v>
      </c>
    </row>
    <row r="3259" spans="1:34" x14ac:dyDescent="0.2">
      <c r="A3259" s="140"/>
      <c r="B3259" s="141"/>
      <c r="C3259" s="195" t="s">
        <v>1228</v>
      </c>
      <c r="D3259" s="182"/>
      <c r="E3259" s="181">
        <v>58.760000000000005</v>
      </c>
      <c r="F3259" s="140"/>
      <c r="G3259" s="140"/>
      <c r="H3259" s="140"/>
      <c r="I3259" s="140"/>
      <c r="J3259" s="140"/>
      <c r="K3259" s="140"/>
      <c r="L3259" s="140"/>
      <c r="M3259" s="140"/>
      <c r="N3259" s="140"/>
      <c r="O3259" s="140"/>
      <c r="P3259" s="140"/>
      <c r="Q3259" s="140"/>
      <c r="R3259" s="140"/>
      <c r="S3259" s="140"/>
      <c r="T3259" s="140"/>
      <c r="U3259" s="140"/>
      <c r="V3259" s="140"/>
      <c r="W3259" s="140"/>
      <c r="AG3259" t="s">
        <v>282</v>
      </c>
      <c r="AH3259">
        <v>0</v>
      </c>
    </row>
    <row r="3260" spans="1:34" x14ac:dyDescent="0.2">
      <c r="A3260" s="140"/>
      <c r="B3260" s="141"/>
      <c r="C3260" s="195" t="s">
        <v>2535</v>
      </c>
      <c r="D3260" s="182"/>
      <c r="E3260" s="181"/>
      <c r="F3260" s="140"/>
      <c r="G3260" s="140"/>
      <c r="H3260" s="140"/>
      <c r="I3260" s="140"/>
      <c r="J3260" s="140"/>
      <c r="K3260" s="140"/>
      <c r="L3260" s="140"/>
      <c r="M3260" s="140"/>
      <c r="N3260" s="140"/>
      <c r="O3260" s="140"/>
      <c r="P3260" s="140"/>
      <c r="Q3260" s="140"/>
      <c r="R3260" s="140"/>
      <c r="S3260" s="140"/>
      <c r="T3260" s="140"/>
      <c r="U3260" s="140"/>
      <c r="V3260" s="140"/>
      <c r="W3260" s="140"/>
      <c r="AG3260" t="s">
        <v>282</v>
      </c>
      <c r="AH3260">
        <v>0</v>
      </c>
    </row>
    <row r="3261" spans="1:34" x14ac:dyDescent="0.2">
      <c r="A3261" s="140"/>
      <c r="B3261" s="141"/>
      <c r="C3261" s="195" t="s">
        <v>2546</v>
      </c>
      <c r="D3261" s="182"/>
      <c r="E3261" s="181">
        <v>2.2896000000000001</v>
      </c>
      <c r="F3261" s="140"/>
      <c r="G3261" s="140"/>
      <c r="H3261" s="140"/>
      <c r="I3261" s="140"/>
      <c r="J3261" s="140"/>
      <c r="K3261" s="140"/>
      <c r="L3261" s="140"/>
      <c r="M3261" s="140"/>
      <c r="N3261" s="140"/>
      <c r="O3261" s="140"/>
      <c r="P3261" s="140"/>
      <c r="Q3261" s="140"/>
      <c r="R3261" s="140"/>
      <c r="S3261" s="140"/>
      <c r="T3261" s="140"/>
      <c r="U3261" s="140"/>
      <c r="V3261" s="140"/>
      <c r="W3261" s="140"/>
      <c r="AG3261" t="s">
        <v>282</v>
      </c>
      <c r="AH3261">
        <v>0</v>
      </c>
    </row>
    <row r="3262" spans="1:34" x14ac:dyDescent="0.2">
      <c r="A3262" s="140"/>
      <c r="B3262" s="141"/>
      <c r="C3262" s="195" t="s">
        <v>2547</v>
      </c>
      <c r="D3262" s="182"/>
      <c r="E3262" s="181">
        <v>4.032</v>
      </c>
      <c r="F3262" s="140"/>
      <c r="G3262" s="140"/>
      <c r="H3262" s="140"/>
      <c r="I3262" s="140"/>
      <c r="J3262" s="140"/>
      <c r="K3262" s="140"/>
      <c r="L3262" s="140"/>
      <c r="M3262" s="140"/>
      <c r="N3262" s="140"/>
      <c r="O3262" s="140"/>
      <c r="P3262" s="140"/>
      <c r="Q3262" s="140"/>
      <c r="R3262" s="140"/>
      <c r="S3262" s="140"/>
      <c r="T3262" s="140"/>
      <c r="U3262" s="140"/>
      <c r="V3262" s="140"/>
      <c r="W3262" s="140"/>
      <c r="AG3262" t="s">
        <v>282</v>
      </c>
      <c r="AH3262">
        <v>0</v>
      </c>
    </row>
    <row r="3263" spans="1:34" x14ac:dyDescent="0.2">
      <c r="A3263" s="140"/>
      <c r="B3263" s="141"/>
      <c r="C3263" s="195" t="s">
        <v>1073</v>
      </c>
      <c r="D3263" s="182"/>
      <c r="E3263" s="181"/>
      <c r="F3263" s="140"/>
      <c r="G3263" s="140"/>
      <c r="H3263" s="140"/>
      <c r="I3263" s="140"/>
      <c r="J3263" s="140"/>
      <c r="K3263" s="140"/>
      <c r="L3263" s="140"/>
      <c r="M3263" s="140"/>
      <c r="N3263" s="140"/>
      <c r="O3263" s="140"/>
      <c r="P3263" s="140"/>
      <c r="Q3263" s="140"/>
      <c r="R3263" s="140"/>
      <c r="S3263" s="140"/>
      <c r="T3263" s="140"/>
      <c r="U3263" s="140"/>
      <c r="V3263" s="140"/>
      <c r="W3263" s="140"/>
      <c r="AG3263" t="s">
        <v>282</v>
      </c>
      <c r="AH3263">
        <v>0</v>
      </c>
    </row>
    <row r="3264" spans="1:34" x14ac:dyDescent="0.2">
      <c r="A3264" s="140"/>
      <c r="B3264" s="141" t="s">
        <v>1540</v>
      </c>
      <c r="C3264" s="193" t="s">
        <v>3038</v>
      </c>
      <c r="D3264" s="182"/>
      <c r="E3264" s="181">
        <v>464.52000000000004</v>
      </c>
      <c r="F3264" s="140"/>
      <c r="G3264" s="140"/>
      <c r="H3264" s="140"/>
      <c r="I3264" s="140"/>
      <c r="J3264" s="140"/>
      <c r="K3264" s="140"/>
      <c r="L3264" s="140"/>
      <c r="M3264" s="140"/>
      <c r="N3264" s="140"/>
      <c r="O3264" s="140"/>
      <c r="P3264" s="140"/>
      <c r="Q3264" s="140"/>
      <c r="R3264" s="140"/>
      <c r="S3264" s="140"/>
      <c r="T3264" s="140"/>
      <c r="U3264" s="140"/>
      <c r="V3264" s="140"/>
      <c r="W3264" s="140"/>
      <c r="AG3264" t="s">
        <v>3003</v>
      </c>
    </row>
    <row r="3265" spans="1:34" x14ac:dyDescent="0.2">
      <c r="A3265" s="140"/>
      <c r="B3265" s="141"/>
      <c r="C3265" s="195" t="s">
        <v>3039</v>
      </c>
      <c r="D3265" s="182"/>
      <c r="E3265" s="181"/>
      <c r="F3265" s="140"/>
      <c r="G3265" s="140"/>
      <c r="H3265" s="140"/>
      <c r="I3265" s="140"/>
      <c r="J3265" s="140"/>
      <c r="K3265" s="140"/>
      <c r="L3265" s="140"/>
      <c r="M3265" s="140"/>
      <c r="N3265" s="140"/>
      <c r="O3265" s="140"/>
      <c r="P3265" s="140"/>
      <c r="Q3265" s="140"/>
      <c r="R3265" s="140"/>
      <c r="S3265" s="140"/>
      <c r="T3265" s="140"/>
      <c r="U3265" s="140"/>
      <c r="V3265" s="140"/>
      <c r="W3265" s="140"/>
      <c r="AG3265" t="s">
        <v>282</v>
      </c>
      <c r="AH3265">
        <v>0</v>
      </c>
    </row>
    <row r="3266" spans="1:34" x14ac:dyDescent="0.2">
      <c r="A3266" s="140"/>
      <c r="B3266" s="141"/>
      <c r="C3266" s="195" t="s">
        <v>668</v>
      </c>
      <c r="D3266" s="182"/>
      <c r="E3266" s="181"/>
      <c r="F3266" s="140"/>
      <c r="G3266" s="140"/>
      <c r="H3266" s="140"/>
      <c r="I3266" s="140"/>
      <c r="J3266" s="140"/>
      <c r="K3266" s="140"/>
      <c r="L3266" s="140"/>
      <c r="M3266" s="140"/>
      <c r="N3266" s="140"/>
      <c r="O3266" s="140"/>
      <c r="P3266" s="140"/>
      <c r="Q3266" s="140"/>
      <c r="R3266" s="140"/>
      <c r="S3266" s="140"/>
      <c r="T3266" s="140"/>
      <c r="U3266" s="140"/>
      <c r="V3266" s="140"/>
      <c r="W3266" s="140"/>
      <c r="AG3266" t="s">
        <v>282</v>
      </c>
      <c r="AH3266">
        <v>0</v>
      </c>
    </row>
    <row r="3267" spans="1:34" x14ac:dyDescent="0.2">
      <c r="A3267" s="140"/>
      <c r="B3267" s="141"/>
      <c r="C3267" s="195" t="s">
        <v>3040</v>
      </c>
      <c r="D3267" s="182"/>
      <c r="E3267" s="181">
        <v>116.18</v>
      </c>
      <c r="F3267" s="140"/>
      <c r="G3267" s="140"/>
      <c r="H3267" s="140"/>
      <c r="I3267" s="140"/>
      <c r="J3267" s="140"/>
      <c r="K3267" s="140"/>
      <c r="L3267" s="140"/>
      <c r="M3267" s="140"/>
      <c r="N3267" s="140"/>
      <c r="O3267" s="140"/>
      <c r="P3267" s="140"/>
      <c r="Q3267" s="140"/>
      <c r="R3267" s="140"/>
      <c r="S3267" s="140"/>
      <c r="T3267" s="140"/>
      <c r="U3267" s="140"/>
      <c r="V3267" s="140"/>
      <c r="W3267" s="140"/>
      <c r="AG3267" t="s">
        <v>282</v>
      </c>
      <c r="AH3267">
        <v>0</v>
      </c>
    </row>
    <row r="3268" spans="1:34" x14ac:dyDescent="0.2">
      <c r="A3268" s="140"/>
      <c r="B3268" s="141"/>
      <c r="C3268" s="195" t="s">
        <v>3041</v>
      </c>
      <c r="D3268" s="182"/>
      <c r="E3268" s="181">
        <v>71.580000000000013</v>
      </c>
      <c r="F3268" s="140"/>
      <c r="G3268" s="140"/>
      <c r="H3268" s="140"/>
      <c r="I3268" s="140"/>
      <c r="J3268" s="140"/>
      <c r="K3268" s="140"/>
      <c r="L3268" s="140"/>
      <c r="M3268" s="140"/>
      <c r="N3268" s="140"/>
      <c r="O3268" s="140"/>
      <c r="P3268" s="140"/>
      <c r="Q3268" s="140"/>
      <c r="R3268" s="140"/>
      <c r="S3268" s="140"/>
      <c r="T3268" s="140"/>
      <c r="U3268" s="140"/>
      <c r="V3268" s="140"/>
      <c r="W3268" s="140"/>
      <c r="AG3268" t="s">
        <v>282</v>
      </c>
      <c r="AH3268">
        <v>0</v>
      </c>
    </row>
    <row r="3269" spans="1:34" x14ac:dyDescent="0.2">
      <c r="A3269" s="140"/>
      <c r="B3269" s="141"/>
      <c r="C3269" s="196" t="s">
        <v>673</v>
      </c>
      <c r="D3269" s="185"/>
      <c r="E3269" s="186">
        <v>187.76000000000002</v>
      </c>
      <c r="F3269" s="140"/>
      <c r="G3269" s="140"/>
      <c r="H3269" s="140"/>
      <c r="I3269" s="140"/>
      <c r="J3269" s="140"/>
      <c r="K3269" s="140"/>
      <c r="L3269" s="140"/>
      <c r="M3269" s="140"/>
      <c r="N3269" s="140"/>
      <c r="O3269" s="140"/>
      <c r="P3269" s="140"/>
      <c r="Q3269" s="140"/>
      <c r="R3269" s="140"/>
      <c r="S3269" s="140"/>
      <c r="T3269" s="140"/>
      <c r="U3269" s="140"/>
      <c r="V3269" s="140"/>
      <c r="W3269" s="140"/>
      <c r="AG3269" t="s">
        <v>282</v>
      </c>
      <c r="AH3269">
        <v>1</v>
      </c>
    </row>
    <row r="3270" spans="1:34" x14ac:dyDescent="0.2">
      <c r="A3270" s="140"/>
      <c r="B3270" s="141"/>
      <c r="C3270" s="195" t="s">
        <v>674</v>
      </c>
      <c r="D3270" s="182"/>
      <c r="E3270" s="181"/>
      <c r="F3270" s="140"/>
      <c r="G3270" s="140"/>
      <c r="H3270" s="140"/>
      <c r="I3270" s="140"/>
      <c r="J3270" s="140"/>
      <c r="K3270" s="140"/>
      <c r="L3270" s="140"/>
      <c r="M3270" s="140"/>
      <c r="N3270" s="140"/>
      <c r="O3270" s="140"/>
      <c r="P3270" s="140"/>
      <c r="Q3270" s="140"/>
      <c r="R3270" s="140"/>
      <c r="S3270" s="140"/>
      <c r="T3270" s="140"/>
      <c r="U3270" s="140"/>
      <c r="V3270" s="140"/>
      <c r="W3270" s="140"/>
      <c r="AG3270" t="s">
        <v>282</v>
      </c>
      <c r="AH3270">
        <v>0</v>
      </c>
    </row>
    <row r="3271" spans="1:34" x14ac:dyDescent="0.2">
      <c r="A3271" s="140"/>
      <c r="B3271" s="141"/>
      <c r="C3271" s="195" t="s">
        <v>3042</v>
      </c>
      <c r="D3271" s="182"/>
      <c r="E3271" s="181">
        <v>247.97000000000003</v>
      </c>
      <c r="F3271" s="140"/>
      <c r="G3271" s="140"/>
      <c r="H3271" s="140"/>
      <c r="I3271" s="140"/>
      <c r="J3271" s="140"/>
      <c r="K3271" s="140"/>
      <c r="L3271" s="140"/>
      <c r="M3271" s="140"/>
      <c r="N3271" s="140"/>
      <c r="O3271" s="140"/>
      <c r="P3271" s="140"/>
      <c r="Q3271" s="140"/>
      <c r="R3271" s="140"/>
      <c r="S3271" s="140"/>
      <c r="T3271" s="140"/>
      <c r="U3271" s="140"/>
      <c r="V3271" s="140"/>
      <c r="W3271" s="140"/>
      <c r="AG3271" t="s">
        <v>282</v>
      </c>
      <c r="AH3271">
        <v>0</v>
      </c>
    </row>
    <row r="3272" spans="1:34" x14ac:dyDescent="0.2">
      <c r="A3272" s="140"/>
      <c r="B3272" s="141"/>
      <c r="C3272" s="196" t="s">
        <v>673</v>
      </c>
      <c r="D3272" s="185"/>
      <c r="E3272" s="186">
        <v>247.97000000000003</v>
      </c>
      <c r="F3272" s="140"/>
      <c r="G3272" s="140"/>
      <c r="H3272" s="140"/>
      <c r="I3272" s="140"/>
      <c r="J3272" s="140"/>
      <c r="K3272" s="140"/>
      <c r="L3272" s="140"/>
      <c r="M3272" s="140"/>
      <c r="N3272" s="140"/>
      <c r="O3272" s="140"/>
      <c r="P3272" s="140"/>
      <c r="Q3272" s="140"/>
      <c r="R3272" s="140"/>
      <c r="S3272" s="140"/>
      <c r="T3272" s="140"/>
      <c r="U3272" s="140"/>
      <c r="V3272" s="140"/>
      <c r="W3272" s="140"/>
      <c r="AG3272" t="s">
        <v>282</v>
      </c>
      <c r="AH3272">
        <v>1</v>
      </c>
    </row>
    <row r="3273" spans="1:34" x14ac:dyDescent="0.2">
      <c r="A3273" s="140"/>
      <c r="B3273" s="141"/>
      <c r="C3273" s="195" t="s">
        <v>678</v>
      </c>
      <c r="D3273" s="182"/>
      <c r="E3273" s="181"/>
      <c r="F3273" s="140"/>
      <c r="G3273" s="140"/>
      <c r="H3273" s="140"/>
      <c r="I3273" s="140"/>
      <c r="J3273" s="140"/>
      <c r="K3273" s="140"/>
      <c r="L3273" s="140"/>
      <c r="M3273" s="140"/>
      <c r="N3273" s="140"/>
      <c r="O3273" s="140"/>
      <c r="P3273" s="140"/>
      <c r="Q3273" s="140"/>
      <c r="R3273" s="140"/>
      <c r="S3273" s="140"/>
      <c r="T3273" s="140"/>
      <c r="U3273" s="140"/>
      <c r="V3273" s="140"/>
      <c r="W3273" s="140"/>
      <c r="AG3273" t="s">
        <v>282</v>
      </c>
      <c r="AH3273">
        <v>0</v>
      </c>
    </row>
    <row r="3274" spans="1:34" x14ac:dyDescent="0.2">
      <c r="A3274" s="140"/>
      <c r="B3274" s="141"/>
      <c r="C3274" s="195" t="s">
        <v>3043</v>
      </c>
      <c r="D3274" s="182"/>
      <c r="E3274" s="181">
        <v>28.790000000000003</v>
      </c>
      <c r="F3274" s="140"/>
      <c r="G3274" s="140"/>
      <c r="H3274" s="140"/>
      <c r="I3274" s="140"/>
      <c r="J3274" s="140"/>
      <c r="K3274" s="140"/>
      <c r="L3274" s="140"/>
      <c r="M3274" s="140"/>
      <c r="N3274" s="140"/>
      <c r="O3274" s="140"/>
      <c r="P3274" s="140"/>
      <c r="Q3274" s="140"/>
      <c r="R3274" s="140"/>
      <c r="S3274" s="140"/>
      <c r="T3274" s="140"/>
      <c r="U3274" s="140"/>
      <c r="V3274" s="140"/>
      <c r="W3274" s="140"/>
      <c r="AG3274" t="s">
        <v>282</v>
      </c>
      <c r="AH3274">
        <v>0</v>
      </c>
    </row>
    <row r="3275" spans="1:34" x14ac:dyDescent="0.2">
      <c r="A3275" s="140"/>
      <c r="B3275" s="141"/>
      <c r="C3275" s="196" t="s">
        <v>673</v>
      </c>
      <c r="D3275" s="185"/>
      <c r="E3275" s="186">
        <v>28.790000000000003</v>
      </c>
      <c r="F3275" s="140"/>
      <c r="G3275" s="140"/>
      <c r="H3275" s="140"/>
      <c r="I3275" s="140"/>
      <c r="J3275" s="140"/>
      <c r="K3275" s="140"/>
      <c r="L3275" s="140"/>
      <c r="M3275" s="140"/>
      <c r="N3275" s="140"/>
      <c r="O3275" s="140"/>
      <c r="P3275" s="140"/>
      <c r="Q3275" s="140"/>
      <c r="R3275" s="140"/>
      <c r="S3275" s="140"/>
      <c r="T3275" s="140"/>
      <c r="U3275" s="140"/>
      <c r="V3275" s="140"/>
      <c r="W3275" s="140"/>
      <c r="AG3275" t="s">
        <v>282</v>
      </c>
      <c r="AH3275">
        <v>1</v>
      </c>
    </row>
    <row r="3276" spans="1:34" x14ac:dyDescent="0.2">
      <c r="A3276" s="140"/>
      <c r="B3276" s="141"/>
      <c r="C3276" s="195" t="s">
        <v>1073</v>
      </c>
      <c r="D3276" s="182"/>
      <c r="E3276" s="181"/>
      <c r="F3276" s="140"/>
      <c r="G3276" s="140"/>
      <c r="H3276" s="140"/>
      <c r="I3276" s="140"/>
      <c r="J3276" s="140"/>
      <c r="K3276" s="140"/>
      <c r="L3276" s="140"/>
      <c r="M3276" s="140"/>
      <c r="N3276" s="140"/>
      <c r="O3276" s="140"/>
      <c r="P3276" s="140"/>
      <c r="Q3276" s="140"/>
      <c r="R3276" s="140"/>
      <c r="S3276" s="140"/>
      <c r="T3276" s="140"/>
      <c r="U3276" s="140"/>
      <c r="V3276" s="140"/>
      <c r="W3276" s="140"/>
      <c r="AG3276" t="s">
        <v>282</v>
      </c>
      <c r="AH3276">
        <v>0</v>
      </c>
    </row>
    <row r="3277" spans="1:34" x14ac:dyDescent="0.2">
      <c r="A3277" s="140"/>
      <c r="B3277" s="141" t="s">
        <v>1977</v>
      </c>
      <c r="C3277" s="193" t="s">
        <v>3044</v>
      </c>
      <c r="D3277" s="182"/>
      <c r="E3277" s="181">
        <v>117.634</v>
      </c>
      <c r="F3277" s="140"/>
      <c r="G3277" s="140"/>
      <c r="H3277" s="140"/>
      <c r="I3277" s="140"/>
      <c r="J3277" s="140"/>
      <c r="K3277" s="140"/>
      <c r="L3277" s="140"/>
      <c r="M3277" s="140"/>
      <c r="N3277" s="140"/>
      <c r="O3277" s="140"/>
      <c r="P3277" s="140"/>
      <c r="Q3277" s="140"/>
      <c r="R3277" s="140"/>
      <c r="S3277" s="140"/>
      <c r="T3277" s="140"/>
      <c r="U3277" s="140"/>
      <c r="V3277" s="140"/>
      <c r="W3277" s="140"/>
      <c r="AG3277" t="s">
        <v>3003</v>
      </c>
    </row>
    <row r="3278" spans="1:34" x14ac:dyDescent="0.2">
      <c r="A3278" s="140"/>
      <c r="B3278" s="141"/>
      <c r="C3278" s="195" t="s">
        <v>3004</v>
      </c>
      <c r="D3278" s="182"/>
      <c r="E3278" s="181"/>
      <c r="F3278" s="140"/>
      <c r="G3278" s="140"/>
      <c r="H3278" s="140"/>
      <c r="I3278" s="140"/>
      <c r="J3278" s="140"/>
      <c r="K3278" s="140"/>
      <c r="L3278" s="140"/>
      <c r="M3278" s="140"/>
      <c r="N3278" s="140"/>
      <c r="O3278" s="140"/>
      <c r="P3278" s="140"/>
      <c r="Q3278" s="140"/>
      <c r="R3278" s="140"/>
      <c r="S3278" s="140"/>
      <c r="T3278" s="140"/>
      <c r="U3278" s="140"/>
      <c r="V3278" s="140"/>
      <c r="W3278" s="140"/>
      <c r="AG3278" t="s">
        <v>282</v>
      </c>
      <c r="AH3278">
        <v>0</v>
      </c>
    </row>
    <row r="3279" spans="1:34" x14ac:dyDescent="0.2">
      <c r="A3279" s="140"/>
      <c r="B3279" s="141"/>
      <c r="C3279" s="195" t="s">
        <v>3045</v>
      </c>
      <c r="D3279" s="182"/>
      <c r="E3279" s="181">
        <v>83.024000000000001</v>
      </c>
      <c r="F3279" s="140"/>
      <c r="G3279" s="140"/>
      <c r="H3279" s="140"/>
      <c r="I3279" s="140"/>
      <c r="J3279" s="140"/>
      <c r="K3279" s="140"/>
      <c r="L3279" s="140"/>
      <c r="M3279" s="140"/>
      <c r="N3279" s="140"/>
      <c r="O3279" s="140"/>
      <c r="P3279" s="140"/>
      <c r="Q3279" s="140"/>
      <c r="R3279" s="140"/>
      <c r="S3279" s="140"/>
      <c r="T3279" s="140"/>
      <c r="U3279" s="140"/>
      <c r="V3279" s="140"/>
      <c r="W3279" s="140"/>
      <c r="AG3279" t="s">
        <v>282</v>
      </c>
      <c r="AH3279">
        <v>0</v>
      </c>
    </row>
    <row r="3280" spans="1:34" x14ac:dyDescent="0.2">
      <c r="A3280" s="140"/>
      <c r="B3280" s="141"/>
      <c r="C3280" s="195" t="s">
        <v>3046</v>
      </c>
      <c r="D3280" s="182"/>
      <c r="E3280" s="181">
        <v>33.410000000000004</v>
      </c>
      <c r="F3280" s="140"/>
      <c r="G3280" s="140"/>
      <c r="H3280" s="140"/>
      <c r="I3280" s="140"/>
      <c r="J3280" s="140"/>
      <c r="K3280" s="140"/>
      <c r="L3280" s="140"/>
      <c r="M3280" s="140"/>
      <c r="N3280" s="140"/>
      <c r="O3280" s="140"/>
      <c r="P3280" s="140"/>
      <c r="Q3280" s="140"/>
      <c r="R3280" s="140"/>
      <c r="S3280" s="140"/>
      <c r="T3280" s="140"/>
      <c r="U3280" s="140"/>
      <c r="V3280" s="140"/>
      <c r="W3280" s="140"/>
      <c r="AG3280" t="s">
        <v>282</v>
      </c>
      <c r="AH3280">
        <v>0</v>
      </c>
    </row>
    <row r="3281" spans="1:34" x14ac:dyDescent="0.2">
      <c r="A3281" s="140"/>
      <c r="B3281" s="141"/>
      <c r="C3281" s="195" t="s">
        <v>3007</v>
      </c>
      <c r="D3281" s="182"/>
      <c r="E3281" s="181">
        <v>1.2000000000000002</v>
      </c>
      <c r="F3281" s="140"/>
      <c r="G3281" s="140"/>
      <c r="H3281" s="140"/>
      <c r="I3281" s="140"/>
      <c r="J3281" s="140"/>
      <c r="K3281" s="140"/>
      <c r="L3281" s="140"/>
      <c r="M3281" s="140"/>
      <c r="N3281" s="140"/>
      <c r="O3281" s="140"/>
      <c r="P3281" s="140"/>
      <c r="Q3281" s="140"/>
      <c r="R3281" s="140"/>
      <c r="S3281" s="140"/>
      <c r="T3281" s="140"/>
      <c r="U3281" s="140"/>
      <c r="V3281" s="140"/>
      <c r="W3281" s="140"/>
      <c r="AG3281" t="s">
        <v>282</v>
      </c>
      <c r="AH3281">
        <v>0</v>
      </c>
    </row>
    <row r="3282" spans="1:34" x14ac:dyDescent="0.2">
      <c r="A3282" s="140"/>
      <c r="B3282" s="141"/>
      <c r="C3282" s="195" t="s">
        <v>1073</v>
      </c>
      <c r="D3282" s="182"/>
      <c r="E3282" s="181"/>
      <c r="F3282" s="140"/>
      <c r="G3282" s="140"/>
      <c r="H3282" s="140"/>
      <c r="I3282" s="140"/>
      <c r="J3282" s="140"/>
      <c r="K3282" s="140"/>
      <c r="L3282" s="140"/>
      <c r="M3282" s="140"/>
      <c r="N3282" s="140"/>
      <c r="O3282" s="140"/>
      <c r="P3282" s="140"/>
      <c r="Q3282" s="140"/>
      <c r="R3282" s="140"/>
      <c r="S3282" s="140"/>
      <c r="T3282" s="140"/>
      <c r="U3282" s="140"/>
      <c r="V3282" s="140"/>
      <c r="W3282" s="140"/>
      <c r="AG3282" t="s">
        <v>282</v>
      </c>
      <c r="AH3282">
        <v>0</v>
      </c>
    </row>
    <row r="3283" spans="1:34" x14ac:dyDescent="0.2">
      <c r="A3283" s="140"/>
      <c r="B3283" s="141" t="s">
        <v>1987</v>
      </c>
      <c r="C3283" s="193" t="s">
        <v>3047</v>
      </c>
      <c r="D3283" s="182"/>
      <c r="E3283" s="181">
        <v>22.547000000000001</v>
      </c>
      <c r="F3283" s="140"/>
      <c r="G3283" s="140"/>
      <c r="H3283" s="140"/>
      <c r="I3283" s="140"/>
      <c r="J3283" s="140"/>
      <c r="K3283" s="140"/>
      <c r="L3283" s="140"/>
      <c r="M3283" s="140"/>
      <c r="N3283" s="140"/>
      <c r="O3283" s="140"/>
      <c r="P3283" s="140"/>
      <c r="Q3283" s="140"/>
      <c r="R3283" s="140"/>
      <c r="S3283" s="140"/>
      <c r="T3283" s="140"/>
      <c r="U3283" s="140"/>
      <c r="V3283" s="140"/>
      <c r="W3283" s="140"/>
      <c r="AG3283" t="s">
        <v>3003</v>
      </c>
    </row>
    <row r="3284" spans="1:34" x14ac:dyDescent="0.2">
      <c r="A3284" s="140"/>
      <c r="B3284" s="141"/>
      <c r="C3284" s="195" t="s">
        <v>3048</v>
      </c>
      <c r="D3284" s="182"/>
      <c r="E3284" s="181"/>
      <c r="F3284" s="140"/>
      <c r="G3284" s="140"/>
      <c r="H3284" s="140"/>
      <c r="I3284" s="140"/>
      <c r="J3284" s="140"/>
      <c r="K3284" s="140"/>
      <c r="L3284" s="140"/>
      <c r="M3284" s="140"/>
      <c r="N3284" s="140"/>
      <c r="O3284" s="140"/>
      <c r="P3284" s="140"/>
      <c r="Q3284" s="140"/>
      <c r="R3284" s="140"/>
      <c r="S3284" s="140"/>
      <c r="T3284" s="140"/>
      <c r="U3284" s="140"/>
      <c r="V3284" s="140"/>
      <c r="W3284" s="140"/>
      <c r="AG3284" t="s">
        <v>282</v>
      </c>
      <c r="AH3284">
        <v>0</v>
      </c>
    </row>
    <row r="3285" spans="1:34" x14ac:dyDescent="0.2">
      <c r="A3285" s="140"/>
      <c r="B3285" s="141"/>
      <c r="C3285" s="195" t="s">
        <v>3049</v>
      </c>
      <c r="D3285" s="182"/>
      <c r="E3285" s="181">
        <v>22.547000000000001</v>
      </c>
      <c r="F3285" s="140"/>
      <c r="G3285" s="140"/>
      <c r="H3285" s="140"/>
      <c r="I3285" s="140"/>
      <c r="J3285" s="140"/>
      <c r="K3285" s="140"/>
      <c r="L3285" s="140"/>
      <c r="M3285" s="140"/>
      <c r="N3285" s="140"/>
      <c r="O3285" s="140"/>
      <c r="P3285" s="140"/>
      <c r="Q3285" s="140"/>
      <c r="R3285" s="140"/>
      <c r="S3285" s="140"/>
      <c r="T3285" s="140"/>
      <c r="U3285" s="140"/>
      <c r="V3285" s="140"/>
      <c r="W3285" s="140"/>
      <c r="AG3285" t="s">
        <v>282</v>
      </c>
      <c r="AH3285">
        <v>0</v>
      </c>
    </row>
    <row r="3286" spans="1:34" x14ac:dyDescent="0.2">
      <c r="A3286" s="140"/>
      <c r="B3286" s="141"/>
      <c r="C3286" s="195" t="s">
        <v>1073</v>
      </c>
      <c r="D3286" s="182"/>
      <c r="E3286" s="181"/>
      <c r="F3286" s="140"/>
      <c r="G3286" s="140"/>
      <c r="H3286" s="140"/>
      <c r="I3286" s="140"/>
      <c r="J3286" s="140"/>
      <c r="K3286" s="140"/>
      <c r="L3286" s="140"/>
      <c r="M3286" s="140"/>
      <c r="N3286" s="140"/>
      <c r="O3286" s="140"/>
      <c r="P3286" s="140"/>
      <c r="Q3286" s="140"/>
      <c r="R3286" s="140"/>
      <c r="S3286" s="140"/>
      <c r="T3286" s="140"/>
      <c r="U3286" s="140"/>
      <c r="V3286" s="140"/>
      <c r="W3286" s="140"/>
      <c r="AG3286" t="s">
        <v>282</v>
      </c>
      <c r="AH3286">
        <v>0</v>
      </c>
    </row>
    <row r="3287" spans="1:34" x14ac:dyDescent="0.2">
      <c r="A3287" s="140"/>
      <c r="B3287" s="141"/>
      <c r="C3287" s="195" t="s">
        <v>1073</v>
      </c>
      <c r="D3287" s="182"/>
      <c r="E3287" s="181"/>
      <c r="F3287" s="140"/>
      <c r="G3287" s="140"/>
      <c r="H3287" s="140"/>
      <c r="I3287" s="140"/>
      <c r="J3287" s="140"/>
      <c r="K3287" s="140"/>
      <c r="L3287" s="140"/>
      <c r="M3287" s="140"/>
      <c r="N3287" s="140"/>
      <c r="O3287" s="140"/>
      <c r="P3287" s="140"/>
      <c r="Q3287" s="140"/>
      <c r="R3287" s="140"/>
      <c r="S3287" s="140"/>
      <c r="T3287" s="140"/>
      <c r="U3287" s="140"/>
      <c r="V3287" s="140"/>
      <c r="W3287" s="140"/>
      <c r="AG3287" t="s">
        <v>282</v>
      </c>
      <c r="AH3287">
        <v>0</v>
      </c>
    </row>
    <row r="3288" spans="1:34" x14ac:dyDescent="0.2">
      <c r="A3288" s="140"/>
      <c r="B3288" s="141" t="s">
        <v>1996</v>
      </c>
      <c r="C3288" s="193" t="s">
        <v>3050</v>
      </c>
      <c r="D3288" s="182"/>
      <c r="E3288" s="181">
        <v>65.62</v>
      </c>
      <c r="F3288" s="140"/>
      <c r="G3288" s="140"/>
      <c r="H3288" s="140"/>
      <c r="I3288" s="140"/>
      <c r="J3288" s="140"/>
      <c r="K3288" s="140"/>
      <c r="L3288" s="140"/>
      <c r="M3288" s="140"/>
      <c r="N3288" s="140"/>
      <c r="O3288" s="140"/>
      <c r="P3288" s="140"/>
      <c r="Q3288" s="140"/>
      <c r="R3288" s="140"/>
      <c r="S3288" s="140"/>
      <c r="T3288" s="140"/>
      <c r="U3288" s="140"/>
      <c r="V3288" s="140"/>
      <c r="W3288" s="140"/>
      <c r="AG3288" t="s">
        <v>3003</v>
      </c>
    </row>
    <row r="3289" spans="1:34" x14ac:dyDescent="0.2">
      <c r="A3289" s="140"/>
      <c r="B3289" s="141"/>
      <c r="C3289" s="195" t="s">
        <v>3051</v>
      </c>
      <c r="D3289" s="182"/>
      <c r="E3289" s="181"/>
      <c r="F3289" s="140"/>
      <c r="G3289" s="140"/>
      <c r="H3289" s="140"/>
      <c r="I3289" s="140"/>
      <c r="J3289" s="140"/>
      <c r="K3289" s="140"/>
      <c r="L3289" s="140"/>
      <c r="M3289" s="140"/>
      <c r="N3289" s="140"/>
      <c r="O3289" s="140"/>
      <c r="P3289" s="140"/>
      <c r="Q3289" s="140"/>
      <c r="R3289" s="140"/>
      <c r="S3289" s="140"/>
      <c r="T3289" s="140"/>
      <c r="U3289" s="140"/>
      <c r="V3289" s="140"/>
      <c r="W3289" s="140"/>
      <c r="AG3289" t="s">
        <v>282</v>
      </c>
      <c r="AH3289">
        <v>0</v>
      </c>
    </row>
    <row r="3290" spans="1:34" x14ac:dyDescent="0.2">
      <c r="A3290" s="140"/>
      <c r="B3290" s="141"/>
      <c r="C3290" s="195" t="s">
        <v>3052</v>
      </c>
      <c r="D3290" s="182"/>
      <c r="E3290" s="181">
        <v>65.62</v>
      </c>
      <c r="F3290" s="140"/>
      <c r="G3290" s="140"/>
      <c r="H3290" s="140"/>
      <c r="I3290" s="140"/>
      <c r="J3290" s="140"/>
      <c r="K3290" s="140"/>
      <c r="L3290" s="140"/>
      <c r="M3290" s="140"/>
      <c r="N3290" s="140"/>
      <c r="O3290" s="140"/>
      <c r="P3290" s="140"/>
      <c r="Q3290" s="140"/>
      <c r="R3290" s="140"/>
      <c r="S3290" s="140"/>
      <c r="T3290" s="140"/>
      <c r="U3290" s="140"/>
      <c r="V3290" s="140"/>
      <c r="W3290" s="140"/>
      <c r="AG3290" t="s">
        <v>282</v>
      </c>
      <c r="AH3290">
        <v>0</v>
      </c>
    </row>
    <row r="3291" spans="1:34" x14ac:dyDescent="0.2">
      <c r="A3291" s="140"/>
      <c r="B3291" s="141"/>
      <c r="C3291" s="195" t="s">
        <v>1073</v>
      </c>
      <c r="D3291" s="182"/>
      <c r="E3291" s="181"/>
      <c r="F3291" s="140"/>
      <c r="G3291" s="140"/>
      <c r="H3291" s="140"/>
      <c r="I3291" s="140"/>
      <c r="J3291" s="140"/>
      <c r="K3291" s="140"/>
      <c r="L3291" s="140"/>
      <c r="M3291" s="140"/>
      <c r="N3291" s="140"/>
      <c r="O3291" s="140"/>
      <c r="P3291" s="140"/>
      <c r="Q3291" s="140"/>
      <c r="R3291" s="140"/>
      <c r="S3291" s="140"/>
      <c r="T3291" s="140"/>
      <c r="U3291" s="140"/>
      <c r="V3291" s="140"/>
      <c r="W3291" s="140"/>
      <c r="AG3291" t="s">
        <v>282</v>
      </c>
      <c r="AH3291">
        <v>0</v>
      </c>
    </row>
    <row r="3292" spans="1:34" x14ac:dyDescent="0.2">
      <c r="A3292" s="140"/>
      <c r="B3292" s="141" t="s">
        <v>1961</v>
      </c>
      <c r="C3292" s="193" t="s">
        <v>3053</v>
      </c>
      <c r="D3292" s="182"/>
      <c r="E3292" s="181">
        <v>228.21480000000003</v>
      </c>
      <c r="F3292" s="140"/>
      <c r="G3292" s="140"/>
      <c r="H3292" s="140"/>
      <c r="I3292" s="140"/>
      <c r="J3292" s="140"/>
      <c r="K3292" s="140"/>
      <c r="L3292" s="140"/>
      <c r="M3292" s="140"/>
      <c r="N3292" s="140"/>
      <c r="O3292" s="140"/>
      <c r="P3292" s="140"/>
      <c r="Q3292" s="140"/>
      <c r="R3292" s="140"/>
      <c r="S3292" s="140"/>
      <c r="T3292" s="140"/>
      <c r="U3292" s="140"/>
      <c r="V3292" s="140"/>
      <c r="W3292" s="140"/>
      <c r="AG3292" t="s">
        <v>3003</v>
      </c>
    </row>
    <row r="3293" spans="1:34" x14ac:dyDescent="0.2">
      <c r="A3293" s="140"/>
      <c r="B3293" s="141"/>
      <c r="C3293" s="195" t="s">
        <v>3054</v>
      </c>
      <c r="D3293" s="182"/>
      <c r="E3293" s="181"/>
      <c r="F3293" s="140"/>
      <c r="G3293" s="140"/>
      <c r="H3293" s="140"/>
      <c r="I3293" s="140"/>
      <c r="J3293" s="140"/>
      <c r="K3293" s="140"/>
      <c r="L3293" s="140"/>
      <c r="M3293" s="140"/>
      <c r="N3293" s="140"/>
      <c r="O3293" s="140"/>
      <c r="P3293" s="140"/>
      <c r="Q3293" s="140"/>
      <c r="R3293" s="140"/>
      <c r="S3293" s="140"/>
      <c r="T3293" s="140"/>
      <c r="U3293" s="140"/>
      <c r="V3293" s="140"/>
      <c r="W3293" s="140"/>
      <c r="AG3293" t="s">
        <v>282</v>
      </c>
      <c r="AH3293">
        <v>0</v>
      </c>
    </row>
    <row r="3294" spans="1:34" x14ac:dyDescent="0.2">
      <c r="A3294" s="140"/>
      <c r="B3294" s="141"/>
      <c r="C3294" s="195" t="s">
        <v>3055</v>
      </c>
      <c r="D3294" s="182"/>
      <c r="E3294" s="181"/>
      <c r="F3294" s="140"/>
      <c r="G3294" s="140"/>
      <c r="H3294" s="140"/>
      <c r="I3294" s="140"/>
      <c r="J3294" s="140"/>
      <c r="K3294" s="140"/>
      <c r="L3294" s="140"/>
      <c r="M3294" s="140"/>
      <c r="N3294" s="140"/>
      <c r="O3294" s="140"/>
      <c r="P3294" s="140"/>
      <c r="Q3294" s="140"/>
      <c r="R3294" s="140"/>
      <c r="S3294" s="140"/>
      <c r="T3294" s="140"/>
      <c r="U3294" s="140"/>
      <c r="V3294" s="140"/>
      <c r="W3294" s="140"/>
      <c r="AG3294" t="s">
        <v>282</v>
      </c>
      <c r="AH3294">
        <v>0</v>
      </c>
    </row>
    <row r="3295" spans="1:34" x14ac:dyDescent="0.2">
      <c r="A3295" s="140"/>
      <c r="B3295" s="141"/>
      <c r="C3295" s="195" t="s">
        <v>3056</v>
      </c>
      <c r="D3295" s="182"/>
      <c r="E3295" s="181">
        <v>228.21480000000003</v>
      </c>
      <c r="F3295" s="140"/>
      <c r="G3295" s="140"/>
      <c r="H3295" s="140"/>
      <c r="I3295" s="140"/>
      <c r="J3295" s="140"/>
      <c r="K3295" s="140"/>
      <c r="L3295" s="140"/>
      <c r="M3295" s="140"/>
      <c r="N3295" s="140"/>
      <c r="O3295" s="140"/>
      <c r="P3295" s="140"/>
      <c r="Q3295" s="140"/>
      <c r="R3295" s="140"/>
      <c r="S3295" s="140"/>
      <c r="T3295" s="140"/>
      <c r="U3295" s="140"/>
      <c r="V3295" s="140"/>
      <c r="W3295" s="140"/>
      <c r="AG3295" t="s">
        <v>282</v>
      </c>
      <c r="AH3295">
        <v>0</v>
      </c>
    </row>
    <row r="3296" spans="1:34" x14ac:dyDescent="0.2">
      <c r="A3296" s="140"/>
      <c r="B3296" s="141"/>
      <c r="C3296" s="195" t="s">
        <v>1073</v>
      </c>
      <c r="D3296" s="182"/>
      <c r="E3296" s="181"/>
      <c r="F3296" s="140"/>
      <c r="G3296" s="140"/>
      <c r="H3296" s="140"/>
      <c r="I3296" s="140"/>
      <c r="J3296" s="140"/>
      <c r="K3296" s="140"/>
      <c r="L3296" s="140"/>
      <c r="M3296" s="140"/>
      <c r="N3296" s="140"/>
      <c r="O3296" s="140"/>
      <c r="P3296" s="140"/>
      <c r="Q3296" s="140"/>
      <c r="R3296" s="140"/>
      <c r="S3296" s="140"/>
      <c r="T3296" s="140"/>
      <c r="U3296" s="140"/>
      <c r="V3296" s="140"/>
      <c r="W3296" s="140"/>
      <c r="AG3296" t="s">
        <v>282</v>
      </c>
      <c r="AH3296">
        <v>0</v>
      </c>
    </row>
    <row r="3297" spans="1:34" x14ac:dyDescent="0.2">
      <c r="A3297" s="140"/>
      <c r="B3297" s="141" t="s">
        <v>1962</v>
      </c>
      <c r="C3297" s="193" t="s">
        <v>3057</v>
      </c>
      <c r="D3297" s="182"/>
      <c r="E3297" s="181">
        <v>85.2</v>
      </c>
      <c r="F3297" s="140"/>
      <c r="G3297" s="140"/>
      <c r="H3297" s="140"/>
      <c r="I3297" s="140"/>
      <c r="J3297" s="140"/>
      <c r="K3297" s="140"/>
      <c r="L3297" s="140"/>
      <c r="M3297" s="140"/>
      <c r="N3297" s="140"/>
      <c r="O3297" s="140"/>
      <c r="P3297" s="140"/>
      <c r="Q3297" s="140"/>
      <c r="R3297" s="140"/>
      <c r="S3297" s="140"/>
      <c r="T3297" s="140"/>
      <c r="U3297" s="140"/>
      <c r="V3297" s="140"/>
      <c r="W3297" s="140"/>
      <c r="AG3297" t="s">
        <v>3003</v>
      </c>
    </row>
    <row r="3298" spans="1:34" x14ac:dyDescent="0.2">
      <c r="A3298" s="140"/>
      <c r="B3298" s="141"/>
      <c r="C3298" s="195" t="s">
        <v>3058</v>
      </c>
      <c r="D3298" s="182"/>
      <c r="E3298" s="181"/>
      <c r="F3298" s="140"/>
      <c r="G3298" s="140"/>
      <c r="H3298" s="140"/>
      <c r="I3298" s="140"/>
      <c r="J3298" s="140"/>
      <c r="K3298" s="140"/>
      <c r="L3298" s="140"/>
      <c r="M3298" s="140"/>
      <c r="N3298" s="140"/>
      <c r="O3298" s="140"/>
      <c r="P3298" s="140"/>
      <c r="Q3298" s="140"/>
      <c r="R3298" s="140"/>
      <c r="S3298" s="140"/>
      <c r="T3298" s="140"/>
      <c r="U3298" s="140"/>
      <c r="V3298" s="140"/>
      <c r="W3298" s="140"/>
      <c r="AG3298" t="s">
        <v>282</v>
      </c>
      <c r="AH3298">
        <v>0</v>
      </c>
    </row>
    <row r="3299" spans="1:34" x14ac:dyDescent="0.2">
      <c r="A3299" s="140"/>
      <c r="B3299" s="141"/>
      <c r="C3299" s="195" t="s">
        <v>3059</v>
      </c>
      <c r="D3299" s="182"/>
      <c r="E3299" s="181"/>
      <c r="F3299" s="140"/>
      <c r="G3299" s="140"/>
      <c r="H3299" s="140"/>
      <c r="I3299" s="140"/>
      <c r="J3299" s="140"/>
      <c r="K3299" s="140"/>
      <c r="L3299" s="140"/>
      <c r="M3299" s="140"/>
      <c r="N3299" s="140"/>
      <c r="O3299" s="140"/>
      <c r="P3299" s="140"/>
      <c r="Q3299" s="140"/>
      <c r="R3299" s="140"/>
      <c r="S3299" s="140"/>
      <c r="T3299" s="140"/>
      <c r="U3299" s="140"/>
      <c r="V3299" s="140"/>
      <c r="W3299" s="140"/>
      <c r="AG3299" t="s">
        <v>282</v>
      </c>
      <c r="AH3299">
        <v>0</v>
      </c>
    </row>
    <row r="3300" spans="1:34" x14ac:dyDescent="0.2">
      <c r="A3300" s="140"/>
      <c r="B3300" s="141"/>
      <c r="C3300" s="195" t="s">
        <v>3060</v>
      </c>
      <c r="D3300" s="182"/>
      <c r="E3300" s="181">
        <v>85.2</v>
      </c>
      <c r="F3300" s="140"/>
      <c r="G3300" s="140"/>
      <c r="H3300" s="140"/>
      <c r="I3300" s="140"/>
      <c r="J3300" s="140"/>
      <c r="K3300" s="140"/>
      <c r="L3300" s="140"/>
      <c r="M3300" s="140"/>
      <c r="N3300" s="140"/>
      <c r="O3300" s="140"/>
      <c r="P3300" s="140"/>
      <c r="Q3300" s="140"/>
      <c r="R3300" s="140"/>
      <c r="S3300" s="140"/>
      <c r="T3300" s="140"/>
      <c r="U3300" s="140"/>
      <c r="V3300" s="140"/>
      <c r="W3300" s="140"/>
      <c r="AG3300" t="s">
        <v>282</v>
      </c>
      <c r="AH3300">
        <v>0</v>
      </c>
    </row>
    <row r="3301" spans="1:34" x14ac:dyDescent="0.2">
      <c r="A3301" s="140"/>
      <c r="B3301" s="141"/>
      <c r="C3301" s="195" t="s">
        <v>1073</v>
      </c>
      <c r="D3301" s="182"/>
      <c r="E3301" s="181"/>
      <c r="F3301" s="140"/>
      <c r="G3301" s="140"/>
      <c r="H3301" s="140"/>
      <c r="I3301" s="140"/>
      <c r="J3301" s="140"/>
      <c r="K3301" s="140"/>
      <c r="L3301" s="140"/>
      <c r="M3301" s="140"/>
      <c r="N3301" s="140"/>
      <c r="O3301" s="140"/>
      <c r="P3301" s="140"/>
      <c r="Q3301" s="140"/>
      <c r="R3301" s="140"/>
      <c r="S3301" s="140"/>
      <c r="T3301" s="140"/>
      <c r="U3301" s="140"/>
      <c r="V3301" s="140"/>
      <c r="W3301" s="140"/>
      <c r="AG3301" t="s">
        <v>282</v>
      </c>
      <c r="AH3301">
        <v>0</v>
      </c>
    </row>
    <row r="3302" spans="1:34" x14ac:dyDescent="0.2">
      <c r="A3302" s="140"/>
      <c r="B3302" s="141" t="s">
        <v>1995</v>
      </c>
      <c r="C3302" s="193" t="s">
        <v>3061</v>
      </c>
      <c r="D3302" s="182"/>
      <c r="E3302" s="181">
        <v>105.98</v>
      </c>
      <c r="F3302" s="140"/>
      <c r="G3302" s="140"/>
      <c r="H3302" s="140"/>
      <c r="I3302" s="140"/>
      <c r="J3302" s="140"/>
      <c r="K3302" s="140"/>
      <c r="L3302" s="140"/>
      <c r="M3302" s="140"/>
      <c r="N3302" s="140"/>
      <c r="O3302" s="140"/>
      <c r="P3302" s="140"/>
      <c r="Q3302" s="140"/>
      <c r="R3302" s="140"/>
      <c r="S3302" s="140"/>
      <c r="T3302" s="140"/>
      <c r="U3302" s="140"/>
      <c r="V3302" s="140"/>
      <c r="W3302" s="140"/>
      <c r="AG3302" t="s">
        <v>3003</v>
      </c>
    </row>
    <row r="3303" spans="1:34" x14ac:dyDescent="0.2">
      <c r="A3303" s="140"/>
      <c r="B3303" s="141"/>
      <c r="C3303" s="195" t="s">
        <v>3062</v>
      </c>
      <c r="D3303" s="182"/>
      <c r="E3303" s="181"/>
      <c r="F3303" s="140"/>
      <c r="G3303" s="140"/>
      <c r="H3303" s="140"/>
      <c r="I3303" s="140"/>
      <c r="J3303" s="140"/>
      <c r="K3303" s="140"/>
      <c r="L3303" s="140"/>
      <c r="M3303" s="140"/>
      <c r="N3303" s="140"/>
      <c r="O3303" s="140"/>
      <c r="P3303" s="140"/>
      <c r="Q3303" s="140"/>
      <c r="R3303" s="140"/>
      <c r="S3303" s="140"/>
      <c r="T3303" s="140"/>
      <c r="U3303" s="140"/>
      <c r="V3303" s="140"/>
      <c r="W3303" s="140"/>
      <c r="AG3303" t="s">
        <v>282</v>
      </c>
      <c r="AH3303">
        <v>0</v>
      </c>
    </row>
    <row r="3304" spans="1:34" x14ac:dyDescent="0.2">
      <c r="A3304" s="140"/>
      <c r="B3304" s="141"/>
      <c r="C3304" s="195" t="s">
        <v>3063</v>
      </c>
      <c r="D3304" s="182"/>
      <c r="E3304" s="181">
        <v>105.98</v>
      </c>
      <c r="F3304" s="140"/>
      <c r="G3304" s="140"/>
      <c r="H3304" s="140"/>
      <c r="I3304" s="140"/>
      <c r="J3304" s="140"/>
      <c r="K3304" s="140"/>
      <c r="L3304" s="140"/>
      <c r="M3304" s="140"/>
      <c r="N3304" s="140"/>
      <c r="O3304" s="140"/>
      <c r="P3304" s="140"/>
      <c r="Q3304" s="140"/>
      <c r="R3304" s="140"/>
      <c r="S3304" s="140"/>
      <c r="T3304" s="140"/>
      <c r="U3304" s="140"/>
      <c r="V3304" s="140"/>
      <c r="W3304" s="140"/>
      <c r="AG3304" t="s">
        <v>282</v>
      </c>
      <c r="AH3304">
        <v>0</v>
      </c>
    </row>
    <row r="3305" spans="1:34" x14ac:dyDescent="0.2">
      <c r="A3305" s="140"/>
      <c r="B3305" s="141"/>
      <c r="C3305" s="195" t="s">
        <v>1073</v>
      </c>
      <c r="D3305" s="182"/>
      <c r="E3305" s="181"/>
      <c r="F3305" s="140"/>
      <c r="G3305" s="140"/>
      <c r="H3305" s="140"/>
      <c r="I3305" s="140"/>
      <c r="J3305" s="140"/>
      <c r="K3305" s="140"/>
      <c r="L3305" s="140"/>
      <c r="M3305" s="140"/>
      <c r="N3305" s="140"/>
      <c r="O3305" s="140"/>
      <c r="P3305" s="140"/>
      <c r="Q3305" s="140"/>
      <c r="R3305" s="140"/>
      <c r="S3305" s="140"/>
      <c r="T3305" s="140"/>
      <c r="U3305" s="140"/>
      <c r="V3305" s="140"/>
      <c r="W3305" s="140"/>
      <c r="AG3305" t="s">
        <v>282</v>
      </c>
      <c r="AH3305">
        <v>0</v>
      </c>
    </row>
    <row r="3306" spans="1:34" x14ac:dyDescent="0.2">
      <c r="A3306" s="140"/>
      <c r="B3306" s="141" t="s">
        <v>1537</v>
      </c>
      <c r="C3306" s="193" t="s">
        <v>3064</v>
      </c>
      <c r="D3306" s="182"/>
      <c r="E3306" s="181">
        <v>46.31</v>
      </c>
      <c r="F3306" s="140"/>
      <c r="G3306" s="140"/>
      <c r="H3306" s="140"/>
      <c r="I3306" s="140"/>
      <c r="J3306" s="140"/>
      <c r="K3306" s="140"/>
      <c r="L3306" s="140"/>
      <c r="M3306" s="140"/>
      <c r="N3306" s="140"/>
      <c r="O3306" s="140"/>
      <c r="P3306" s="140"/>
      <c r="Q3306" s="140"/>
      <c r="R3306" s="140"/>
      <c r="S3306" s="140"/>
      <c r="T3306" s="140"/>
      <c r="U3306" s="140"/>
      <c r="V3306" s="140"/>
      <c r="W3306" s="140"/>
      <c r="AG3306" t="s">
        <v>3003</v>
      </c>
    </row>
    <row r="3307" spans="1:34" x14ac:dyDescent="0.2">
      <c r="A3307" s="140"/>
      <c r="B3307" s="141"/>
      <c r="C3307" s="195" t="s">
        <v>3065</v>
      </c>
      <c r="D3307" s="182"/>
      <c r="E3307" s="181"/>
      <c r="F3307" s="140"/>
      <c r="G3307" s="140"/>
      <c r="H3307" s="140"/>
      <c r="I3307" s="140"/>
      <c r="J3307" s="140"/>
      <c r="K3307" s="140"/>
      <c r="L3307" s="140"/>
      <c r="M3307" s="140"/>
      <c r="N3307" s="140"/>
      <c r="O3307" s="140"/>
      <c r="P3307" s="140"/>
      <c r="Q3307" s="140"/>
      <c r="R3307" s="140"/>
      <c r="S3307" s="140"/>
      <c r="T3307" s="140"/>
      <c r="U3307" s="140"/>
      <c r="V3307" s="140"/>
      <c r="W3307" s="140"/>
      <c r="AG3307" t="s">
        <v>282</v>
      </c>
      <c r="AH3307">
        <v>0</v>
      </c>
    </row>
    <row r="3308" spans="1:34" x14ac:dyDescent="0.2">
      <c r="A3308" s="140"/>
      <c r="B3308" s="141"/>
      <c r="C3308" s="195" t="s">
        <v>3066</v>
      </c>
      <c r="D3308" s="182"/>
      <c r="E3308" s="181">
        <v>46.31</v>
      </c>
      <c r="F3308" s="140"/>
      <c r="G3308" s="140"/>
      <c r="H3308" s="140"/>
      <c r="I3308" s="140"/>
      <c r="J3308" s="140"/>
      <c r="K3308" s="140"/>
      <c r="L3308" s="140"/>
      <c r="M3308" s="140"/>
      <c r="N3308" s="140"/>
      <c r="O3308" s="140"/>
      <c r="P3308" s="140"/>
      <c r="Q3308" s="140"/>
      <c r="R3308" s="140"/>
      <c r="S3308" s="140"/>
      <c r="T3308" s="140"/>
      <c r="U3308" s="140"/>
      <c r="V3308" s="140"/>
      <c r="W3308" s="140"/>
      <c r="AG3308" t="s">
        <v>282</v>
      </c>
      <c r="AH3308">
        <v>0</v>
      </c>
    </row>
    <row r="3309" spans="1:34" x14ac:dyDescent="0.2">
      <c r="A3309" s="140"/>
      <c r="B3309" s="141"/>
      <c r="C3309" s="195" t="s">
        <v>1073</v>
      </c>
      <c r="D3309" s="182"/>
      <c r="E3309" s="181"/>
      <c r="F3309" s="140"/>
      <c r="G3309" s="140"/>
      <c r="H3309" s="140"/>
      <c r="I3309" s="140"/>
      <c r="J3309" s="140"/>
      <c r="K3309" s="140"/>
      <c r="L3309" s="140"/>
      <c r="M3309" s="140"/>
      <c r="N3309" s="140"/>
      <c r="O3309" s="140"/>
      <c r="P3309" s="140"/>
      <c r="Q3309" s="140"/>
      <c r="R3309" s="140"/>
      <c r="S3309" s="140"/>
      <c r="T3309" s="140"/>
      <c r="U3309" s="140"/>
      <c r="V3309" s="140"/>
      <c r="W3309" s="140"/>
      <c r="AG3309" t="s">
        <v>282</v>
      </c>
      <c r="AH3309">
        <v>0</v>
      </c>
    </row>
    <row r="3310" spans="1:34" x14ac:dyDescent="0.2">
      <c r="A3310" s="140"/>
      <c r="B3310" s="141"/>
      <c r="C3310" s="195" t="s">
        <v>1073</v>
      </c>
      <c r="D3310" s="182"/>
      <c r="E3310" s="181"/>
      <c r="F3310" s="140"/>
      <c r="G3310" s="140"/>
      <c r="H3310" s="140"/>
      <c r="I3310" s="140"/>
      <c r="J3310" s="140"/>
      <c r="K3310" s="140"/>
      <c r="L3310" s="140"/>
      <c r="M3310" s="140"/>
      <c r="N3310" s="140"/>
      <c r="O3310" s="140"/>
      <c r="P3310" s="140"/>
      <c r="Q3310" s="140"/>
      <c r="R3310" s="140"/>
      <c r="S3310" s="140"/>
      <c r="T3310" s="140"/>
      <c r="U3310" s="140"/>
      <c r="V3310" s="140"/>
      <c r="W3310" s="140"/>
      <c r="AG3310" t="s">
        <v>282</v>
      </c>
      <c r="AH3310">
        <v>0</v>
      </c>
    </row>
    <row r="3311" spans="1:34" x14ac:dyDescent="0.2">
      <c r="A3311" s="140"/>
      <c r="B3311" s="141" t="s">
        <v>1978</v>
      </c>
      <c r="C3311" s="193" t="s">
        <v>3067</v>
      </c>
      <c r="D3311" s="182"/>
      <c r="E3311" s="181">
        <v>32.21</v>
      </c>
      <c r="F3311" s="140"/>
      <c r="G3311" s="140"/>
      <c r="H3311" s="140"/>
      <c r="I3311" s="140"/>
      <c r="J3311" s="140"/>
      <c r="K3311" s="140"/>
      <c r="L3311" s="140"/>
      <c r="M3311" s="140"/>
      <c r="N3311" s="140"/>
      <c r="O3311" s="140"/>
      <c r="P3311" s="140"/>
      <c r="Q3311" s="140"/>
      <c r="R3311" s="140"/>
      <c r="S3311" s="140"/>
      <c r="T3311" s="140"/>
      <c r="U3311" s="140"/>
      <c r="V3311" s="140"/>
      <c r="W3311" s="140"/>
      <c r="AG3311" t="s">
        <v>3003</v>
      </c>
    </row>
    <row r="3312" spans="1:34" x14ac:dyDescent="0.2">
      <c r="A3312" s="140"/>
      <c r="B3312" s="141"/>
      <c r="C3312" s="195" t="s">
        <v>3048</v>
      </c>
      <c r="D3312" s="182"/>
      <c r="E3312" s="181"/>
      <c r="F3312" s="140"/>
      <c r="G3312" s="140"/>
      <c r="H3312" s="140"/>
      <c r="I3312" s="140"/>
      <c r="J3312" s="140"/>
      <c r="K3312" s="140"/>
      <c r="L3312" s="140"/>
      <c r="M3312" s="140"/>
      <c r="N3312" s="140"/>
      <c r="O3312" s="140"/>
      <c r="P3312" s="140"/>
      <c r="Q3312" s="140"/>
      <c r="R3312" s="140"/>
      <c r="S3312" s="140"/>
      <c r="T3312" s="140"/>
      <c r="U3312" s="140"/>
      <c r="V3312" s="140"/>
      <c r="W3312" s="140"/>
      <c r="AG3312" t="s">
        <v>282</v>
      </c>
      <c r="AH3312">
        <v>0</v>
      </c>
    </row>
    <row r="3313" spans="1:34" x14ac:dyDescent="0.2">
      <c r="A3313" s="140"/>
      <c r="B3313" s="141"/>
      <c r="C3313" s="195" t="s">
        <v>3068</v>
      </c>
      <c r="D3313" s="182"/>
      <c r="E3313" s="181">
        <v>32.21</v>
      </c>
      <c r="F3313" s="140"/>
      <c r="G3313" s="140"/>
      <c r="H3313" s="140"/>
      <c r="I3313" s="140"/>
      <c r="J3313" s="140"/>
      <c r="K3313" s="140"/>
      <c r="L3313" s="140"/>
      <c r="M3313" s="140"/>
      <c r="N3313" s="140"/>
      <c r="O3313" s="140"/>
      <c r="P3313" s="140"/>
      <c r="Q3313" s="140"/>
      <c r="R3313" s="140"/>
      <c r="S3313" s="140"/>
      <c r="T3313" s="140"/>
      <c r="U3313" s="140"/>
      <c r="V3313" s="140"/>
      <c r="W3313" s="140"/>
      <c r="AG3313" t="s">
        <v>282</v>
      </c>
      <c r="AH3313">
        <v>0</v>
      </c>
    </row>
    <row r="3314" spans="1:34" x14ac:dyDescent="0.2">
      <c r="A3314" s="140"/>
      <c r="B3314" s="141"/>
      <c r="C3314" s="195" t="s">
        <v>1073</v>
      </c>
      <c r="D3314" s="182"/>
      <c r="E3314" s="181"/>
      <c r="F3314" s="140"/>
      <c r="G3314" s="140"/>
      <c r="H3314" s="140"/>
      <c r="I3314" s="140"/>
      <c r="J3314" s="140"/>
      <c r="K3314" s="140"/>
      <c r="L3314" s="140"/>
      <c r="M3314" s="140"/>
      <c r="N3314" s="140"/>
      <c r="O3314" s="140"/>
      <c r="P3314" s="140"/>
      <c r="Q3314" s="140"/>
      <c r="R3314" s="140"/>
      <c r="S3314" s="140"/>
      <c r="T3314" s="140"/>
      <c r="U3314" s="140"/>
      <c r="V3314" s="140"/>
      <c r="W3314" s="140"/>
      <c r="AG3314" t="s">
        <v>282</v>
      </c>
      <c r="AH3314">
        <v>0</v>
      </c>
    </row>
    <row r="3315" spans="1:34" x14ac:dyDescent="0.2">
      <c r="A3315" s="140"/>
      <c r="B3315" s="141" t="s">
        <v>1538</v>
      </c>
      <c r="C3315" s="193" t="s">
        <v>3069</v>
      </c>
      <c r="D3315" s="182"/>
      <c r="E3315" s="181">
        <v>13.040000000000001</v>
      </c>
      <c r="F3315" s="140"/>
      <c r="G3315" s="140"/>
      <c r="H3315" s="140"/>
      <c r="I3315" s="140"/>
      <c r="J3315" s="140"/>
      <c r="K3315" s="140"/>
      <c r="L3315" s="140"/>
      <c r="M3315" s="140"/>
      <c r="N3315" s="140"/>
      <c r="O3315" s="140"/>
      <c r="P3315" s="140"/>
      <c r="Q3315" s="140"/>
      <c r="R3315" s="140"/>
      <c r="S3315" s="140"/>
      <c r="T3315" s="140"/>
      <c r="U3315" s="140"/>
      <c r="V3315" s="140"/>
      <c r="W3315" s="140"/>
      <c r="AG3315" t="s">
        <v>3003</v>
      </c>
    </row>
    <row r="3316" spans="1:34" x14ac:dyDescent="0.2">
      <c r="A3316" s="140"/>
      <c r="B3316" s="141"/>
      <c r="C3316" s="195" t="s">
        <v>3070</v>
      </c>
      <c r="D3316" s="182"/>
      <c r="E3316" s="181"/>
      <c r="F3316" s="140"/>
      <c r="G3316" s="140"/>
      <c r="H3316" s="140"/>
      <c r="I3316" s="140"/>
      <c r="J3316" s="140"/>
      <c r="K3316" s="140"/>
      <c r="L3316" s="140"/>
      <c r="M3316" s="140"/>
      <c r="N3316" s="140"/>
      <c r="O3316" s="140"/>
      <c r="P3316" s="140"/>
      <c r="Q3316" s="140"/>
      <c r="R3316" s="140"/>
      <c r="S3316" s="140"/>
      <c r="T3316" s="140"/>
      <c r="U3316" s="140"/>
      <c r="V3316" s="140"/>
      <c r="W3316" s="140"/>
      <c r="AG3316" t="s">
        <v>282</v>
      </c>
      <c r="AH3316">
        <v>0</v>
      </c>
    </row>
    <row r="3317" spans="1:34" x14ac:dyDescent="0.2">
      <c r="A3317" s="140"/>
      <c r="B3317" s="141"/>
      <c r="C3317" s="195" t="s">
        <v>3071</v>
      </c>
      <c r="D3317" s="182"/>
      <c r="E3317" s="181">
        <v>13.040000000000001</v>
      </c>
      <c r="F3317" s="140"/>
      <c r="G3317" s="140"/>
      <c r="H3317" s="140"/>
      <c r="I3317" s="140"/>
      <c r="J3317" s="140"/>
      <c r="K3317" s="140"/>
      <c r="L3317" s="140"/>
      <c r="M3317" s="140"/>
      <c r="N3317" s="140"/>
      <c r="O3317" s="140"/>
      <c r="P3317" s="140"/>
      <c r="Q3317" s="140"/>
      <c r="R3317" s="140"/>
      <c r="S3317" s="140"/>
      <c r="T3317" s="140"/>
      <c r="U3317" s="140"/>
      <c r="V3317" s="140"/>
      <c r="W3317" s="140"/>
      <c r="AG3317" t="s">
        <v>282</v>
      </c>
      <c r="AH3317">
        <v>0</v>
      </c>
    </row>
    <row r="3318" spans="1:34" x14ac:dyDescent="0.2">
      <c r="A3318" s="140"/>
      <c r="B3318" s="141"/>
      <c r="C3318" s="195" t="s">
        <v>1073</v>
      </c>
      <c r="D3318" s="182"/>
      <c r="E3318" s="181"/>
      <c r="F3318" s="140"/>
      <c r="G3318" s="140"/>
      <c r="H3318" s="140"/>
      <c r="I3318" s="140"/>
      <c r="J3318" s="140"/>
      <c r="K3318" s="140"/>
      <c r="L3318" s="140"/>
      <c r="M3318" s="140"/>
      <c r="N3318" s="140"/>
      <c r="O3318" s="140"/>
      <c r="P3318" s="140"/>
      <c r="Q3318" s="140"/>
      <c r="R3318" s="140"/>
      <c r="S3318" s="140"/>
      <c r="T3318" s="140"/>
      <c r="U3318" s="140"/>
      <c r="V3318" s="140"/>
      <c r="W3318" s="140"/>
      <c r="AG3318" t="s">
        <v>282</v>
      </c>
      <c r="AH3318">
        <v>0</v>
      </c>
    </row>
    <row r="3319" spans="1:34" x14ac:dyDescent="0.2">
      <c r="A3319" s="140"/>
      <c r="B3319" s="141"/>
      <c r="C3319" s="195" t="s">
        <v>1073</v>
      </c>
      <c r="D3319" s="182"/>
      <c r="E3319" s="181"/>
      <c r="F3319" s="140"/>
      <c r="G3319" s="140"/>
      <c r="H3319" s="140"/>
      <c r="I3319" s="140"/>
      <c r="J3319" s="140"/>
      <c r="K3319" s="140"/>
      <c r="L3319" s="140"/>
      <c r="M3319" s="140"/>
      <c r="N3319" s="140"/>
      <c r="O3319" s="140"/>
      <c r="P3319" s="140"/>
      <c r="Q3319" s="140"/>
      <c r="R3319" s="140"/>
      <c r="S3319" s="140"/>
      <c r="T3319" s="140"/>
      <c r="U3319" s="140"/>
      <c r="V3319" s="140"/>
      <c r="W3319" s="140"/>
      <c r="AG3319" t="s">
        <v>282</v>
      </c>
      <c r="AH3319">
        <v>0</v>
      </c>
    </row>
    <row r="3320" spans="1:34" x14ac:dyDescent="0.2">
      <c r="A3320" s="140"/>
      <c r="B3320" s="141" t="s">
        <v>1960</v>
      </c>
      <c r="C3320" s="193" t="s">
        <v>3072</v>
      </c>
      <c r="D3320" s="182"/>
      <c r="E3320" s="181">
        <v>245.6242</v>
      </c>
      <c r="F3320" s="140"/>
      <c r="G3320" s="140"/>
      <c r="H3320" s="140"/>
      <c r="I3320" s="140"/>
      <c r="J3320" s="140"/>
      <c r="K3320" s="140"/>
      <c r="L3320" s="140"/>
      <c r="M3320" s="140"/>
      <c r="N3320" s="140"/>
      <c r="O3320" s="140"/>
      <c r="P3320" s="140"/>
      <c r="Q3320" s="140"/>
      <c r="R3320" s="140"/>
      <c r="S3320" s="140"/>
      <c r="T3320" s="140"/>
      <c r="U3320" s="140"/>
      <c r="V3320" s="140"/>
      <c r="W3320" s="140"/>
      <c r="AG3320" t="s">
        <v>3003</v>
      </c>
    </row>
    <row r="3321" spans="1:34" x14ac:dyDescent="0.2">
      <c r="A3321" s="140"/>
      <c r="B3321" s="141"/>
      <c r="C3321" s="195" t="s">
        <v>3073</v>
      </c>
      <c r="D3321" s="182"/>
      <c r="E3321" s="181"/>
      <c r="F3321" s="140"/>
      <c r="G3321" s="140"/>
      <c r="H3321" s="140"/>
      <c r="I3321" s="140"/>
      <c r="J3321" s="140"/>
      <c r="K3321" s="140"/>
      <c r="L3321" s="140"/>
      <c r="M3321" s="140"/>
      <c r="N3321" s="140"/>
      <c r="O3321" s="140"/>
      <c r="P3321" s="140"/>
      <c r="Q3321" s="140"/>
      <c r="R3321" s="140"/>
      <c r="S3321" s="140"/>
      <c r="T3321" s="140"/>
      <c r="U3321" s="140"/>
      <c r="V3321" s="140"/>
      <c r="W3321" s="140"/>
      <c r="AG3321" t="s">
        <v>282</v>
      </c>
      <c r="AH3321">
        <v>0</v>
      </c>
    </row>
    <row r="3322" spans="1:34" x14ac:dyDescent="0.2">
      <c r="A3322" s="140"/>
      <c r="B3322" s="141"/>
      <c r="C3322" s="195" t="s">
        <v>3074</v>
      </c>
      <c r="D3322" s="182"/>
      <c r="E3322" s="181"/>
      <c r="F3322" s="140"/>
      <c r="G3322" s="140"/>
      <c r="H3322" s="140"/>
      <c r="I3322" s="140"/>
      <c r="J3322" s="140"/>
      <c r="K3322" s="140"/>
      <c r="L3322" s="140"/>
      <c r="M3322" s="140"/>
      <c r="N3322" s="140"/>
      <c r="O3322" s="140"/>
      <c r="P3322" s="140"/>
      <c r="Q3322" s="140"/>
      <c r="R3322" s="140"/>
      <c r="S3322" s="140"/>
      <c r="T3322" s="140"/>
      <c r="U3322" s="140"/>
      <c r="V3322" s="140"/>
      <c r="W3322" s="140"/>
      <c r="AG3322" t="s">
        <v>282</v>
      </c>
      <c r="AH3322">
        <v>0</v>
      </c>
    </row>
    <row r="3323" spans="1:34" x14ac:dyDescent="0.2">
      <c r="A3323" s="140"/>
      <c r="B3323" s="141"/>
      <c r="C3323" s="195" t="s">
        <v>3075</v>
      </c>
      <c r="D3323" s="182"/>
      <c r="E3323" s="181">
        <v>330.82420000000002</v>
      </c>
      <c r="F3323" s="140"/>
      <c r="G3323" s="140"/>
      <c r="H3323" s="140"/>
      <c r="I3323" s="140"/>
      <c r="J3323" s="140"/>
      <c r="K3323" s="140"/>
      <c r="L3323" s="140"/>
      <c r="M3323" s="140"/>
      <c r="N3323" s="140"/>
      <c r="O3323" s="140"/>
      <c r="P3323" s="140"/>
      <c r="Q3323" s="140"/>
      <c r="R3323" s="140"/>
      <c r="S3323" s="140"/>
      <c r="T3323" s="140"/>
      <c r="U3323" s="140"/>
      <c r="V3323" s="140"/>
      <c r="W3323" s="140"/>
      <c r="AG3323" t="s">
        <v>282</v>
      </c>
      <c r="AH3323">
        <v>0</v>
      </c>
    </row>
    <row r="3324" spans="1:34" x14ac:dyDescent="0.2">
      <c r="A3324" s="140"/>
      <c r="B3324" s="141"/>
      <c r="C3324" s="195" t="s">
        <v>3076</v>
      </c>
      <c r="D3324" s="182"/>
      <c r="E3324" s="181"/>
      <c r="F3324" s="140"/>
      <c r="G3324" s="140"/>
      <c r="H3324" s="140"/>
      <c r="I3324" s="140"/>
      <c r="J3324" s="140"/>
      <c r="K3324" s="140"/>
      <c r="L3324" s="140"/>
      <c r="M3324" s="140"/>
      <c r="N3324" s="140"/>
      <c r="O3324" s="140"/>
      <c r="P3324" s="140"/>
      <c r="Q3324" s="140"/>
      <c r="R3324" s="140"/>
      <c r="S3324" s="140"/>
      <c r="T3324" s="140"/>
      <c r="U3324" s="140"/>
      <c r="V3324" s="140"/>
      <c r="W3324" s="140"/>
      <c r="AG3324" t="s">
        <v>282</v>
      </c>
      <c r="AH3324">
        <v>0</v>
      </c>
    </row>
    <row r="3325" spans="1:34" x14ac:dyDescent="0.2">
      <c r="A3325" s="140"/>
      <c r="B3325" s="141"/>
      <c r="C3325" s="195" t="s">
        <v>3077</v>
      </c>
      <c r="D3325" s="182"/>
      <c r="E3325" s="181">
        <v>-85.199999999999989</v>
      </c>
      <c r="F3325" s="140"/>
      <c r="G3325" s="140"/>
      <c r="H3325" s="140"/>
      <c r="I3325" s="140"/>
      <c r="J3325" s="140"/>
      <c r="K3325" s="140"/>
      <c r="L3325" s="140"/>
      <c r="M3325" s="140"/>
      <c r="N3325" s="140"/>
      <c r="O3325" s="140"/>
      <c r="P3325" s="140"/>
      <c r="Q3325" s="140"/>
      <c r="R3325" s="140"/>
      <c r="S3325" s="140"/>
      <c r="T3325" s="140"/>
      <c r="U3325" s="140"/>
      <c r="V3325" s="140"/>
      <c r="W3325" s="140"/>
      <c r="AG3325" t="s">
        <v>282</v>
      </c>
      <c r="AH3325">
        <v>0</v>
      </c>
    </row>
    <row r="3326" spans="1:34" x14ac:dyDescent="0.2">
      <c r="A3326" s="140"/>
      <c r="B3326" s="141"/>
      <c r="C3326" s="195" t="s">
        <v>1073</v>
      </c>
      <c r="D3326" s="182"/>
      <c r="E3326" s="181"/>
      <c r="F3326" s="140"/>
      <c r="G3326" s="140"/>
      <c r="H3326" s="140"/>
      <c r="I3326" s="140"/>
      <c r="J3326" s="140"/>
      <c r="K3326" s="140"/>
      <c r="L3326" s="140"/>
      <c r="M3326" s="140"/>
      <c r="N3326" s="140"/>
      <c r="O3326" s="140"/>
      <c r="P3326" s="140"/>
      <c r="Q3326" s="140"/>
      <c r="R3326" s="140"/>
      <c r="S3326" s="140"/>
      <c r="T3326" s="140"/>
      <c r="U3326" s="140"/>
      <c r="V3326" s="140"/>
      <c r="W3326" s="140"/>
      <c r="AG3326" t="s">
        <v>282</v>
      </c>
      <c r="AH3326">
        <v>0</v>
      </c>
    </row>
    <row r="3327" spans="1:34" x14ac:dyDescent="0.2">
      <c r="A3327" s="140"/>
      <c r="B3327" s="141"/>
      <c r="C3327" s="195" t="s">
        <v>1073</v>
      </c>
      <c r="D3327" s="182"/>
      <c r="E3327" s="181"/>
      <c r="F3327" s="140"/>
      <c r="G3327" s="140"/>
      <c r="H3327" s="140"/>
      <c r="I3327" s="140"/>
      <c r="J3327" s="140"/>
      <c r="K3327" s="140"/>
      <c r="L3327" s="140"/>
      <c r="M3327" s="140"/>
      <c r="N3327" s="140"/>
      <c r="O3327" s="140"/>
      <c r="P3327" s="140"/>
      <c r="Q3327" s="140"/>
      <c r="R3327" s="140"/>
      <c r="S3327" s="140"/>
      <c r="T3327" s="140"/>
      <c r="U3327" s="140"/>
      <c r="V3327" s="140"/>
      <c r="W3327" s="140"/>
      <c r="AG3327" t="s">
        <v>282</v>
      </c>
      <c r="AH3327">
        <v>0</v>
      </c>
    </row>
    <row r="3328" spans="1:34" x14ac:dyDescent="0.2">
      <c r="A3328" s="140"/>
      <c r="B3328" s="141" t="s">
        <v>1196</v>
      </c>
      <c r="C3328" s="193" t="s">
        <v>3078</v>
      </c>
      <c r="D3328" s="182"/>
      <c r="E3328" s="181">
        <v>446</v>
      </c>
      <c r="F3328" s="140"/>
      <c r="G3328" s="140"/>
      <c r="H3328" s="140"/>
      <c r="I3328" s="140"/>
      <c r="J3328" s="140"/>
      <c r="K3328" s="140"/>
      <c r="L3328" s="140"/>
      <c r="M3328" s="140"/>
      <c r="N3328" s="140"/>
      <c r="O3328" s="140"/>
      <c r="P3328" s="140"/>
      <c r="Q3328" s="140"/>
      <c r="R3328" s="140"/>
      <c r="S3328" s="140"/>
      <c r="T3328" s="140"/>
      <c r="U3328" s="140"/>
      <c r="V3328" s="140"/>
      <c r="W3328" s="140"/>
      <c r="AG3328" t="s">
        <v>3003</v>
      </c>
    </row>
    <row r="3329" spans="1:34" x14ac:dyDescent="0.2">
      <c r="A3329" s="140"/>
      <c r="B3329" s="141"/>
      <c r="C3329" s="195" t="s">
        <v>3079</v>
      </c>
      <c r="D3329" s="182"/>
      <c r="E3329" s="181"/>
      <c r="F3329" s="140"/>
      <c r="G3329" s="140"/>
      <c r="H3329" s="140"/>
      <c r="I3329" s="140"/>
      <c r="J3329" s="140"/>
      <c r="K3329" s="140"/>
      <c r="L3329" s="140"/>
      <c r="M3329" s="140"/>
      <c r="N3329" s="140"/>
      <c r="O3329" s="140"/>
      <c r="P3329" s="140"/>
      <c r="Q3329" s="140"/>
      <c r="R3329" s="140"/>
      <c r="S3329" s="140"/>
      <c r="T3329" s="140"/>
      <c r="U3329" s="140"/>
      <c r="V3329" s="140"/>
      <c r="W3329" s="140"/>
      <c r="AG3329" t="s">
        <v>282</v>
      </c>
      <c r="AH3329">
        <v>0</v>
      </c>
    </row>
    <row r="3330" spans="1:34" x14ac:dyDescent="0.2">
      <c r="A3330" s="140"/>
      <c r="B3330" s="141"/>
      <c r="C3330" s="195" t="s">
        <v>3080</v>
      </c>
      <c r="D3330" s="182"/>
      <c r="E3330" s="181">
        <v>446</v>
      </c>
      <c r="F3330" s="140"/>
      <c r="G3330" s="140"/>
      <c r="H3330" s="140"/>
      <c r="I3330" s="140"/>
      <c r="J3330" s="140"/>
      <c r="K3330" s="140"/>
      <c r="L3330" s="140"/>
      <c r="M3330" s="140"/>
      <c r="N3330" s="140"/>
      <c r="O3330" s="140"/>
      <c r="P3330" s="140"/>
      <c r="Q3330" s="140"/>
      <c r="R3330" s="140"/>
      <c r="S3330" s="140"/>
      <c r="T3330" s="140"/>
      <c r="U3330" s="140"/>
      <c r="V3330" s="140"/>
      <c r="W3330" s="140"/>
      <c r="AG3330" t="s">
        <v>282</v>
      </c>
      <c r="AH3330">
        <v>0</v>
      </c>
    </row>
    <row r="3331" spans="1:34" x14ac:dyDescent="0.2">
      <c r="A3331" s="140"/>
      <c r="B3331" s="141"/>
      <c r="C3331" s="195" t="s">
        <v>1073</v>
      </c>
      <c r="D3331" s="182"/>
      <c r="E3331" s="181"/>
      <c r="F3331" s="140"/>
      <c r="G3331" s="140"/>
      <c r="H3331" s="140"/>
      <c r="I3331" s="140"/>
      <c r="J3331" s="140"/>
      <c r="K3331" s="140"/>
      <c r="L3331" s="140"/>
      <c r="M3331" s="140"/>
      <c r="N3331" s="140"/>
      <c r="O3331" s="140"/>
      <c r="P3331" s="140"/>
      <c r="Q3331" s="140"/>
      <c r="R3331" s="140"/>
      <c r="S3331" s="140"/>
      <c r="T3331" s="140"/>
      <c r="U3331" s="140"/>
      <c r="V3331" s="140"/>
      <c r="W3331" s="140"/>
      <c r="AG3331" t="s">
        <v>282</v>
      </c>
      <c r="AH3331">
        <v>0</v>
      </c>
    </row>
    <row r="3332" spans="1:34" x14ac:dyDescent="0.2">
      <c r="A3332" s="140"/>
      <c r="B3332" s="141" t="s">
        <v>1997</v>
      </c>
      <c r="C3332" s="193" t="s">
        <v>3081</v>
      </c>
      <c r="D3332" s="182"/>
      <c r="E3332" s="181">
        <v>66.820000000000007</v>
      </c>
      <c r="F3332" s="140"/>
      <c r="G3332" s="140"/>
      <c r="H3332" s="140"/>
      <c r="I3332" s="140"/>
      <c r="J3332" s="140"/>
      <c r="K3332" s="140"/>
      <c r="L3332" s="140"/>
      <c r="M3332" s="140"/>
      <c r="N3332" s="140"/>
      <c r="O3332" s="140"/>
      <c r="P3332" s="140"/>
      <c r="Q3332" s="140"/>
      <c r="R3332" s="140"/>
      <c r="S3332" s="140"/>
      <c r="T3332" s="140"/>
      <c r="U3332" s="140"/>
      <c r="V3332" s="140"/>
      <c r="W3332" s="140"/>
      <c r="AG3332" t="s">
        <v>3003</v>
      </c>
    </row>
    <row r="3333" spans="1:34" x14ac:dyDescent="0.2">
      <c r="A3333" s="140"/>
      <c r="B3333" s="141"/>
      <c r="C3333" s="195" t="s">
        <v>3082</v>
      </c>
      <c r="D3333" s="182"/>
      <c r="E3333" s="181"/>
      <c r="F3333" s="140"/>
      <c r="G3333" s="140"/>
      <c r="H3333" s="140"/>
      <c r="I3333" s="140"/>
      <c r="J3333" s="140"/>
      <c r="K3333" s="140"/>
      <c r="L3333" s="140"/>
      <c r="M3333" s="140"/>
      <c r="N3333" s="140"/>
      <c r="O3333" s="140"/>
      <c r="P3333" s="140"/>
      <c r="Q3333" s="140"/>
      <c r="R3333" s="140"/>
      <c r="S3333" s="140"/>
      <c r="T3333" s="140"/>
      <c r="U3333" s="140"/>
      <c r="V3333" s="140"/>
      <c r="W3333" s="140"/>
      <c r="AG3333" t="s">
        <v>282</v>
      </c>
      <c r="AH3333">
        <v>0</v>
      </c>
    </row>
    <row r="3334" spans="1:34" x14ac:dyDescent="0.2">
      <c r="A3334" s="140"/>
      <c r="B3334" s="141"/>
      <c r="C3334" s="195" t="s">
        <v>3083</v>
      </c>
      <c r="D3334" s="182"/>
      <c r="E3334" s="181">
        <v>66.820000000000007</v>
      </c>
      <c r="F3334" s="140"/>
      <c r="G3334" s="140"/>
      <c r="H3334" s="140"/>
      <c r="I3334" s="140"/>
      <c r="J3334" s="140"/>
      <c r="K3334" s="140"/>
      <c r="L3334" s="140"/>
      <c r="M3334" s="140"/>
      <c r="N3334" s="140"/>
      <c r="O3334" s="140"/>
      <c r="P3334" s="140"/>
      <c r="Q3334" s="140"/>
      <c r="R3334" s="140"/>
      <c r="S3334" s="140"/>
      <c r="T3334" s="140"/>
      <c r="U3334" s="140"/>
      <c r="V3334" s="140"/>
      <c r="W3334" s="140"/>
      <c r="AG3334" t="s">
        <v>282</v>
      </c>
      <c r="AH3334">
        <v>0</v>
      </c>
    </row>
    <row r="3335" spans="1:34" x14ac:dyDescent="0.2">
      <c r="A3335" s="140"/>
      <c r="B3335" s="141"/>
      <c r="C3335" s="195" t="s">
        <v>1073</v>
      </c>
      <c r="D3335" s="182"/>
      <c r="E3335" s="181"/>
      <c r="F3335" s="140"/>
      <c r="G3335" s="140"/>
      <c r="H3335" s="140"/>
      <c r="I3335" s="140"/>
      <c r="J3335" s="140"/>
      <c r="K3335" s="140"/>
      <c r="L3335" s="140"/>
      <c r="M3335" s="140"/>
      <c r="N3335" s="140"/>
      <c r="O3335" s="140"/>
      <c r="P3335" s="140"/>
      <c r="Q3335" s="140"/>
      <c r="R3335" s="140"/>
      <c r="S3335" s="140"/>
      <c r="T3335" s="140"/>
      <c r="U3335" s="140"/>
      <c r="V3335" s="140"/>
      <c r="W3335" s="140"/>
      <c r="AG3335" t="s">
        <v>282</v>
      </c>
      <c r="AH3335">
        <v>0</v>
      </c>
    </row>
    <row r="3336" spans="1:34" x14ac:dyDescent="0.2">
      <c r="A3336" s="5"/>
      <c r="B3336" s="6"/>
      <c r="C3336" s="172"/>
      <c r="D3336" s="8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</row>
    <row r="3337" spans="1:34" x14ac:dyDescent="0.2">
      <c r="A3337" s="299" t="s">
        <v>3084</v>
      </c>
      <c r="B3337" s="299"/>
      <c r="C3337" s="172"/>
      <c r="D3337" s="8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</row>
    <row r="3338" spans="1:34" x14ac:dyDescent="0.2">
      <c r="A3338" s="5"/>
      <c r="B3338" s="6" t="s">
        <v>3085</v>
      </c>
      <c r="C3338" s="172" t="s">
        <v>3086</v>
      </c>
      <c r="D3338" s="8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AG3338" t="s">
        <v>3087</v>
      </c>
    </row>
    <row r="3339" spans="1:34" x14ac:dyDescent="0.2">
      <c r="A3339" s="5"/>
      <c r="B3339" s="6" t="s">
        <v>3088</v>
      </c>
      <c r="C3339" s="172" t="s">
        <v>3089</v>
      </c>
      <c r="D3339" s="8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AG3339" t="s">
        <v>3090</v>
      </c>
    </row>
    <row r="3340" spans="1:34" x14ac:dyDescent="0.2">
      <c r="A3340" s="5"/>
      <c r="B3340" s="6"/>
      <c r="C3340" s="172" t="s">
        <v>3091</v>
      </c>
      <c r="D3340" s="8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AG3340" t="s">
        <v>3092</v>
      </c>
    </row>
    <row r="3341" spans="1:34" x14ac:dyDescent="0.2">
      <c r="A3341" s="5"/>
      <c r="B3341" s="6"/>
      <c r="C3341" s="172"/>
      <c r="D3341" s="8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</row>
    <row r="3342" spans="1:34" x14ac:dyDescent="0.2">
      <c r="C3342" s="174"/>
      <c r="D3342" s="124"/>
      <c r="AG3342" t="s">
        <v>275</v>
      </c>
    </row>
    <row r="3343" spans="1:34" x14ac:dyDescent="0.2">
      <c r="D3343" s="124"/>
    </row>
    <row r="3344" spans="1:3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160">
    <mergeCell ref="A3183:B3183"/>
    <mergeCell ref="A3337:B3337"/>
    <mergeCell ref="C17:G17"/>
    <mergeCell ref="C20:G20"/>
    <mergeCell ref="C24:G24"/>
    <mergeCell ref="C29:G29"/>
    <mergeCell ref="C32:G32"/>
    <mergeCell ref="C37:G37"/>
    <mergeCell ref="C43:G43"/>
    <mergeCell ref="C50:G50"/>
    <mergeCell ref="C56:G56"/>
    <mergeCell ref="C57:G57"/>
    <mergeCell ref="C154:G154"/>
    <mergeCell ref="C183:G183"/>
    <mergeCell ref="C189:G189"/>
    <mergeCell ref="C192:G192"/>
    <mergeCell ref="C210:G210"/>
    <mergeCell ref="C218:G218"/>
    <mergeCell ref="C219:G219"/>
    <mergeCell ref="C160:G160"/>
    <mergeCell ref="C166:G166"/>
    <mergeCell ref="C169:G169"/>
    <mergeCell ref="C172:G172"/>
    <mergeCell ref="C176:G176"/>
    <mergeCell ref="A1:G1"/>
    <mergeCell ref="C2:G2"/>
    <mergeCell ref="C3:G3"/>
    <mergeCell ref="C4:G4"/>
    <mergeCell ref="C117:G117"/>
    <mergeCell ref="C118:G118"/>
    <mergeCell ref="C134:G134"/>
    <mergeCell ref="C150:G150"/>
    <mergeCell ref="C153:G153"/>
    <mergeCell ref="C61:G61"/>
    <mergeCell ref="C83:G83"/>
    <mergeCell ref="C94:G94"/>
    <mergeCell ref="C105:G105"/>
    <mergeCell ref="C108:G108"/>
    <mergeCell ref="C113:G113"/>
    <mergeCell ref="C177:G177"/>
    <mergeCell ref="C357:G357"/>
    <mergeCell ref="C364:G364"/>
    <mergeCell ref="C370:G370"/>
    <mergeCell ref="C373:G373"/>
    <mergeCell ref="C376:G376"/>
    <mergeCell ref="C384:G384"/>
    <mergeCell ref="C267:G267"/>
    <mergeCell ref="C318:G318"/>
    <mergeCell ref="C321:G321"/>
    <mergeCell ref="C330:G330"/>
    <mergeCell ref="C352:G352"/>
    <mergeCell ref="C356:G356"/>
    <mergeCell ref="C525:G525"/>
    <mergeCell ref="C528:G528"/>
    <mergeCell ref="C532:G532"/>
    <mergeCell ref="C743:G743"/>
    <mergeCell ref="C746:G746"/>
    <mergeCell ref="C749:G749"/>
    <mergeCell ref="C388:G388"/>
    <mergeCell ref="C410:G410"/>
    <mergeCell ref="C451:G451"/>
    <mergeCell ref="C512:G512"/>
    <mergeCell ref="C517:G517"/>
    <mergeCell ref="C521:G521"/>
    <mergeCell ref="C787:G787"/>
    <mergeCell ref="C788:G788"/>
    <mergeCell ref="C809:G809"/>
    <mergeCell ref="C821:G821"/>
    <mergeCell ref="C847:G847"/>
    <mergeCell ref="C874:G874"/>
    <mergeCell ref="C772:G772"/>
    <mergeCell ref="C778:G778"/>
    <mergeCell ref="C779:G779"/>
    <mergeCell ref="C780:G780"/>
    <mergeCell ref="C781:G781"/>
    <mergeCell ref="C786:G786"/>
    <mergeCell ref="C910:G910"/>
    <mergeCell ref="C917:G917"/>
    <mergeCell ref="C924:G924"/>
    <mergeCell ref="C935:G935"/>
    <mergeCell ref="C945:G945"/>
    <mergeCell ref="C948:G948"/>
    <mergeCell ref="C877:G877"/>
    <mergeCell ref="C893:G893"/>
    <mergeCell ref="C896:G896"/>
    <mergeCell ref="C899:G899"/>
    <mergeCell ref="C902:G902"/>
    <mergeCell ref="C907:G907"/>
    <mergeCell ref="C1068:G1068"/>
    <mergeCell ref="C1069:G1069"/>
    <mergeCell ref="C1087:G1087"/>
    <mergeCell ref="C1092:G1092"/>
    <mergeCell ref="C1095:G1095"/>
    <mergeCell ref="C1098:G1098"/>
    <mergeCell ref="C956:G956"/>
    <mergeCell ref="C967:G967"/>
    <mergeCell ref="C970:G970"/>
    <mergeCell ref="C1057:G1057"/>
    <mergeCell ref="C1060:G1060"/>
    <mergeCell ref="C1065:G1065"/>
    <mergeCell ref="C1297:G1297"/>
    <mergeCell ref="C1307:G1307"/>
    <mergeCell ref="C1320:G1320"/>
    <mergeCell ref="C1409:G1409"/>
    <mergeCell ref="C1413:G1413"/>
    <mergeCell ref="C1414:G1414"/>
    <mergeCell ref="C1101:G1101"/>
    <mergeCell ref="C1111:G1111"/>
    <mergeCell ref="C1134:G1134"/>
    <mergeCell ref="C1137:G1137"/>
    <mergeCell ref="C1248:G1248"/>
    <mergeCell ref="C1251:G1251"/>
    <mergeCell ref="C1704:G1704"/>
    <mergeCell ref="C1708:G1708"/>
    <mergeCell ref="C1728:G1728"/>
    <mergeCell ref="C1732:G1732"/>
    <mergeCell ref="C1736:G1736"/>
    <mergeCell ref="C1750:G1750"/>
    <mergeCell ref="C1420:G1420"/>
    <mergeCell ref="C1482:G1482"/>
    <mergeCell ref="C1485:G1485"/>
    <mergeCell ref="C1498:G1498"/>
    <mergeCell ref="C1631:G1631"/>
    <mergeCell ref="C1700:G1700"/>
    <mergeCell ref="C2039:G2039"/>
    <mergeCell ref="C2063:G2063"/>
    <mergeCell ref="C2113:G2113"/>
    <mergeCell ref="C2135:G2135"/>
    <mergeCell ref="C2140:G2140"/>
    <mergeCell ref="C2185:G2185"/>
    <mergeCell ref="C1839:G1839"/>
    <mergeCell ref="C1970:G1970"/>
    <mergeCell ref="C1987:G1987"/>
    <mergeCell ref="C2001:G2001"/>
    <mergeCell ref="C2006:G2006"/>
    <mergeCell ref="C2009:G2009"/>
    <mergeCell ref="C2249:G2249"/>
    <mergeCell ref="C2332:G2332"/>
    <mergeCell ref="C2427:G2427"/>
    <mergeCell ref="C2479:G2479"/>
    <mergeCell ref="C2543:G2543"/>
    <mergeCell ref="C2550:G2550"/>
    <mergeCell ref="C2198:G2198"/>
    <mergeCell ref="C2227:G2227"/>
    <mergeCell ref="C2240:G2240"/>
    <mergeCell ref="C2242:G2242"/>
    <mergeCell ref="C2244:G2244"/>
    <mergeCell ref="C2246:G2246"/>
    <mergeCell ref="C2837:G2837"/>
    <mergeCell ref="C3119:G3119"/>
    <mergeCell ref="C3161:G3161"/>
    <mergeCell ref="C3166:G3166"/>
    <mergeCell ref="C3171:G3171"/>
    <mergeCell ref="C3176:G3176"/>
    <mergeCell ref="C2563:G2563"/>
    <mergeCell ref="C2632:G2632"/>
    <mergeCell ref="C2727:G2727"/>
    <mergeCell ref="C2733:G2733"/>
    <mergeCell ref="C2828:G2828"/>
    <mergeCell ref="C2829:G282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54</v>
      </c>
      <c r="C3" s="282" t="s">
        <v>55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56</v>
      </c>
      <c r="C4" s="285" t="s">
        <v>55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112552</v>
      </c>
      <c r="H8" s="152"/>
      <c r="I8" s="152">
        <f>SUM(I9:I9)</f>
        <v>0</v>
      </c>
      <c r="J8" s="152"/>
      <c r="K8" s="152">
        <f>SUM(K9:K9)</f>
        <v>112552</v>
      </c>
      <c r="L8" s="152"/>
      <c r="M8" s="152">
        <f>SUM(M9:M9)</f>
        <v>136187.91999999998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3094</v>
      </c>
      <c r="C9" s="171" t="s">
        <v>3095</v>
      </c>
      <c r="D9" s="156" t="s">
        <v>611</v>
      </c>
      <c r="E9" s="157">
        <v>1</v>
      </c>
      <c r="F9" s="158">
        <v>112552</v>
      </c>
      <c r="G9" s="159">
        <f>ROUND(E9*F9,2)</f>
        <v>112552</v>
      </c>
      <c r="H9" s="158">
        <v>0</v>
      </c>
      <c r="I9" s="159">
        <f>ROUND(E9*H9,2)</f>
        <v>0</v>
      </c>
      <c r="J9" s="158">
        <v>112552</v>
      </c>
      <c r="K9" s="159">
        <f>ROUND(E9*J9,2)</f>
        <v>112552</v>
      </c>
      <c r="L9" s="159">
        <v>21</v>
      </c>
      <c r="M9" s="159">
        <f>G9*(1+L9/100)</f>
        <v>136187.91999999998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112552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112552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57</v>
      </c>
      <c r="C3" s="282" t="s">
        <v>58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59</v>
      </c>
      <c r="C4" s="285" t="s">
        <v>58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62631</v>
      </c>
      <c r="H8" s="152"/>
      <c r="I8" s="152">
        <f>SUM(I9:I9)</f>
        <v>0</v>
      </c>
      <c r="J8" s="152"/>
      <c r="K8" s="152">
        <f>SUM(K9:K9)</f>
        <v>62631</v>
      </c>
      <c r="L8" s="152"/>
      <c r="M8" s="152">
        <f>SUM(M9:M9)</f>
        <v>75783.509999999995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3094</v>
      </c>
      <c r="C9" s="171" t="s">
        <v>3096</v>
      </c>
      <c r="D9" s="156" t="s">
        <v>611</v>
      </c>
      <c r="E9" s="157">
        <v>1</v>
      </c>
      <c r="F9" s="158">
        <v>62631</v>
      </c>
      <c r="G9" s="159">
        <f>ROUND(E9*F9,2)</f>
        <v>62631</v>
      </c>
      <c r="H9" s="158">
        <v>0</v>
      </c>
      <c r="I9" s="159">
        <f>ROUND(E9*H9,2)</f>
        <v>0</v>
      </c>
      <c r="J9" s="158">
        <v>62631</v>
      </c>
      <c r="K9" s="159">
        <f>ROUND(E9*J9,2)</f>
        <v>62631</v>
      </c>
      <c r="L9" s="159">
        <v>21</v>
      </c>
      <c r="M9" s="159">
        <f>G9*(1+L9/100)</f>
        <v>75783.509999999995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62631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62631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60</v>
      </c>
      <c r="C3" s="282" t="s">
        <v>61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62</v>
      </c>
      <c r="C4" s="285" t="s">
        <v>61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131</v>
      </c>
      <c r="C8" s="169" t="s">
        <v>132</v>
      </c>
      <c r="D8" s="150"/>
      <c r="E8" s="151"/>
      <c r="F8" s="152"/>
      <c r="G8" s="152">
        <f>SUMIF(AG9:AG9,"&lt;&gt;NOR",G9:G9)</f>
        <v>102906</v>
      </c>
      <c r="H8" s="152"/>
      <c r="I8" s="152">
        <f>SUM(I9:I9)</f>
        <v>0</v>
      </c>
      <c r="J8" s="152"/>
      <c r="K8" s="152">
        <f>SUM(K9:K9)</f>
        <v>102906</v>
      </c>
      <c r="L8" s="152"/>
      <c r="M8" s="152">
        <f>SUM(M9:M9)</f>
        <v>124516.26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ht="22.5" outlineLevel="1" x14ac:dyDescent="0.2">
      <c r="A9" s="154">
        <v>1</v>
      </c>
      <c r="B9" s="155" t="s">
        <v>3094</v>
      </c>
      <c r="C9" s="171" t="s">
        <v>3097</v>
      </c>
      <c r="D9" s="156" t="s">
        <v>611</v>
      </c>
      <c r="E9" s="157">
        <v>1</v>
      </c>
      <c r="F9" s="158">
        <v>102906</v>
      </c>
      <c r="G9" s="159">
        <f>ROUND(E9*F9,2)</f>
        <v>102906</v>
      </c>
      <c r="H9" s="158">
        <v>0</v>
      </c>
      <c r="I9" s="159">
        <f>ROUND(E9*H9,2)</f>
        <v>0</v>
      </c>
      <c r="J9" s="158">
        <v>102906</v>
      </c>
      <c r="K9" s="159">
        <f>ROUND(E9*J9,2)</f>
        <v>102906</v>
      </c>
      <c r="L9" s="159">
        <v>21</v>
      </c>
      <c r="M9" s="159">
        <f>G9*(1+L9/100)</f>
        <v>124516.26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102906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102906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B44" sqref="B44"/>
    </sheetView>
  </sheetViews>
  <sheetFormatPr defaultRowHeight="12.75" outlineLevelRow="1" x14ac:dyDescent="0.2"/>
  <cols>
    <col min="1" max="1" width="3.42578125" customWidth="1"/>
    <col min="2" max="2" width="12.5703125" style="78" customWidth="1"/>
    <col min="3" max="3" width="63.28515625" style="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81" t="s">
        <v>276</v>
      </c>
      <c r="B1" s="281"/>
      <c r="C1" s="281"/>
      <c r="D1" s="281"/>
      <c r="E1" s="281"/>
      <c r="F1" s="281"/>
      <c r="G1" s="281"/>
      <c r="AG1" t="s">
        <v>203</v>
      </c>
    </row>
    <row r="2" spans="1:60" ht="24.95" customHeight="1" x14ac:dyDescent="0.2">
      <c r="A2" s="125" t="s">
        <v>5</v>
      </c>
      <c r="B2" s="62" t="s">
        <v>39</v>
      </c>
      <c r="C2" s="282" t="s">
        <v>40</v>
      </c>
      <c r="D2" s="283"/>
      <c r="E2" s="283"/>
      <c r="F2" s="283"/>
      <c r="G2" s="284"/>
      <c r="AG2" t="s">
        <v>204</v>
      </c>
    </row>
    <row r="3" spans="1:60" ht="24.95" customHeight="1" x14ac:dyDescent="0.2">
      <c r="A3" s="125" t="s">
        <v>6</v>
      </c>
      <c r="B3" s="62" t="s">
        <v>63</v>
      </c>
      <c r="C3" s="282" t="s">
        <v>64</v>
      </c>
      <c r="D3" s="283"/>
      <c r="E3" s="283"/>
      <c r="F3" s="283"/>
      <c r="G3" s="284"/>
      <c r="AC3" s="78" t="s">
        <v>3093</v>
      </c>
      <c r="AG3" t="s">
        <v>206</v>
      </c>
    </row>
    <row r="4" spans="1:60" ht="24.95" customHeight="1" x14ac:dyDescent="0.2">
      <c r="A4" s="126" t="s">
        <v>7</v>
      </c>
      <c r="B4" s="127" t="s">
        <v>65</v>
      </c>
      <c r="C4" s="285" t="s">
        <v>64</v>
      </c>
      <c r="D4" s="286"/>
      <c r="E4" s="286"/>
      <c r="F4" s="286"/>
      <c r="G4" s="287"/>
      <c r="AG4" t="s">
        <v>207</v>
      </c>
    </row>
    <row r="5" spans="1:60" x14ac:dyDescent="0.2">
      <c r="D5" s="124"/>
    </row>
    <row r="6" spans="1:60" ht="38.25" x14ac:dyDescent="0.2">
      <c r="A6" s="129" t="s">
        <v>208</v>
      </c>
      <c r="B6" s="131" t="s">
        <v>209</v>
      </c>
      <c r="C6" s="131" t="s">
        <v>210</v>
      </c>
      <c r="D6" s="130" t="s">
        <v>211</v>
      </c>
      <c r="E6" s="129" t="s">
        <v>212</v>
      </c>
      <c r="F6" s="128" t="s">
        <v>213</v>
      </c>
      <c r="G6" s="129" t="s">
        <v>25</v>
      </c>
      <c r="H6" s="132" t="s">
        <v>26</v>
      </c>
      <c r="I6" s="132" t="s">
        <v>214</v>
      </c>
      <c r="J6" s="132" t="s">
        <v>27</v>
      </c>
      <c r="K6" s="132" t="s">
        <v>215</v>
      </c>
      <c r="L6" s="132" t="s">
        <v>216</v>
      </c>
      <c r="M6" s="132" t="s">
        <v>217</v>
      </c>
      <c r="N6" s="132" t="s">
        <v>218</v>
      </c>
      <c r="O6" s="132" t="s">
        <v>219</v>
      </c>
      <c r="P6" s="132" t="s">
        <v>220</v>
      </c>
      <c r="Q6" s="132" t="s">
        <v>221</v>
      </c>
      <c r="R6" s="132" t="s">
        <v>222</v>
      </c>
      <c r="S6" s="132" t="s">
        <v>223</v>
      </c>
      <c r="T6" s="132" t="s">
        <v>224</v>
      </c>
      <c r="U6" s="132" t="s">
        <v>225</v>
      </c>
      <c r="V6" s="132" t="s">
        <v>226</v>
      </c>
      <c r="W6" s="132" t="s">
        <v>227</v>
      </c>
    </row>
    <row r="7" spans="1:60" hidden="1" x14ac:dyDescent="0.2">
      <c r="A7" s="5"/>
      <c r="B7" s="6"/>
      <c r="C7" s="6"/>
      <c r="D7" s="8"/>
      <c r="E7" s="134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</row>
    <row r="8" spans="1:60" x14ac:dyDescent="0.2">
      <c r="A8" s="148" t="s">
        <v>228</v>
      </c>
      <c r="B8" s="149" t="s">
        <v>181</v>
      </c>
      <c r="C8" s="169" t="s">
        <v>182</v>
      </c>
      <c r="D8" s="150"/>
      <c r="E8" s="151"/>
      <c r="F8" s="152"/>
      <c r="G8" s="152">
        <f>SUMIF(AG9:AG9,"&lt;&gt;NOR",G9:G9)</f>
        <v>500573</v>
      </c>
      <c r="H8" s="152"/>
      <c r="I8" s="152">
        <f>SUM(I9:I9)</f>
        <v>0</v>
      </c>
      <c r="J8" s="152"/>
      <c r="K8" s="152">
        <f>SUM(K9:K9)</f>
        <v>500573</v>
      </c>
      <c r="L8" s="152"/>
      <c r="M8" s="152">
        <f>SUM(M9:M9)</f>
        <v>605693.32999999996</v>
      </c>
      <c r="N8" s="152"/>
      <c r="O8" s="152">
        <f>SUM(O9:O9)</f>
        <v>0</v>
      </c>
      <c r="P8" s="152"/>
      <c r="Q8" s="152">
        <f>SUM(Q9:Q9)</f>
        <v>0</v>
      </c>
      <c r="R8" s="152"/>
      <c r="S8" s="152"/>
      <c r="T8" s="153"/>
      <c r="U8" s="147"/>
      <c r="V8" s="147">
        <f>SUM(V9:V9)</f>
        <v>0</v>
      </c>
      <c r="W8" s="147"/>
      <c r="AG8" t="s">
        <v>229</v>
      </c>
    </row>
    <row r="9" spans="1:60" outlineLevel="1" x14ac:dyDescent="0.2">
      <c r="A9" s="154">
        <v>1</v>
      </c>
      <c r="B9" s="155" t="s">
        <v>3098</v>
      </c>
      <c r="C9" s="171" t="s">
        <v>3099</v>
      </c>
      <c r="D9" s="156" t="s">
        <v>611</v>
      </c>
      <c r="E9" s="157">
        <v>1</v>
      </c>
      <c r="F9" s="158">
        <v>500573</v>
      </c>
      <c r="G9" s="159">
        <f>ROUND(E9*F9,2)</f>
        <v>500573</v>
      </c>
      <c r="H9" s="158">
        <v>0</v>
      </c>
      <c r="I9" s="159">
        <f>ROUND(E9*H9,2)</f>
        <v>0</v>
      </c>
      <c r="J9" s="158">
        <v>500573</v>
      </c>
      <c r="K9" s="159">
        <f>ROUND(E9*J9,2)</f>
        <v>500573</v>
      </c>
      <c r="L9" s="159">
        <v>21</v>
      </c>
      <c r="M9" s="159">
        <f>G9*(1+L9/100)</f>
        <v>605693.32999999996</v>
      </c>
      <c r="N9" s="159">
        <v>0</v>
      </c>
      <c r="O9" s="159">
        <f>ROUND(E9*N9,2)</f>
        <v>0</v>
      </c>
      <c r="P9" s="159">
        <v>0</v>
      </c>
      <c r="Q9" s="159">
        <f>ROUND(E9*P9,2)</f>
        <v>0</v>
      </c>
      <c r="R9" s="159"/>
      <c r="S9" s="159" t="s">
        <v>250</v>
      </c>
      <c r="T9" s="160" t="s">
        <v>234</v>
      </c>
      <c r="U9" s="144">
        <v>0</v>
      </c>
      <c r="V9" s="144">
        <f>ROUND(E9*U9,2)</f>
        <v>0</v>
      </c>
      <c r="W9" s="144"/>
      <c r="X9" s="133"/>
      <c r="Y9" s="133"/>
      <c r="Z9" s="133"/>
      <c r="AA9" s="133"/>
      <c r="AB9" s="133"/>
      <c r="AC9" s="133"/>
      <c r="AD9" s="133"/>
      <c r="AE9" s="133"/>
      <c r="AF9" s="133"/>
      <c r="AG9" s="133" t="s">
        <v>251</v>
      </c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</row>
    <row r="10" spans="1:60" x14ac:dyDescent="0.2">
      <c r="A10" s="5"/>
      <c r="B10" s="6"/>
      <c r="C10" s="172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36"/>
      <c r="B11" s="137" t="s">
        <v>25</v>
      </c>
      <c r="C11" s="173"/>
      <c r="D11" s="138"/>
      <c r="E11" s="139"/>
      <c r="F11" s="139"/>
      <c r="G11" s="168">
        <f>G8</f>
        <v>500573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500573</v>
      </c>
      <c r="AG11" t="s">
        <v>274</v>
      </c>
    </row>
    <row r="12" spans="1:60" x14ac:dyDescent="0.2">
      <c r="C12" s="174"/>
      <c r="D12" s="124"/>
      <c r="AG12" t="s">
        <v>275</v>
      </c>
    </row>
    <row r="13" spans="1:60" x14ac:dyDescent="0.2">
      <c r="D13" s="124"/>
    </row>
    <row r="14" spans="1:60" x14ac:dyDescent="0.2">
      <c r="D14" s="124"/>
    </row>
    <row r="15" spans="1:60" x14ac:dyDescent="0.2">
      <c r="D15" s="124"/>
    </row>
    <row r="16" spans="1:60" x14ac:dyDescent="0.2">
      <c r="D16" s="124"/>
    </row>
    <row r="17" spans="4:4" x14ac:dyDescent="0.2">
      <c r="D17" s="124"/>
    </row>
    <row r="18" spans="4:4" x14ac:dyDescent="0.2">
      <c r="D18" s="124"/>
    </row>
    <row r="19" spans="4:4" x14ac:dyDescent="0.2">
      <c r="D19" s="124"/>
    </row>
    <row r="20" spans="4:4" x14ac:dyDescent="0.2">
      <c r="D20" s="124"/>
    </row>
    <row r="21" spans="4:4" x14ac:dyDescent="0.2">
      <c r="D21" s="124"/>
    </row>
    <row r="22" spans="4:4" x14ac:dyDescent="0.2">
      <c r="D22" s="124"/>
    </row>
    <row r="23" spans="4:4" x14ac:dyDescent="0.2">
      <c r="D23" s="124"/>
    </row>
    <row r="24" spans="4:4" x14ac:dyDescent="0.2">
      <c r="D24" s="124"/>
    </row>
    <row r="25" spans="4:4" x14ac:dyDescent="0.2">
      <c r="D25" s="124"/>
    </row>
    <row r="26" spans="4:4" x14ac:dyDescent="0.2">
      <c r="D26" s="124"/>
    </row>
    <row r="27" spans="4:4" x14ac:dyDescent="0.2">
      <c r="D27" s="124"/>
    </row>
    <row r="28" spans="4:4" x14ac:dyDescent="0.2">
      <c r="D28" s="124"/>
    </row>
    <row r="29" spans="4:4" x14ac:dyDescent="0.2">
      <c r="D29" s="124"/>
    </row>
    <row r="30" spans="4:4" x14ac:dyDescent="0.2">
      <c r="D30" s="124"/>
    </row>
    <row r="31" spans="4:4" x14ac:dyDescent="0.2">
      <c r="D31" s="124"/>
    </row>
    <row r="32" spans="4:4" x14ac:dyDescent="0.2">
      <c r="D32" s="124"/>
    </row>
    <row r="33" spans="4:4" x14ac:dyDescent="0.2">
      <c r="D33" s="124"/>
    </row>
    <row r="34" spans="4:4" x14ac:dyDescent="0.2">
      <c r="D34" s="124"/>
    </row>
    <row r="35" spans="4:4" x14ac:dyDescent="0.2">
      <c r="D35" s="124"/>
    </row>
    <row r="36" spans="4:4" x14ac:dyDescent="0.2">
      <c r="D36" s="124"/>
    </row>
    <row r="37" spans="4:4" x14ac:dyDescent="0.2">
      <c r="D37" s="124"/>
    </row>
    <row r="38" spans="4:4" x14ac:dyDescent="0.2">
      <c r="D38" s="124"/>
    </row>
    <row r="39" spans="4:4" x14ac:dyDescent="0.2">
      <c r="D39" s="124"/>
    </row>
    <row r="40" spans="4:4" x14ac:dyDescent="0.2">
      <c r="D40" s="124"/>
    </row>
    <row r="41" spans="4:4" x14ac:dyDescent="0.2">
      <c r="D41" s="124"/>
    </row>
    <row r="42" spans="4:4" x14ac:dyDescent="0.2">
      <c r="D42" s="124"/>
    </row>
    <row r="43" spans="4:4" x14ac:dyDescent="0.2">
      <c r="D43" s="124"/>
    </row>
    <row r="44" spans="4:4" x14ac:dyDescent="0.2">
      <c r="D44" s="124"/>
    </row>
    <row r="45" spans="4:4" x14ac:dyDescent="0.2">
      <c r="D45" s="124"/>
    </row>
    <row r="46" spans="4:4" x14ac:dyDescent="0.2">
      <c r="D46" s="124"/>
    </row>
    <row r="47" spans="4:4" x14ac:dyDescent="0.2">
      <c r="D47" s="124"/>
    </row>
    <row r="48" spans="4:4" x14ac:dyDescent="0.2">
      <c r="D48" s="124"/>
    </row>
    <row r="49" spans="4:4" x14ac:dyDescent="0.2">
      <c r="D49" s="124"/>
    </row>
    <row r="50" spans="4:4" x14ac:dyDescent="0.2">
      <c r="D50" s="124"/>
    </row>
    <row r="51" spans="4:4" x14ac:dyDescent="0.2">
      <c r="D51" s="124"/>
    </row>
    <row r="52" spans="4:4" x14ac:dyDescent="0.2">
      <c r="D52" s="124"/>
    </row>
    <row r="53" spans="4:4" x14ac:dyDescent="0.2">
      <c r="D53" s="124"/>
    </row>
    <row r="54" spans="4:4" x14ac:dyDescent="0.2">
      <c r="D54" s="124"/>
    </row>
    <row r="55" spans="4:4" x14ac:dyDescent="0.2">
      <c r="D55" s="124"/>
    </row>
    <row r="56" spans="4:4" x14ac:dyDescent="0.2">
      <c r="D56" s="124"/>
    </row>
    <row r="57" spans="4:4" x14ac:dyDescent="0.2">
      <c r="D57" s="124"/>
    </row>
    <row r="58" spans="4:4" x14ac:dyDescent="0.2">
      <c r="D58" s="124"/>
    </row>
    <row r="59" spans="4:4" x14ac:dyDescent="0.2">
      <c r="D59" s="124"/>
    </row>
    <row r="60" spans="4:4" x14ac:dyDescent="0.2">
      <c r="D60" s="124"/>
    </row>
    <row r="61" spans="4:4" x14ac:dyDescent="0.2">
      <c r="D61" s="124"/>
    </row>
    <row r="62" spans="4:4" x14ac:dyDescent="0.2">
      <c r="D62" s="124"/>
    </row>
    <row r="63" spans="4:4" x14ac:dyDescent="0.2">
      <c r="D63" s="124"/>
    </row>
    <row r="64" spans="4:4" x14ac:dyDescent="0.2">
      <c r="D64" s="124"/>
    </row>
    <row r="65" spans="4:4" x14ac:dyDescent="0.2">
      <c r="D65" s="124"/>
    </row>
    <row r="66" spans="4:4" x14ac:dyDescent="0.2">
      <c r="D66" s="124"/>
    </row>
    <row r="67" spans="4:4" x14ac:dyDescent="0.2">
      <c r="D67" s="124"/>
    </row>
    <row r="68" spans="4:4" x14ac:dyDescent="0.2">
      <c r="D68" s="124"/>
    </row>
    <row r="69" spans="4:4" x14ac:dyDescent="0.2">
      <c r="D69" s="124"/>
    </row>
    <row r="70" spans="4:4" x14ac:dyDescent="0.2">
      <c r="D70" s="124"/>
    </row>
    <row r="71" spans="4:4" x14ac:dyDescent="0.2">
      <c r="D71" s="124"/>
    </row>
    <row r="72" spans="4:4" x14ac:dyDescent="0.2">
      <c r="D72" s="124"/>
    </row>
    <row r="73" spans="4:4" x14ac:dyDescent="0.2">
      <c r="D73" s="124"/>
    </row>
    <row r="74" spans="4:4" x14ac:dyDescent="0.2">
      <c r="D74" s="124"/>
    </row>
    <row r="75" spans="4:4" x14ac:dyDescent="0.2">
      <c r="D75" s="124"/>
    </row>
    <row r="76" spans="4:4" x14ac:dyDescent="0.2">
      <c r="D76" s="124"/>
    </row>
    <row r="77" spans="4:4" x14ac:dyDescent="0.2">
      <c r="D77" s="124"/>
    </row>
    <row r="78" spans="4:4" x14ac:dyDescent="0.2">
      <c r="D78" s="124"/>
    </row>
    <row r="79" spans="4:4" x14ac:dyDescent="0.2">
      <c r="D79" s="124"/>
    </row>
    <row r="80" spans="4:4" x14ac:dyDescent="0.2">
      <c r="D80" s="124"/>
    </row>
    <row r="81" spans="4:4" x14ac:dyDescent="0.2">
      <c r="D81" s="124"/>
    </row>
    <row r="82" spans="4:4" x14ac:dyDescent="0.2">
      <c r="D82" s="124"/>
    </row>
    <row r="83" spans="4:4" x14ac:dyDescent="0.2">
      <c r="D83" s="124"/>
    </row>
    <row r="84" spans="4:4" x14ac:dyDescent="0.2">
      <c r="D84" s="124"/>
    </row>
    <row r="85" spans="4:4" x14ac:dyDescent="0.2">
      <c r="D85" s="124"/>
    </row>
    <row r="86" spans="4:4" x14ac:dyDescent="0.2">
      <c r="D86" s="124"/>
    </row>
    <row r="87" spans="4:4" x14ac:dyDescent="0.2">
      <c r="D87" s="124"/>
    </row>
    <row r="88" spans="4:4" x14ac:dyDescent="0.2">
      <c r="D88" s="124"/>
    </row>
    <row r="89" spans="4:4" x14ac:dyDescent="0.2">
      <c r="D89" s="124"/>
    </row>
    <row r="90" spans="4:4" x14ac:dyDescent="0.2">
      <c r="D90" s="124"/>
    </row>
    <row r="91" spans="4:4" x14ac:dyDescent="0.2">
      <c r="D91" s="124"/>
    </row>
    <row r="92" spans="4:4" x14ac:dyDescent="0.2">
      <c r="D92" s="124"/>
    </row>
    <row r="93" spans="4:4" x14ac:dyDescent="0.2">
      <c r="D93" s="124"/>
    </row>
    <row r="94" spans="4:4" x14ac:dyDescent="0.2">
      <c r="D94" s="124"/>
    </row>
    <row r="95" spans="4:4" x14ac:dyDescent="0.2">
      <c r="D95" s="124"/>
    </row>
    <row r="96" spans="4:4" x14ac:dyDescent="0.2">
      <c r="D96" s="124"/>
    </row>
    <row r="97" spans="4:4" x14ac:dyDescent="0.2">
      <c r="D97" s="124"/>
    </row>
    <row r="98" spans="4:4" x14ac:dyDescent="0.2">
      <c r="D98" s="124"/>
    </row>
    <row r="99" spans="4:4" x14ac:dyDescent="0.2">
      <c r="D99" s="124"/>
    </row>
    <row r="100" spans="4:4" x14ac:dyDescent="0.2">
      <c r="D100" s="124"/>
    </row>
    <row r="101" spans="4:4" x14ac:dyDescent="0.2">
      <c r="D101" s="124"/>
    </row>
    <row r="102" spans="4:4" x14ac:dyDescent="0.2">
      <c r="D102" s="124"/>
    </row>
    <row r="103" spans="4:4" x14ac:dyDescent="0.2">
      <c r="D103" s="124"/>
    </row>
    <row r="104" spans="4:4" x14ac:dyDescent="0.2">
      <c r="D104" s="124"/>
    </row>
    <row r="105" spans="4:4" x14ac:dyDescent="0.2">
      <c r="D105" s="124"/>
    </row>
    <row r="106" spans="4:4" x14ac:dyDescent="0.2">
      <c r="D106" s="124"/>
    </row>
    <row r="107" spans="4:4" x14ac:dyDescent="0.2">
      <c r="D107" s="124"/>
    </row>
    <row r="108" spans="4:4" x14ac:dyDescent="0.2">
      <c r="D108" s="124"/>
    </row>
    <row r="109" spans="4:4" x14ac:dyDescent="0.2">
      <c r="D109" s="124"/>
    </row>
    <row r="110" spans="4:4" x14ac:dyDescent="0.2">
      <c r="D110" s="124"/>
    </row>
    <row r="111" spans="4:4" x14ac:dyDescent="0.2">
      <c r="D111" s="124"/>
    </row>
    <row r="112" spans="4:4" x14ac:dyDescent="0.2">
      <c r="D112" s="124"/>
    </row>
    <row r="113" spans="4:4" x14ac:dyDescent="0.2">
      <c r="D113" s="124"/>
    </row>
    <row r="114" spans="4:4" x14ac:dyDescent="0.2">
      <c r="D114" s="124"/>
    </row>
    <row r="115" spans="4:4" x14ac:dyDescent="0.2">
      <c r="D115" s="124"/>
    </row>
    <row r="116" spans="4:4" x14ac:dyDescent="0.2">
      <c r="D116" s="124"/>
    </row>
    <row r="117" spans="4:4" x14ac:dyDescent="0.2">
      <c r="D117" s="124"/>
    </row>
    <row r="118" spans="4:4" x14ac:dyDescent="0.2">
      <c r="D118" s="124"/>
    </row>
    <row r="119" spans="4:4" x14ac:dyDescent="0.2">
      <c r="D119" s="124"/>
    </row>
    <row r="120" spans="4:4" x14ac:dyDescent="0.2">
      <c r="D120" s="124"/>
    </row>
    <row r="121" spans="4:4" x14ac:dyDescent="0.2">
      <c r="D121" s="124"/>
    </row>
    <row r="122" spans="4:4" x14ac:dyDescent="0.2">
      <c r="D122" s="124"/>
    </row>
    <row r="123" spans="4:4" x14ac:dyDescent="0.2">
      <c r="D123" s="124"/>
    </row>
    <row r="124" spans="4:4" x14ac:dyDescent="0.2">
      <c r="D124" s="124"/>
    </row>
    <row r="125" spans="4:4" x14ac:dyDescent="0.2">
      <c r="D125" s="124"/>
    </row>
    <row r="126" spans="4:4" x14ac:dyDescent="0.2">
      <c r="D126" s="124"/>
    </row>
    <row r="127" spans="4:4" x14ac:dyDescent="0.2">
      <c r="D127" s="124"/>
    </row>
    <row r="128" spans="4:4" x14ac:dyDescent="0.2">
      <c r="D128" s="124"/>
    </row>
    <row r="129" spans="4:4" x14ac:dyDescent="0.2">
      <c r="D129" s="124"/>
    </row>
    <row r="130" spans="4:4" x14ac:dyDescent="0.2">
      <c r="D130" s="124"/>
    </row>
    <row r="131" spans="4:4" x14ac:dyDescent="0.2">
      <c r="D131" s="124"/>
    </row>
    <row r="132" spans="4:4" x14ac:dyDescent="0.2">
      <c r="D132" s="124"/>
    </row>
    <row r="133" spans="4:4" x14ac:dyDescent="0.2">
      <c r="D133" s="124"/>
    </row>
    <row r="134" spans="4:4" x14ac:dyDescent="0.2">
      <c r="D134" s="124"/>
    </row>
    <row r="135" spans="4:4" x14ac:dyDescent="0.2">
      <c r="D135" s="124"/>
    </row>
    <row r="136" spans="4:4" x14ac:dyDescent="0.2">
      <c r="D136" s="124"/>
    </row>
    <row r="137" spans="4:4" x14ac:dyDescent="0.2">
      <c r="D137" s="124"/>
    </row>
    <row r="138" spans="4:4" x14ac:dyDescent="0.2">
      <c r="D138" s="124"/>
    </row>
    <row r="139" spans="4:4" x14ac:dyDescent="0.2">
      <c r="D139" s="124"/>
    </row>
    <row r="140" spans="4:4" x14ac:dyDescent="0.2">
      <c r="D140" s="124"/>
    </row>
    <row r="141" spans="4:4" x14ac:dyDescent="0.2">
      <c r="D141" s="124"/>
    </row>
    <row r="142" spans="4:4" x14ac:dyDescent="0.2">
      <c r="D142" s="124"/>
    </row>
    <row r="143" spans="4:4" x14ac:dyDescent="0.2">
      <c r="D143" s="124"/>
    </row>
    <row r="144" spans="4:4" x14ac:dyDescent="0.2">
      <c r="D144" s="124"/>
    </row>
    <row r="145" spans="4:4" x14ac:dyDescent="0.2">
      <c r="D145" s="124"/>
    </row>
    <row r="146" spans="4:4" x14ac:dyDescent="0.2">
      <c r="D146" s="124"/>
    </row>
    <row r="147" spans="4:4" x14ac:dyDescent="0.2">
      <c r="D147" s="124"/>
    </row>
    <row r="148" spans="4:4" x14ac:dyDescent="0.2">
      <c r="D148" s="124"/>
    </row>
    <row r="149" spans="4:4" x14ac:dyDescent="0.2">
      <c r="D149" s="124"/>
    </row>
    <row r="150" spans="4:4" x14ac:dyDescent="0.2">
      <c r="D150" s="124"/>
    </row>
    <row r="151" spans="4:4" x14ac:dyDescent="0.2">
      <c r="D151" s="124"/>
    </row>
    <row r="152" spans="4:4" x14ac:dyDescent="0.2">
      <c r="D152" s="124"/>
    </row>
    <row r="153" spans="4:4" x14ac:dyDescent="0.2">
      <c r="D153" s="124"/>
    </row>
    <row r="154" spans="4:4" x14ac:dyDescent="0.2">
      <c r="D154" s="124"/>
    </row>
    <row r="155" spans="4:4" x14ac:dyDescent="0.2">
      <c r="D155" s="124"/>
    </row>
    <row r="156" spans="4:4" x14ac:dyDescent="0.2">
      <c r="D156" s="124"/>
    </row>
    <row r="157" spans="4:4" x14ac:dyDescent="0.2">
      <c r="D157" s="124"/>
    </row>
    <row r="158" spans="4:4" x14ac:dyDescent="0.2">
      <c r="D158" s="124"/>
    </row>
    <row r="159" spans="4:4" x14ac:dyDescent="0.2">
      <c r="D159" s="124"/>
    </row>
    <row r="160" spans="4:4" x14ac:dyDescent="0.2">
      <c r="D160" s="124"/>
    </row>
    <row r="161" spans="4:4" x14ac:dyDescent="0.2">
      <c r="D161" s="124"/>
    </row>
    <row r="162" spans="4:4" x14ac:dyDescent="0.2">
      <c r="D162" s="124"/>
    </row>
    <row r="163" spans="4:4" x14ac:dyDescent="0.2">
      <c r="D163" s="124"/>
    </row>
    <row r="164" spans="4:4" x14ac:dyDescent="0.2">
      <c r="D164" s="124"/>
    </row>
    <row r="165" spans="4:4" x14ac:dyDescent="0.2">
      <c r="D165" s="124"/>
    </row>
    <row r="166" spans="4:4" x14ac:dyDescent="0.2">
      <c r="D166" s="124"/>
    </row>
    <row r="167" spans="4:4" x14ac:dyDescent="0.2">
      <c r="D167" s="124"/>
    </row>
    <row r="168" spans="4:4" x14ac:dyDescent="0.2">
      <c r="D168" s="124"/>
    </row>
    <row r="169" spans="4:4" x14ac:dyDescent="0.2">
      <c r="D169" s="124"/>
    </row>
    <row r="170" spans="4:4" x14ac:dyDescent="0.2">
      <c r="D170" s="124"/>
    </row>
    <row r="171" spans="4:4" x14ac:dyDescent="0.2">
      <c r="D171" s="124"/>
    </row>
    <row r="172" spans="4:4" x14ac:dyDescent="0.2">
      <c r="D172" s="124"/>
    </row>
    <row r="173" spans="4:4" x14ac:dyDescent="0.2">
      <c r="D173" s="124"/>
    </row>
    <row r="174" spans="4:4" x14ac:dyDescent="0.2">
      <c r="D174" s="124"/>
    </row>
    <row r="175" spans="4:4" x14ac:dyDescent="0.2">
      <c r="D175" s="124"/>
    </row>
    <row r="176" spans="4:4" x14ac:dyDescent="0.2">
      <c r="D176" s="124"/>
    </row>
    <row r="177" spans="4:4" x14ac:dyDescent="0.2">
      <c r="D177" s="124"/>
    </row>
    <row r="178" spans="4:4" x14ac:dyDescent="0.2">
      <c r="D178" s="124"/>
    </row>
    <row r="179" spans="4:4" x14ac:dyDescent="0.2">
      <c r="D179" s="124"/>
    </row>
    <row r="180" spans="4:4" x14ac:dyDescent="0.2">
      <c r="D180" s="124"/>
    </row>
    <row r="181" spans="4:4" x14ac:dyDescent="0.2">
      <c r="D181" s="124"/>
    </row>
    <row r="182" spans="4:4" x14ac:dyDescent="0.2">
      <c r="D182" s="124"/>
    </row>
    <row r="183" spans="4:4" x14ac:dyDescent="0.2">
      <c r="D183" s="124"/>
    </row>
    <row r="184" spans="4:4" x14ac:dyDescent="0.2">
      <c r="D184" s="124"/>
    </row>
    <row r="185" spans="4:4" x14ac:dyDescent="0.2">
      <c r="D185" s="124"/>
    </row>
    <row r="186" spans="4:4" x14ac:dyDescent="0.2">
      <c r="D186" s="124"/>
    </row>
    <row r="187" spans="4:4" x14ac:dyDescent="0.2">
      <c r="D187" s="124"/>
    </row>
    <row r="188" spans="4:4" x14ac:dyDescent="0.2">
      <c r="D188" s="124"/>
    </row>
    <row r="189" spans="4:4" x14ac:dyDescent="0.2">
      <c r="D189" s="124"/>
    </row>
    <row r="190" spans="4:4" x14ac:dyDescent="0.2">
      <c r="D190" s="124"/>
    </row>
    <row r="191" spans="4:4" x14ac:dyDescent="0.2">
      <c r="D191" s="124"/>
    </row>
    <row r="192" spans="4:4" x14ac:dyDescent="0.2">
      <c r="D192" s="124"/>
    </row>
    <row r="193" spans="4:4" x14ac:dyDescent="0.2">
      <c r="D193" s="124"/>
    </row>
    <row r="194" spans="4:4" x14ac:dyDescent="0.2">
      <c r="D194" s="124"/>
    </row>
    <row r="195" spans="4:4" x14ac:dyDescent="0.2">
      <c r="D195" s="124"/>
    </row>
    <row r="196" spans="4:4" x14ac:dyDescent="0.2">
      <c r="D196" s="124"/>
    </row>
    <row r="197" spans="4:4" x14ac:dyDescent="0.2">
      <c r="D197" s="124"/>
    </row>
    <row r="198" spans="4:4" x14ac:dyDescent="0.2">
      <c r="D198" s="124"/>
    </row>
    <row r="199" spans="4:4" x14ac:dyDescent="0.2">
      <c r="D199" s="124"/>
    </row>
    <row r="200" spans="4:4" x14ac:dyDescent="0.2">
      <c r="D200" s="124"/>
    </row>
    <row r="201" spans="4:4" x14ac:dyDescent="0.2">
      <c r="D201" s="124"/>
    </row>
    <row r="202" spans="4:4" x14ac:dyDescent="0.2">
      <c r="D202" s="124"/>
    </row>
    <row r="203" spans="4:4" x14ac:dyDescent="0.2">
      <c r="D203" s="124"/>
    </row>
    <row r="204" spans="4:4" x14ac:dyDescent="0.2">
      <c r="D204" s="124"/>
    </row>
    <row r="205" spans="4:4" x14ac:dyDescent="0.2">
      <c r="D205" s="124"/>
    </row>
    <row r="206" spans="4:4" x14ac:dyDescent="0.2">
      <c r="D206" s="124"/>
    </row>
    <row r="207" spans="4:4" x14ac:dyDescent="0.2">
      <c r="D207" s="124"/>
    </row>
    <row r="208" spans="4:4" x14ac:dyDescent="0.2">
      <c r="D208" s="124"/>
    </row>
    <row r="209" spans="4:4" x14ac:dyDescent="0.2">
      <c r="D209" s="124"/>
    </row>
    <row r="210" spans="4:4" x14ac:dyDescent="0.2">
      <c r="D210" s="124"/>
    </row>
    <row r="211" spans="4:4" x14ac:dyDescent="0.2">
      <c r="D211" s="124"/>
    </row>
    <row r="212" spans="4:4" x14ac:dyDescent="0.2">
      <c r="D212" s="124"/>
    </row>
    <row r="213" spans="4:4" x14ac:dyDescent="0.2">
      <c r="D213" s="124"/>
    </row>
    <row r="214" spans="4:4" x14ac:dyDescent="0.2">
      <c r="D214" s="124"/>
    </row>
    <row r="215" spans="4:4" x14ac:dyDescent="0.2">
      <c r="D215" s="124"/>
    </row>
    <row r="216" spans="4:4" x14ac:dyDescent="0.2">
      <c r="D216" s="124"/>
    </row>
    <row r="217" spans="4:4" x14ac:dyDescent="0.2">
      <c r="D217" s="124"/>
    </row>
    <row r="218" spans="4:4" x14ac:dyDescent="0.2">
      <c r="D218" s="124"/>
    </row>
    <row r="219" spans="4:4" x14ac:dyDescent="0.2">
      <c r="D219" s="124"/>
    </row>
    <row r="220" spans="4:4" x14ac:dyDescent="0.2">
      <c r="D220" s="124"/>
    </row>
    <row r="221" spans="4:4" x14ac:dyDescent="0.2">
      <c r="D221" s="124"/>
    </row>
    <row r="222" spans="4:4" x14ac:dyDescent="0.2">
      <c r="D222" s="124"/>
    </row>
    <row r="223" spans="4:4" x14ac:dyDescent="0.2">
      <c r="D223" s="124"/>
    </row>
    <row r="224" spans="4:4" x14ac:dyDescent="0.2">
      <c r="D224" s="124"/>
    </row>
    <row r="225" spans="4:4" x14ac:dyDescent="0.2">
      <c r="D225" s="124"/>
    </row>
    <row r="226" spans="4:4" x14ac:dyDescent="0.2">
      <c r="D226" s="124"/>
    </row>
    <row r="227" spans="4:4" x14ac:dyDescent="0.2">
      <c r="D227" s="124"/>
    </row>
    <row r="228" spans="4:4" x14ac:dyDescent="0.2">
      <c r="D228" s="124"/>
    </row>
    <row r="229" spans="4:4" x14ac:dyDescent="0.2">
      <c r="D229" s="124"/>
    </row>
    <row r="230" spans="4:4" x14ac:dyDescent="0.2">
      <c r="D230" s="124"/>
    </row>
    <row r="231" spans="4:4" x14ac:dyDescent="0.2">
      <c r="D231" s="124"/>
    </row>
    <row r="232" spans="4:4" x14ac:dyDescent="0.2">
      <c r="D232" s="124"/>
    </row>
    <row r="233" spans="4:4" x14ac:dyDescent="0.2">
      <c r="D233" s="124"/>
    </row>
    <row r="234" spans="4:4" x14ac:dyDescent="0.2">
      <c r="D234" s="124"/>
    </row>
    <row r="235" spans="4:4" x14ac:dyDescent="0.2">
      <c r="D235" s="124"/>
    </row>
    <row r="236" spans="4:4" x14ac:dyDescent="0.2">
      <c r="D236" s="124"/>
    </row>
    <row r="237" spans="4:4" x14ac:dyDescent="0.2">
      <c r="D237" s="124"/>
    </row>
    <row r="238" spans="4:4" x14ac:dyDescent="0.2">
      <c r="D238" s="124"/>
    </row>
    <row r="239" spans="4:4" x14ac:dyDescent="0.2">
      <c r="D239" s="124"/>
    </row>
    <row r="240" spans="4:4" x14ac:dyDescent="0.2">
      <c r="D240" s="124"/>
    </row>
    <row r="241" spans="4:4" x14ac:dyDescent="0.2">
      <c r="D241" s="124"/>
    </row>
    <row r="242" spans="4:4" x14ac:dyDescent="0.2">
      <c r="D242" s="124"/>
    </row>
    <row r="243" spans="4:4" x14ac:dyDescent="0.2">
      <c r="D243" s="124"/>
    </row>
    <row r="244" spans="4:4" x14ac:dyDescent="0.2">
      <c r="D244" s="124"/>
    </row>
    <row r="245" spans="4:4" x14ac:dyDescent="0.2">
      <c r="D245" s="124"/>
    </row>
    <row r="246" spans="4:4" x14ac:dyDescent="0.2">
      <c r="D246" s="124"/>
    </row>
    <row r="247" spans="4:4" x14ac:dyDescent="0.2">
      <c r="D247" s="124"/>
    </row>
    <row r="248" spans="4:4" x14ac:dyDescent="0.2">
      <c r="D248" s="124"/>
    </row>
    <row r="249" spans="4:4" x14ac:dyDescent="0.2">
      <c r="D249" s="124"/>
    </row>
    <row r="250" spans="4:4" x14ac:dyDescent="0.2">
      <c r="D250" s="124"/>
    </row>
    <row r="251" spans="4:4" x14ac:dyDescent="0.2">
      <c r="D251" s="124"/>
    </row>
    <row r="252" spans="4:4" x14ac:dyDescent="0.2">
      <c r="D252" s="124"/>
    </row>
    <row r="253" spans="4:4" x14ac:dyDescent="0.2">
      <c r="D253" s="124"/>
    </row>
    <row r="254" spans="4:4" x14ac:dyDescent="0.2">
      <c r="D254" s="124"/>
    </row>
    <row r="255" spans="4:4" x14ac:dyDescent="0.2">
      <c r="D255" s="124"/>
    </row>
    <row r="256" spans="4:4" x14ac:dyDescent="0.2">
      <c r="D256" s="124"/>
    </row>
    <row r="257" spans="4:4" x14ac:dyDescent="0.2">
      <c r="D257" s="124"/>
    </row>
    <row r="258" spans="4:4" x14ac:dyDescent="0.2">
      <c r="D258" s="124"/>
    </row>
    <row r="259" spans="4:4" x14ac:dyDescent="0.2">
      <c r="D259" s="124"/>
    </row>
    <row r="260" spans="4:4" x14ac:dyDescent="0.2">
      <c r="D260" s="124"/>
    </row>
    <row r="261" spans="4:4" x14ac:dyDescent="0.2">
      <c r="D261" s="124"/>
    </row>
    <row r="262" spans="4:4" x14ac:dyDescent="0.2">
      <c r="D262" s="124"/>
    </row>
    <row r="263" spans="4:4" x14ac:dyDescent="0.2">
      <c r="D263" s="124"/>
    </row>
    <row r="264" spans="4:4" x14ac:dyDescent="0.2">
      <c r="D264" s="124"/>
    </row>
    <row r="265" spans="4:4" x14ac:dyDescent="0.2">
      <c r="D265" s="124"/>
    </row>
    <row r="266" spans="4:4" x14ac:dyDescent="0.2">
      <c r="D266" s="124"/>
    </row>
    <row r="267" spans="4:4" x14ac:dyDescent="0.2">
      <c r="D267" s="124"/>
    </row>
    <row r="268" spans="4:4" x14ac:dyDescent="0.2">
      <c r="D268" s="124"/>
    </row>
    <row r="269" spans="4:4" x14ac:dyDescent="0.2">
      <c r="D269" s="124"/>
    </row>
    <row r="270" spans="4:4" x14ac:dyDescent="0.2">
      <c r="D270" s="124"/>
    </row>
    <row r="271" spans="4:4" x14ac:dyDescent="0.2">
      <c r="D271" s="124"/>
    </row>
    <row r="272" spans="4:4" x14ac:dyDescent="0.2">
      <c r="D272" s="124"/>
    </row>
    <row r="273" spans="4:4" x14ac:dyDescent="0.2">
      <c r="D273" s="124"/>
    </row>
    <row r="274" spans="4:4" x14ac:dyDescent="0.2">
      <c r="D274" s="124"/>
    </row>
    <row r="275" spans="4:4" x14ac:dyDescent="0.2">
      <c r="D275" s="124"/>
    </row>
    <row r="276" spans="4:4" x14ac:dyDescent="0.2">
      <c r="D276" s="124"/>
    </row>
    <row r="277" spans="4:4" x14ac:dyDescent="0.2">
      <c r="D277" s="124"/>
    </row>
    <row r="278" spans="4:4" x14ac:dyDescent="0.2">
      <c r="D278" s="124"/>
    </row>
    <row r="279" spans="4:4" x14ac:dyDescent="0.2">
      <c r="D279" s="124"/>
    </row>
    <row r="280" spans="4:4" x14ac:dyDescent="0.2">
      <c r="D280" s="124"/>
    </row>
    <row r="281" spans="4:4" x14ac:dyDescent="0.2">
      <c r="D281" s="124"/>
    </row>
    <row r="282" spans="4:4" x14ac:dyDescent="0.2">
      <c r="D282" s="124"/>
    </row>
    <row r="283" spans="4:4" x14ac:dyDescent="0.2">
      <c r="D283" s="124"/>
    </row>
    <row r="284" spans="4:4" x14ac:dyDescent="0.2">
      <c r="D284" s="124"/>
    </row>
    <row r="285" spans="4:4" x14ac:dyDescent="0.2">
      <c r="D285" s="124"/>
    </row>
    <row r="286" spans="4:4" x14ac:dyDescent="0.2">
      <c r="D286" s="124"/>
    </row>
    <row r="287" spans="4:4" x14ac:dyDescent="0.2">
      <c r="D287" s="124"/>
    </row>
    <row r="288" spans="4:4" x14ac:dyDescent="0.2">
      <c r="D288" s="124"/>
    </row>
    <row r="289" spans="4:4" x14ac:dyDescent="0.2">
      <c r="D289" s="124"/>
    </row>
    <row r="290" spans="4:4" x14ac:dyDescent="0.2">
      <c r="D290" s="124"/>
    </row>
    <row r="291" spans="4:4" x14ac:dyDescent="0.2">
      <c r="D291" s="124"/>
    </row>
    <row r="292" spans="4:4" x14ac:dyDescent="0.2">
      <c r="D292" s="124"/>
    </row>
    <row r="293" spans="4:4" x14ac:dyDescent="0.2">
      <c r="D293" s="124"/>
    </row>
    <row r="294" spans="4:4" x14ac:dyDescent="0.2">
      <c r="D294" s="124"/>
    </row>
    <row r="295" spans="4:4" x14ac:dyDescent="0.2">
      <c r="D295" s="124"/>
    </row>
    <row r="296" spans="4:4" x14ac:dyDescent="0.2">
      <c r="D296" s="124"/>
    </row>
    <row r="297" spans="4:4" x14ac:dyDescent="0.2">
      <c r="D297" s="124"/>
    </row>
    <row r="298" spans="4:4" x14ac:dyDescent="0.2">
      <c r="D298" s="124"/>
    </row>
    <row r="299" spans="4:4" x14ac:dyDescent="0.2">
      <c r="D299" s="124"/>
    </row>
    <row r="300" spans="4:4" x14ac:dyDescent="0.2">
      <c r="D300" s="124"/>
    </row>
    <row r="301" spans="4:4" x14ac:dyDescent="0.2">
      <c r="D301" s="124"/>
    </row>
    <row r="302" spans="4:4" x14ac:dyDescent="0.2">
      <c r="D302" s="124"/>
    </row>
    <row r="303" spans="4:4" x14ac:dyDescent="0.2">
      <c r="D303" s="124"/>
    </row>
    <row r="304" spans="4:4" x14ac:dyDescent="0.2">
      <c r="D304" s="124"/>
    </row>
    <row r="305" spans="4:4" x14ac:dyDescent="0.2">
      <c r="D305" s="124"/>
    </row>
    <row r="306" spans="4:4" x14ac:dyDescent="0.2">
      <c r="D306" s="124"/>
    </row>
    <row r="307" spans="4:4" x14ac:dyDescent="0.2">
      <c r="D307" s="124"/>
    </row>
    <row r="308" spans="4:4" x14ac:dyDescent="0.2">
      <c r="D308" s="124"/>
    </row>
    <row r="309" spans="4:4" x14ac:dyDescent="0.2">
      <c r="D309" s="124"/>
    </row>
    <row r="310" spans="4:4" x14ac:dyDescent="0.2">
      <c r="D310" s="124"/>
    </row>
    <row r="311" spans="4:4" x14ac:dyDescent="0.2">
      <c r="D311" s="124"/>
    </row>
    <row r="312" spans="4:4" x14ac:dyDescent="0.2">
      <c r="D312" s="124"/>
    </row>
    <row r="313" spans="4:4" x14ac:dyDescent="0.2">
      <c r="D313" s="124"/>
    </row>
    <row r="314" spans="4:4" x14ac:dyDescent="0.2">
      <c r="D314" s="124"/>
    </row>
    <row r="315" spans="4:4" x14ac:dyDescent="0.2">
      <c r="D315" s="124"/>
    </row>
    <row r="316" spans="4:4" x14ac:dyDescent="0.2">
      <c r="D316" s="124"/>
    </row>
    <row r="317" spans="4:4" x14ac:dyDescent="0.2">
      <c r="D317" s="124"/>
    </row>
    <row r="318" spans="4:4" x14ac:dyDescent="0.2">
      <c r="D318" s="124"/>
    </row>
    <row r="319" spans="4:4" x14ac:dyDescent="0.2">
      <c r="D319" s="124"/>
    </row>
    <row r="320" spans="4:4" x14ac:dyDescent="0.2">
      <c r="D320" s="124"/>
    </row>
    <row r="321" spans="4:4" x14ac:dyDescent="0.2">
      <c r="D321" s="124"/>
    </row>
    <row r="322" spans="4:4" x14ac:dyDescent="0.2">
      <c r="D322" s="124"/>
    </row>
    <row r="323" spans="4:4" x14ac:dyDescent="0.2">
      <c r="D323" s="124"/>
    </row>
    <row r="324" spans="4:4" x14ac:dyDescent="0.2">
      <c r="D324" s="124"/>
    </row>
    <row r="325" spans="4:4" x14ac:dyDescent="0.2">
      <c r="D325" s="124"/>
    </row>
    <row r="326" spans="4:4" x14ac:dyDescent="0.2">
      <c r="D326" s="124"/>
    </row>
    <row r="327" spans="4:4" x14ac:dyDescent="0.2">
      <c r="D327" s="124"/>
    </row>
    <row r="328" spans="4:4" x14ac:dyDescent="0.2">
      <c r="D328" s="124"/>
    </row>
    <row r="329" spans="4:4" x14ac:dyDescent="0.2">
      <c r="D329" s="124"/>
    </row>
    <row r="330" spans="4:4" x14ac:dyDescent="0.2">
      <c r="D330" s="124"/>
    </row>
    <row r="331" spans="4:4" x14ac:dyDescent="0.2">
      <c r="D331" s="124"/>
    </row>
    <row r="332" spans="4:4" x14ac:dyDescent="0.2">
      <c r="D332" s="124"/>
    </row>
    <row r="333" spans="4:4" x14ac:dyDescent="0.2">
      <c r="D333" s="124"/>
    </row>
    <row r="334" spans="4:4" x14ac:dyDescent="0.2">
      <c r="D334" s="124"/>
    </row>
    <row r="335" spans="4:4" x14ac:dyDescent="0.2">
      <c r="D335" s="124"/>
    </row>
    <row r="336" spans="4:4" x14ac:dyDescent="0.2">
      <c r="D336" s="124"/>
    </row>
    <row r="337" spans="4:4" x14ac:dyDescent="0.2">
      <c r="D337" s="124"/>
    </row>
    <row r="338" spans="4:4" x14ac:dyDescent="0.2">
      <c r="D338" s="124"/>
    </row>
    <row r="339" spans="4:4" x14ac:dyDescent="0.2">
      <c r="D339" s="124"/>
    </row>
    <row r="340" spans="4:4" x14ac:dyDescent="0.2">
      <c r="D340" s="124"/>
    </row>
    <row r="341" spans="4:4" x14ac:dyDescent="0.2">
      <c r="D341" s="124"/>
    </row>
    <row r="342" spans="4:4" x14ac:dyDescent="0.2">
      <c r="D342" s="124"/>
    </row>
    <row r="343" spans="4:4" x14ac:dyDescent="0.2">
      <c r="D343" s="124"/>
    </row>
    <row r="344" spans="4:4" x14ac:dyDescent="0.2">
      <c r="D344" s="124"/>
    </row>
    <row r="345" spans="4:4" x14ac:dyDescent="0.2">
      <c r="D345" s="124"/>
    </row>
    <row r="346" spans="4:4" x14ac:dyDescent="0.2">
      <c r="D346" s="124"/>
    </row>
    <row r="347" spans="4:4" x14ac:dyDescent="0.2">
      <c r="D347" s="124"/>
    </row>
    <row r="348" spans="4:4" x14ac:dyDescent="0.2">
      <c r="D348" s="124"/>
    </row>
    <row r="349" spans="4:4" x14ac:dyDescent="0.2">
      <c r="D349" s="124"/>
    </row>
    <row r="350" spans="4:4" x14ac:dyDescent="0.2">
      <c r="D350" s="124"/>
    </row>
    <row r="351" spans="4:4" x14ac:dyDescent="0.2">
      <c r="D351" s="124"/>
    </row>
    <row r="352" spans="4:4" x14ac:dyDescent="0.2">
      <c r="D352" s="124"/>
    </row>
    <row r="353" spans="4:4" x14ac:dyDescent="0.2">
      <c r="D353" s="124"/>
    </row>
    <row r="354" spans="4:4" x14ac:dyDescent="0.2">
      <c r="D354" s="124"/>
    </row>
    <row r="355" spans="4:4" x14ac:dyDescent="0.2">
      <c r="D355" s="124"/>
    </row>
    <row r="356" spans="4:4" x14ac:dyDescent="0.2">
      <c r="D356" s="124"/>
    </row>
    <row r="357" spans="4:4" x14ac:dyDescent="0.2">
      <c r="D357" s="124"/>
    </row>
    <row r="358" spans="4:4" x14ac:dyDescent="0.2">
      <c r="D358" s="124"/>
    </row>
    <row r="359" spans="4:4" x14ac:dyDescent="0.2">
      <c r="D359" s="124"/>
    </row>
    <row r="360" spans="4:4" x14ac:dyDescent="0.2">
      <c r="D360" s="124"/>
    </row>
    <row r="361" spans="4:4" x14ac:dyDescent="0.2">
      <c r="D361" s="124"/>
    </row>
    <row r="362" spans="4:4" x14ac:dyDescent="0.2">
      <c r="D362" s="124"/>
    </row>
    <row r="363" spans="4:4" x14ac:dyDescent="0.2">
      <c r="D363" s="124"/>
    </row>
    <row r="364" spans="4:4" x14ac:dyDescent="0.2">
      <c r="D364" s="124"/>
    </row>
    <row r="365" spans="4:4" x14ac:dyDescent="0.2">
      <c r="D365" s="124"/>
    </row>
    <row r="366" spans="4:4" x14ac:dyDescent="0.2">
      <c r="D366" s="124"/>
    </row>
    <row r="367" spans="4:4" x14ac:dyDescent="0.2">
      <c r="D367" s="124"/>
    </row>
    <row r="368" spans="4:4" x14ac:dyDescent="0.2">
      <c r="D368" s="124"/>
    </row>
    <row r="369" spans="4:4" x14ac:dyDescent="0.2">
      <c r="D369" s="124"/>
    </row>
    <row r="370" spans="4:4" x14ac:dyDescent="0.2">
      <c r="D370" s="124"/>
    </row>
    <row r="371" spans="4:4" x14ac:dyDescent="0.2">
      <c r="D371" s="124"/>
    </row>
    <row r="372" spans="4:4" x14ac:dyDescent="0.2">
      <c r="D372" s="124"/>
    </row>
    <row r="373" spans="4:4" x14ac:dyDescent="0.2">
      <c r="D373" s="124"/>
    </row>
    <row r="374" spans="4:4" x14ac:dyDescent="0.2">
      <c r="D374" s="124"/>
    </row>
    <row r="375" spans="4:4" x14ac:dyDescent="0.2">
      <c r="D375" s="124"/>
    </row>
    <row r="376" spans="4:4" x14ac:dyDescent="0.2">
      <c r="D376" s="124"/>
    </row>
    <row r="377" spans="4:4" x14ac:dyDescent="0.2">
      <c r="D377" s="124"/>
    </row>
    <row r="378" spans="4:4" x14ac:dyDescent="0.2">
      <c r="D378" s="124"/>
    </row>
    <row r="379" spans="4:4" x14ac:dyDescent="0.2">
      <c r="D379" s="124"/>
    </row>
    <row r="380" spans="4:4" x14ac:dyDescent="0.2">
      <c r="D380" s="124"/>
    </row>
    <row r="381" spans="4:4" x14ac:dyDescent="0.2">
      <c r="D381" s="124"/>
    </row>
    <row r="382" spans="4:4" x14ac:dyDescent="0.2">
      <c r="D382" s="124"/>
    </row>
    <row r="383" spans="4:4" x14ac:dyDescent="0.2">
      <c r="D383" s="124"/>
    </row>
    <row r="384" spans="4:4" x14ac:dyDescent="0.2">
      <c r="D384" s="124"/>
    </row>
    <row r="385" spans="4:4" x14ac:dyDescent="0.2">
      <c r="D385" s="124"/>
    </row>
    <row r="386" spans="4:4" x14ac:dyDescent="0.2">
      <c r="D386" s="124"/>
    </row>
    <row r="387" spans="4:4" x14ac:dyDescent="0.2">
      <c r="D387" s="124"/>
    </row>
    <row r="388" spans="4:4" x14ac:dyDescent="0.2">
      <c r="D388" s="124"/>
    </row>
    <row r="389" spans="4:4" x14ac:dyDescent="0.2">
      <c r="D389" s="124"/>
    </row>
    <row r="390" spans="4:4" x14ac:dyDescent="0.2">
      <c r="D390" s="124"/>
    </row>
    <row r="391" spans="4:4" x14ac:dyDescent="0.2">
      <c r="D391" s="124"/>
    </row>
    <row r="392" spans="4:4" x14ac:dyDescent="0.2">
      <c r="D392" s="124"/>
    </row>
    <row r="393" spans="4:4" x14ac:dyDescent="0.2">
      <c r="D393" s="124"/>
    </row>
    <row r="394" spans="4:4" x14ac:dyDescent="0.2">
      <c r="D394" s="124"/>
    </row>
    <row r="395" spans="4:4" x14ac:dyDescent="0.2">
      <c r="D395" s="124"/>
    </row>
    <row r="396" spans="4:4" x14ac:dyDescent="0.2">
      <c r="D396" s="124"/>
    </row>
    <row r="397" spans="4:4" x14ac:dyDescent="0.2">
      <c r="D397" s="124"/>
    </row>
    <row r="398" spans="4:4" x14ac:dyDescent="0.2">
      <c r="D398" s="124"/>
    </row>
    <row r="399" spans="4:4" x14ac:dyDescent="0.2">
      <c r="D399" s="124"/>
    </row>
    <row r="400" spans="4:4" x14ac:dyDescent="0.2">
      <c r="D400" s="124"/>
    </row>
    <row r="401" spans="4:4" x14ac:dyDescent="0.2">
      <c r="D401" s="124"/>
    </row>
    <row r="402" spans="4:4" x14ac:dyDescent="0.2">
      <c r="D402" s="124"/>
    </row>
    <row r="403" spans="4:4" x14ac:dyDescent="0.2">
      <c r="D403" s="124"/>
    </row>
    <row r="404" spans="4:4" x14ac:dyDescent="0.2">
      <c r="D404" s="124"/>
    </row>
    <row r="405" spans="4:4" x14ac:dyDescent="0.2">
      <c r="D405" s="124"/>
    </row>
    <row r="406" spans="4:4" x14ac:dyDescent="0.2">
      <c r="D406" s="124"/>
    </row>
    <row r="407" spans="4:4" x14ac:dyDescent="0.2">
      <c r="D407" s="124"/>
    </row>
    <row r="408" spans="4:4" x14ac:dyDescent="0.2">
      <c r="D408" s="124"/>
    </row>
    <row r="409" spans="4:4" x14ac:dyDescent="0.2">
      <c r="D409" s="124"/>
    </row>
    <row r="410" spans="4:4" x14ac:dyDescent="0.2">
      <c r="D410" s="124"/>
    </row>
    <row r="411" spans="4:4" x14ac:dyDescent="0.2">
      <c r="D411" s="124"/>
    </row>
    <row r="412" spans="4:4" x14ac:dyDescent="0.2">
      <c r="D412" s="124"/>
    </row>
    <row r="413" spans="4:4" x14ac:dyDescent="0.2">
      <c r="D413" s="124"/>
    </row>
    <row r="414" spans="4:4" x14ac:dyDescent="0.2">
      <c r="D414" s="124"/>
    </row>
    <row r="415" spans="4:4" x14ac:dyDescent="0.2">
      <c r="D415" s="124"/>
    </row>
    <row r="416" spans="4:4" x14ac:dyDescent="0.2">
      <c r="D416" s="124"/>
    </row>
    <row r="417" spans="4:4" x14ac:dyDescent="0.2">
      <c r="D417" s="124"/>
    </row>
    <row r="418" spans="4:4" x14ac:dyDescent="0.2">
      <c r="D418" s="124"/>
    </row>
    <row r="419" spans="4:4" x14ac:dyDescent="0.2">
      <c r="D419" s="124"/>
    </row>
    <row r="420" spans="4:4" x14ac:dyDescent="0.2">
      <c r="D420" s="124"/>
    </row>
    <row r="421" spans="4:4" x14ac:dyDescent="0.2">
      <c r="D421" s="124"/>
    </row>
    <row r="422" spans="4:4" x14ac:dyDescent="0.2">
      <c r="D422" s="124"/>
    </row>
    <row r="423" spans="4:4" x14ac:dyDescent="0.2">
      <c r="D423" s="124"/>
    </row>
    <row r="424" spans="4:4" x14ac:dyDescent="0.2">
      <c r="D424" s="124"/>
    </row>
    <row r="425" spans="4:4" x14ac:dyDescent="0.2">
      <c r="D425" s="124"/>
    </row>
    <row r="426" spans="4:4" x14ac:dyDescent="0.2">
      <c r="D426" s="124"/>
    </row>
    <row r="427" spans="4:4" x14ac:dyDescent="0.2">
      <c r="D427" s="124"/>
    </row>
    <row r="428" spans="4:4" x14ac:dyDescent="0.2">
      <c r="D428" s="124"/>
    </row>
    <row r="429" spans="4:4" x14ac:dyDescent="0.2">
      <c r="D429" s="124"/>
    </row>
    <row r="430" spans="4:4" x14ac:dyDescent="0.2">
      <c r="D430" s="124"/>
    </row>
    <row r="431" spans="4:4" x14ac:dyDescent="0.2">
      <c r="D431" s="124"/>
    </row>
    <row r="432" spans="4:4" x14ac:dyDescent="0.2">
      <c r="D432" s="124"/>
    </row>
    <row r="433" spans="4:4" x14ac:dyDescent="0.2">
      <c r="D433" s="124"/>
    </row>
    <row r="434" spans="4:4" x14ac:dyDescent="0.2">
      <c r="D434" s="124"/>
    </row>
    <row r="435" spans="4:4" x14ac:dyDescent="0.2">
      <c r="D435" s="124"/>
    </row>
    <row r="436" spans="4:4" x14ac:dyDescent="0.2">
      <c r="D436" s="124"/>
    </row>
    <row r="437" spans="4:4" x14ac:dyDescent="0.2">
      <c r="D437" s="124"/>
    </row>
    <row r="438" spans="4:4" x14ac:dyDescent="0.2">
      <c r="D438" s="124"/>
    </row>
    <row r="439" spans="4:4" x14ac:dyDescent="0.2">
      <c r="D439" s="124"/>
    </row>
    <row r="440" spans="4:4" x14ac:dyDescent="0.2">
      <c r="D440" s="124"/>
    </row>
    <row r="441" spans="4:4" x14ac:dyDescent="0.2">
      <c r="D441" s="124"/>
    </row>
    <row r="442" spans="4:4" x14ac:dyDescent="0.2">
      <c r="D442" s="124"/>
    </row>
    <row r="443" spans="4:4" x14ac:dyDescent="0.2">
      <c r="D443" s="124"/>
    </row>
    <row r="444" spans="4:4" x14ac:dyDescent="0.2">
      <c r="D444" s="124"/>
    </row>
    <row r="445" spans="4:4" x14ac:dyDescent="0.2">
      <c r="D445" s="124"/>
    </row>
    <row r="446" spans="4:4" x14ac:dyDescent="0.2">
      <c r="D446" s="124"/>
    </row>
    <row r="447" spans="4:4" x14ac:dyDescent="0.2">
      <c r="D447" s="124"/>
    </row>
    <row r="448" spans="4:4" x14ac:dyDescent="0.2">
      <c r="D448" s="124"/>
    </row>
    <row r="449" spans="4:4" x14ac:dyDescent="0.2">
      <c r="D449" s="124"/>
    </row>
    <row r="450" spans="4:4" x14ac:dyDescent="0.2">
      <c r="D450" s="124"/>
    </row>
    <row r="451" spans="4:4" x14ac:dyDescent="0.2">
      <c r="D451" s="124"/>
    </row>
    <row r="452" spans="4:4" x14ac:dyDescent="0.2">
      <c r="D452" s="124"/>
    </row>
    <row r="453" spans="4:4" x14ac:dyDescent="0.2">
      <c r="D453" s="124"/>
    </row>
    <row r="454" spans="4:4" x14ac:dyDescent="0.2">
      <c r="D454" s="124"/>
    </row>
    <row r="455" spans="4:4" x14ac:dyDescent="0.2">
      <c r="D455" s="124"/>
    </row>
    <row r="456" spans="4:4" x14ac:dyDescent="0.2">
      <c r="D456" s="124"/>
    </row>
    <row r="457" spans="4:4" x14ac:dyDescent="0.2">
      <c r="D457" s="124"/>
    </row>
    <row r="458" spans="4:4" x14ac:dyDescent="0.2">
      <c r="D458" s="124"/>
    </row>
    <row r="459" spans="4:4" x14ac:dyDescent="0.2">
      <c r="D459" s="124"/>
    </row>
    <row r="460" spans="4:4" x14ac:dyDescent="0.2">
      <c r="D460" s="124"/>
    </row>
    <row r="461" spans="4:4" x14ac:dyDescent="0.2">
      <c r="D461" s="124"/>
    </row>
    <row r="462" spans="4:4" x14ac:dyDescent="0.2">
      <c r="D462" s="124"/>
    </row>
    <row r="463" spans="4:4" x14ac:dyDescent="0.2">
      <c r="D463" s="124"/>
    </row>
    <row r="464" spans="4:4" x14ac:dyDescent="0.2">
      <c r="D464" s="124"/>
    </row>
    <row r="465" spans="4:4" x14ac:dyDescent="0.2">
      <c r="D465" s="124"/>
    </row>
    <row r="466" spans="4:4" x14ac:dyDescent="0.2">
      <c r="D466" s="124"/>
    </row>
    <row r="467" spans="4:4" x14ac:dyDescent="0.2">
      <c r="D467" s="124"/>
    </row>
    <row r="468" spans="4:4" x14ac:dyDescent="0.2">
      <c r="D468" s="124"/>
    </row>
    <row r="469" spans="4:4" x14ac:dyDescent="0.2">
      <c r="D469" s="124"/>
    </row>
    <row r="470" spans="4:4" x14ac:dyDescent="0.2">
      <c r="D470" s="124"/>
    </row>
    <row r="471" spans="4:4" x14ac:dyDescent="0.2">
      <c r="D471" s="124"/>
    </row>
    <row r="472" spans="4:4" x14ac:dyDescent="0.2">
      <c r="D472" s="124"/>
    </row>
    <row r="473" spans="4:4" x14ac:dyDescent="0.2">
      <c r="D473" s="124"/>
    </row>
    <row r="474" spans="4:4" x14ac:dyDescent="0.2">
      <c r="D474" s="124"/>
    </row>
    <row r="475" spans="4:4" x14ac:dyDescent="0.2">
      <c r="D475" s="124"/>
    </row>
    <row r="476" spans="4:4" x14ac:dyDescent="0.2">
      <c r="D476" s="124"/>
    </row>
    <row r="477" spans="4:4" x14ac:dyDescent="0.2">
      <c r="D477" s="124"/>
    </row>
    <row r="478" spans="4:4" x14ac:dyDescent="0.2">
      <c r="D478" s="124"/>
    </row>
    <row r="479" spans="4:4" x14ac:dyDescent="0.2">
      <c r="D479" s="124"/>
    </row>
    <row r="480" spans="4:4" x14ac:dyDescent="0.2">
      <c r="D480" s="124"/>
    </row>
    <row r="481" spans="4:4" x14ac:dyDescent="0.2">
      <c r="D481" s="124"/>
    </row>
    <row r="482" spans="4:4" x14ac:dyDescent="0.2">
      <c r="D482" s="124"/>
    </row>
    <row r="483" spans="4:4" x14ac:dyDescent="0.2">
      <c r="D483" s="124"/>
    </row>
    <row r="484" spans="4:4" x14ac:dyDescent="0.2">
      <c r="D484" s="124"/>
    </row>
    <row r="485" spans="4:4" x14ac:dyDescent="0.2">
      <c r="D485" s="124"/>
    </row>
    <row r="486" spans="4:4" x14ac:dyDescent="0.2">
      <c r="D486" s="124"/>
    </row>
    <row r="487" spans="4:4" x14ac:dyDescent="0.2">
      <c r="D487" s="124"/>
    </row>
    <row r="488" spans="4:4" x14ac:dyDescent="0.2">
      <c r="D488" s="124"/>
    </row>
    <row r="489" spans="4:4" x14ac:dyDescent="0.2">
      <c r="D489" s="124"/>
    </row>
    <row r="490" spans="4:4" x14ac:dyDescent="0.2">
      <c r="D490" s="124"/>
    </row>
    <row r="491" spans="4:4" x14ac:dyDescent="0.2">
      <c r="D491" s="124"/>
    </row>
    <row r="492" spans="4:4" x14ac:dyDescent="0.2">
      <c r="D492" s="124"/>
    </row>
    <row r="493" spans="4:4" x14ac:dyDescent="0.2">
      <c r="D493" s="124"/>
    </row>
    <row r="494" spans="4:4" x14ac:dyDescent="0.2">
      <c r="D494" s="124"/>
    </row>
    <row r="495" spans="4:4" x14ac:dyDescent="0.2">
      <c r="D495" s="124"/>
    </row>
    <row r="496" spans="4:4" x14ac:dyDescent="0.2">
      <c r="D496" s="124"/>
    </row>
    <row r="497" spans="4:4" x14ac:dyDescent="0.2">
      <c r="D497" s="124"/>
    </row>
    <row r="498" spans="4:4" x14ac:dyDescent="0.2">
      <c r="D498" s="124"/>
    </row>
    <row r="499" spans="4:4" x14ac:dyDescent="0.2">
      <c r="D499" s="124"/>
    </row>
    <row r="500" spans="4:4" x14ac:dyDescent="0.2">
      <c r="D500" s="124"/>
    </row>
    <row r="501" spans="4:4" x14ac:dyDescent="0.2">
      <c r="D501" s="124"/>
    </row>
    <row r="502" spans="4:4" x14ac:dyDescent="0.2">
      <c r="D502" s="124"/>
    </row>
    <row r="503" spans="4:4" x14ac:dyDescent="0.2">
      <c r="D503" s="124"/>
    </row>
    <row r="504" spans="4:4" x14ac:dyDescent="0.2">
      <c r="D504" s="124"/>
    </row>
    <row r="505" spans="4:4" x14ac:dyDescent="0.2">
      <c r="D505" s="124"/>
    </row>
    <row r="506" spans="4:4" x14ac:dyDescent="0.2">
      <c r="D506" s="124"/>
    </row>
    <row r="507" spans="4:4" x14ac:dyDescent="0.2">
      <c r="D507" s="124"/>
    </row>
    <row r="508" spans="4:4" x14ac:dyDescent="0.2">
      <c r="D508" s="124"/>
    </row>
    <row r="509" spans="4:4" x14ac:dyDescent="0.2">
      <c r="D509" s="124"/>
    </row>
    <row r="510" spans="4:4" x14ac:dyDescent="0.2">
      <c r="D510" s="124"/>
    </row>
    <row r="511" spans="4:4" x14ac:dyDescent="0.2">
      <c r="D511" s="124"/>
    </row>
    <row r="512" spans="4:4" x14ac:dyDescent="0.2">
      <c r="D512" s="124"/>
    </row>
    <row r="513" spans="4:4" x14ac:dyDescent="0.2">
      <c r="D513" s="124"/>
    </row>
    <row r="514" spans="4:4" x14ac:dyDescent="0.2">
      <c r="D514" s="124"/>
    </row>
    <row r="515" spans="4:4" x14ac:dyDescent="0.2">
      <c r="D515" s="124"/>
    </row>
    <row r="516" spans="4:4" x14ac:dyDescent="0.2">
      <c r="D516" s="124"/>
    </row>
    <row r="517" spans="4:4" x14ac:dyDescent="0.2">
      <c r="D517" s="124"/>
    </row>
    <row r="518" spans="4:4" x14ac:dyDescent="0.2">
      <c r="D518" s="124"/>
    </row>
    <row r="519" spans="4:4" x14ac:dyDescent="0.2">
      <c r="D519" s="124"/>
    </row>
    <row r="520" spans="4:4" x14ac:dyDescent="0.2">
      <c r="D520" s="124"/>
    </row>
    <row r="521" spans="4:4" x14ac:dyDescent="0.2">
      <c r="D521" s="124"/>
    </row>
    <row r="522" spans="4:4" x14ac:dyDescent="0.2">
      <c r="D522" s="124"/>
    </row>
    <row r="523" spans="4:4" x14ac:dyDescent="0.2">
      <c r="D523" s="124"/>
    </row>
    <row r="524" spans="4:4" x14ac:dyDescent="0.2">
      <c r="D524" s="124"/>
    </row>
    <row r="525" spans="4:4" x14ac:dyDescent="0.2">
      <c r="D525" s="124"/>
    </row>
    <row r="526" spans="4:4" x14ac:dyDescent="0.2">
      <c r="D526" s="124"/>
    </row>
    <row r="527" spans="4:4" x14ac:dyDescent="0.2">
      <c r="D527" s="124"/>
    </row>
    <row r="528" spans="4:4" x14ac:dyDescent="0.2">
      <c r="D528" s="124"/>
    </row>
    <row r="529" spans="4:4" x14ac:dyDescent="0.2">
      <c r="D529" s="124"/>
    </row>
    <row r="530" spans="4:4" x14ac:dyDescent="0.2">
      <c r="D530" s="124"/>
    </row>
    <row r="531" spans="4:4" x14ac:dyDescent="0.2">
      <c r="D531" s="124"/>
    </row>
    <row r="532" spans="4:4" x14ac:dyDescent="0.2">
      <c r="D532" s="124"/>
    </row>
    <row r="533" spans="4:4" x14ac:dyDescent="0.2">
      <c r="D533" s="124"/>
    </row>
    <row r="534" spans="4:4" x14ac:dyDescent="0.2">
      <c r="D534" s="124"/>
    </row>
    <row r="535" spans="4:4" x14ac:dyDescent="0.2">
      <c r="D535" s="124"/>
    </row>
    <row r="536" spans="4:4" x14ac:dyDescent="0.2">
      <c r="D536" s="124"/>
    </row>
    <row r="537" spans="4:4" x14ac:dyDescent="0.2">
      <c r="D537" s="124"/>
    </row>
    <row r="538" spans="4:4" x14ac:dyDescent="0.2">
      <c r="D538" s="124"/>
    </row>
    <row r="539" spans="4:4" x14ac:dyDescent="0.2">
      <c r="D539" s="124"/>
    </row>
    <row r="540" spans="4:4" x14ac:dyDescent="0.2">
      <c r="D540" s="124"/>
    </row>
    <row r="541" spans="4:4" x14ac:dyDescent="0.2">
      <c r="D541" s="124"/>
    </row>
    <row r="542" spans="4:4" x14ac:dyDescent="0.2">
      <c r="D542" s="124"/>
    </row>
    <row r="543" spans="4:4" x14ac:dyDescent="0.2">
      <c r="D543" s="124"/>
    </row>
    <row r="544" spans="4:4" x14ac:dyDescent="0.2">
      <c r="D544" s="124"/>
    </row>
    <row r="545" spans="4:4" x14ac:dyDescent="0.2">
      <c r="D545" s="124"/>
    </row>
    <row r="546" spans="4:4" x14ac:dyDescent="0.2">
      <c r="D546" s="124"/>
    </row>
    <row r="547" spans="4:4" x14ac:dyDescent="0.2">
      <c r="D547" s="124"/>
    </row>
    <row r="548" spans="4:4" x14ac:dyDescent="0.2">
      <c r="D548" s="124"/>
    </row>
    <row r="549" spans="4:4" x14ac:dyDescent="0.2">
      <c r="D549" s="124"/>
    </row>
    <row r="550" spans="4:4" x14ac:dyDescent="0.2">
      <c r="D550" s="124"/>
    </row>
    <row r="551" spans="4:4" x14ac:dyDescent="0.2">
      <c r="D551" s="124"/>
    </row>
    <row r="552" spans="4:4" x14ac:dyDescent="0.2">
      <c r="D552" s="124"/>
    </row>
    <row r="553" spans="4:4" x14ac:dyDescent="0.2">
      <c r="D553" s="124"/>
    </row>
    <row r="554" spans="4:4" x14ac:dyDescent="0.2">
      <c r="D554" s="124"/>
    </row>
    <row r="555" spans="4:4" x14ac:dyDescent="0.2">
      <c r="D555" s="124"/>
    </row>
    <row r="556" spans="4:4" x14ac:dyDescent="0.2">
      <c r="D556" s="124"/>
    </row>
    <row r="557" spans="4:4" x14ac:dyDescent="0.2">
      <c r="D557" s="124"/>
    </row>
    <row r="558" spans="4:4" x14ac:dyDescent="0.2">
      <c r="D558" s="124"/>
    </row>
    <row r="559" spans="4:4" x14ac:dyDescent="0.2">
      <c r="D559" s="124"/>
    </row>
    <row r="560" spans="4:4" x14ac:dyDescent="0.2">
      <c r="D560" s="124"/>
    </row>
    <row r="561" spans="4:4" x14ac:dyDescent="0.2">
      <c r="D561" s="124"/>
    </row>
    <row r="562" spans="4:4" x14ac:dyDescent="0.2">
      <c r="D562" s="124"/>
    </row>
    <row r="563" spans="4:4" x14ac:dyDescent="0.2">
      <c r="D563" s="124"/>
    </row>
    <row r="564" spans="4:4" x14ac:dyDescent="0.2">
      <c r="D564" s="124"/>
    </row>
    <row r="565" spans="4:4" x14ac:dyDescent="0.2">
      <c r="D565" s="124"/>
    </row>
    <row r="566" spans="4:4" x14ac:dyDescent="0.2">
      <c r="D566" s="124"/>
    </row>
    <row r="567" spans="4:4" x14ac:dyDescent="0.2">
      <c r="D567" s="124"/>
    </row>
    <row r="568" spans="4:4" x14ac:dyDescent="0.2">
      <c r="D568" s="124"/>
    </row>
    <row r="569" spans="4:4" x14ac:dyDescent="0.2">
      <c r="D569" s="124"/>
    </row>
    <row r="570" spans="4:4" x14ac:dyDescent="0.2">
      <c r="D570" s="124"/>
    </row>
    <row r="571" spans="4:4" x14ac:dyDescent="0.2">
      <c r="D571" s="124"/>
    </row>
    <row r="572" spans="4:4" x14ac:dyDescent="0.2">
      <c r="D572" s="124"/>
    </row>
    <row r="573" spans="4:4" x14ac:dyDescent="0.2">
      <c r="D573" s="124"/>
    </row>
    <row r="574" spans="4:4" x14ac:dyDescent="0.2">
      <c r="D574" s="124"/>
    </row>
    <row r="575" spans="4:4" x14ac:dyDescent="0.2">
      <c r="D575" s="124"/>
    </row>
    <row r="576" spans="4:4" x14ac:dyDescent="0.2">
      <c r="D576" s="124"/>
    </row>
    <row r="577" spans="4:4" x14ac:dyDescent="0.2">
      <c r="D577" s="124"/>
    </row>
    <row r="578" spans="4:4" x14ac:dyDescent="0.2">
      <c r="D578" s="124"/>
    </row>
    <row r="579" spans="4:4" x14ac:dyDescent="0.2">
      <c r="D579" s="124"/>
    </row>
    <row r="580" spans="4:4" x14ac:dyDescent="0.2">
      <c r="D580" s="124"/>
    </row>
    <row r="581" spans="4:4" x14ac:dyDescent="0.2">
      <c r="D581" s="124"/>
    </row>
    <row r="582" spans="4:4" x14ac:dyDescent="0.2">
      <c r="D582" s="124"/>
    </row>
    <row r="583" spans="4:4" x14ac:dyDescent="0.2">
      <c r="D583" s="124"/>
    </row>
    <row r="584" spans="4:4" x14ac:dyDescent="0.2">
      <c r="D584" s="124"/>
    </row>
    <row r="585" spans="4:4" x14ac:dyDescent="0.2">
      <c r="D585" s="124"/>
    </row>
    <row r="586" spans="4:4" x14ac:dyDescent="0.2">
      <c r="D586" s="124"/>
    </row>
    <row r="587" spans="4:4" x14ac:dyDescent="0.2">
      <c r="D587" s="124"/>
    </row>
    <row r="588" spans="4:4" x14ac:dyDescent="0.2">
      <c r="D588" s="124"/>
    </row>
    <row r="589" spans="4:4" x14ac:dyDescent="0.2">
      <c r="D589" s="124"/>
    </row>
    <row r="590" spans="4:4" x14ac:dyDescent="0.2">
      <c r="D590" s="124"/>
    </row>
    <row r="591" spans="4:4" x14ac:dyDescent="0.2">
      <c r="D591" s="124"/>
    </row>
    <row r="592" spans="4:4" x14ac:dyDescent="0.2">
      <c r="D592" s="124"/>
    </row>
    <row r="593" spans="4:4" x14ac:dyDescent="0.2">
      <c r="D593" s="124"/>
    </row>
    <row r="594" spans="4:4" x14ac:dyDescent="0.2">
      <c r="D594" s="124"/>
    </row>
    <row r="595" spans="4:4" x14ac:dyDescent="0.2">
      <c r="D595" s="124"/>
    </row>
    <row r="596" spans="4:4" x14ac:dyDescent="0.2">
      <c r="D596" s="124"/>
    </row>
    <row r="597" spans="4:4" x14ac:dyDescent="0.2">
      <c r="D597" s="124"/>
    </row>
    <row r="598" spans="4:4" x14ac:dyDescent="0.2">
      <c r="D598" s="124"/>
    </row>
    <row r="599" spans="4:4" x14ac:dyDescent="0.2">
      <c r="D599" s="124"/>
    </row>
    <row r="600" spans="4:4" x14ac:dyDescent="0.2">
      <c r="D600" s="124"/>
    </row>
    <row r="601" spans="4:4" x14ac:dyDescent="0.2">
      <c r="D601" s="124"/>
    </row>
    <row r="602" spans="4:4" x14ac:dyDescent="0.2">
      <c r="D602" s="124"/>
    </row>
    <row r="603" spans="4:4" x14ac:dyDescent="0.2">
      <c r="D603" s="124"/>
    </row>
    <row r="604" spans="4:4" x14ac:dyDescent="0.2">
      <c r="D604" s="124"/>
    </row>
    <row r="605" spans="4:4" x14ac:dyDescent="0.2">
      <c r="D605" s="124"/>
    </row>
    <row r="606" spans="4:4" x14ac:dyDescent="0.2">
      <c r="D606" s="124"/>
    </row>
    <row r="607" spans="4:4" x14ac:dyDescent="0.2">
      <c r="D607" s="124"/>
    </row>
    <row r="608" spans="4:4" x14ac:dyDescent="0.2">
      <c r="D608" s="124"/>
    </row>
    <row r="609" spans="4:4" x14ac:dyDescent="0.2">
      <c r="D609" s="124"/>
    </row>
    <row r="610" spans="4:4" x14ac:dyDescent="0.2">
      <c r="D610" s="124"/>
    </row>
    <row r="611" spans="4:4" x14ac:dyDescent="0.2">
      <c r="D611" s="124"/>
    </row>
    <row r="612" spans="4:4" x14ac:dyDescent="0.2">
      <c r="D612" s="124"/>
    </row>
    <row r="613" spans="4:4" x14ac:dyDescent="0.2">
      <c r="D613" s="124"/>
    </row>
    <row r="614" spans="4:4" x14ac:dyDescent="0.2">
      <c r="D614" s="124"/>
    </row>
    <row r="615" spans="4:4" x14ac:dyDescent="0.2">
      <c r="D615" s="124"/>
    </row>
    <row r="616" spans="4:4" x14ac:dyDescent="0.2">
      <c r="D616" s="124"/>
    </row>
    <row r="617" spans="4:4" x14ac:dyDescent="0.2">
      <c r="D617" s="124"/>
    </row>
    <row r="618" spans="4:4" x14ac:dyDescent="0.2">
      <c r="D618" s="124"/>
    </row>
    <row r="619" spans="4:4" x14ac:dyDescent="0.2">
      <c r="D619" s="124"/>
    </row>
    <row r="620" spans="4:4" x14ac:dyDescent="0.2">
      <c r="D620" s="124"/>
    </row>
    <row r="621" spans="4:4" x14ac:dyDescent="0.2">
      <c r="D621" s="124"/>
    </row>
    <row r="622" spans="4:4" x14ac:dyDescent="0.2">
      <c r="D622" s="124"/>
    </row>
    <row r="623" spans="4:4" x14ac:dyDescent="0.2">
      <c r="D623" s="124"/>
    </row>
    <row r="624" spans="4:4" x14ac:dyDescent="0.2">
      <c r="D624" s="124"/>
    </row>
    <row r="625" spans="4:4" x14ac:dyDescent="0.2">
      <c r="D625" s="124"/>
    </row>
    <row r="626" spans="4:4" x14ac:dyDescent="0.2">
      <c r="D626" s="124"/>
    </row>
    <row r="627" spans="4:4" x14ac:dyDescent="0.2">
      <c r="D627" s="124"/>
    </row>
    <row r="628" spans="4:4" x14ac:dyDescent="0.2">
      <c r="D628" s="124"/>
    </row>
    <row r="629" spans="4:4" x14ac:dyDescent="0.2">
      <c r="D629" s="124"/>
    </row>
    <row r="630" spans="4:4" x14ac:dyDescent="0.2">
      <c r="D630" s="124"/>
    </row>
    <row r="631" spans="4:4" x14ac:dyDescent="0.2">
      <c r="D631" s="124"/>
    </row>
    <row r="632" spans="4:4" x14ac:dyDescent="0.2">
      <c r="D632" s="124"/>
    </row>
    <row r="633" spans="4:4" x14ac:dyDescent="0.2">
      <c r="D633" s="124"/>
    </row>
    <row r="634" spans="4:4" x14ac:dyDescent="0.2">
      <c r="D634" s="124"/>
    </row>
    <row r="635" spans="4:4" x14ac:dyDescent="0.2">
      <c r="D635" s="124"/>
    </row>
    <row r="636" spans="4:4" x14ac:dyDescent="0.2">
      <c r="D636" s="124"/>
    </row>
    <row r="637" spans="4:4" x14ac:dyDescent="0.2">
      <c r="D637" s="124"/>
    </row>
    <row r="638" spans="4:4" x14ac:dyDescent="0.2">
      <c r="D638" s="124"/>
    </row>
    <row r="639" spans="4:4" x14ac:dyDescent="0.2">
      <c r="D639" s="124"/>
    </row>
    <row r="640" spans="4:4" x14ac:dyDescent="0.2">
      <c r="D640" s="124"/>
    </row>
    <row r="641" spans="4:4" x14ac:dyDescent="0.2">
      <c r="D641" s="124"/>
    </row>
    <row r="642" spans="4:4" x14ac:dyDescent="0.2">
      <c r="D642" s="124"/>
    </row>
    <row r="643" spans="4:4" x14ac:dyDescent="0.2">
      <c r="D643" s="124"/>
    </row>
    <row r="644" spans="4:4" x14ac:dyDescent="0.2">
      <c r="D644" s="124"/>
    </row>
    <row r="645" spans="4:4" x14ac:dyDescent="0.2">
      <c r="D645" s="124"/>
    </row>
    <row r="646" spans="4:4" x14ac:dyDescent="0.2">
      <c r="D646" s="124"/>
    </row>
    <row r="647" spans="4:4" x14ac:dyDescent="0.2">
      <c r="D647" s="124"/>
    </row>
    <row r="648" spans="4:4" x14ac:dyDescent="0.2">
      <c r="D648" s="124"/>
    </row>
    <row r="649" spans="4:4" x14ac:dyDescent="0.2">
      <c r="D649" s="124"/>
    </row>
    <row r="650" spans="4:4" x14ac:dyDescent="0.2">
      <c r="D650" s="124"/>
    </row>
    <row r="651" spans="4:4" x14ac:dyDescent="0.2">
      <c r="D651" s="124"/>
    </row>
    <row r="652" spans="4:4" x14ac:dyDescent="0.2">
      <c r="D652" s="124"/>
    </row>
    <row r="653" spans="4:4" x14ac:dyDescent="0.2">
      <c r="D653" s="124"/>
    </row>
    <row r="654" spans="4:4" x14ac:dyDescent="0.2">
      <c r="D654" s="124"/>
    </row>
    <row r="655" spans="4:4" x14ac:dyDescent="0.2">
      <c r="D655" s="124"/>
    </row>
    <row r="656" spans="4:4" x14ac:dyDescent="0.2">
      <c r="D656" s="124"/>
    </row>
    <row r="657" spans="4:4" x14ac:dyDescent="0.2">
      <c r="D657" s="124"/>
    </row>
    <row r="658" spans="4:4" x14ac:dyDescent="0.2">
      <c r="D658" s="124"/>
    </row>
    <row r="659" spans="4:4" x14ac:dyDescent="0.2">
      <c r="D659" s="124"/>
    </row>
    <row r="660" spans="4:4" x14ac:dyDescent="0.2">
      <c r="D660" s="124"/>
    </row>
    <row r="661" spans="4:4" x14ac:dyDescent="0.2">
      <c r="D661" s="124"/>
    </row>
    <row r="662" spans="4:4" x14ac:dyDescent="0.2">
      <c r="D662" s="124"/>
    </row>
    <row r="663" spans="4:4" x14ac:dyDescent="0.2">
      <c r="D663" s="124"/>
    </row>
    <row r="664" spans="4:4" x14ac:dyDescent="0.2">
      <c r="D664" s="124"/>
    </row>
    <row r="665" spans="4:4" x14ac:dyDescent="0.2">
      <c r="D665" s="124"/>
    </row>
    <row r="666" spans="4:4" x14ac:dyDescent="0.2">
      <c r="D666" s="124"/>
    </row>
    <row r="667" spans="4:4" x14ac:dyDescent="0.2">
      <c r="D667" s="124"/>
    </row>
    <row r="668" spans="4:4" x14ac:dyDescent="0.2">
      <c r="D668" s="124"/>
    </row>
    <row r="669" spans="4:4" x14ac:dyDescent="0.2">
      <c r="D669" s="124"/>
    </row>
    <row r="670" spans="4:4" x14ac:dyDescent="0.2">
      <c r="D670" s="124"/>
    </row>
    <row r="671" spans="4:4" x14ac:dyDescent="0.2">
      <c r="D671" s="124"/>
    </row>
    <row r="672" spans="4:4" x14ac:dyDescent="0.2">
      <c r="D672" s="124"/>
    </row>
    <row r="673" spans="4:4" x14ac:dyDescent="0.2">
      <c r="D673" s="124"/>
    </row>
    <row r="674" spans="4:4" x14ac:dyDescent="0.2">
      <c r="D674" s="124"/>
    </row>
    <row r="675" spans="4:4" x14ac:dyDescent="0.2">
      <c r="D675" s="124"/>
    </row>
    <row r="676" spans="4:4" x14ac:dyDescent="0.2">
      <c r="D676" s="124"/>
    </row>
    <row r="677" spans="4:4" x14ac:dyDescent="0.2">
      <c r="D677" s="124"/>
    </row>
    <row r="678" spans="4:4" x14ac:dyDescent="0.2">
      <c r="D678" s="124"/>
    </row>
    <row r="679" spans="4:4" x14ac:dyDescent="0.2">
      <c r="D679" s="124"/>
    </row>
    <row r="680" spans="4:4" x14ac:dyDescent="0.2">
      <c r="D680" s="124"/>
    </row>
    <row r="681" spans="4:4" x14ac:dyDescent="0.2">
      <c r="D681" s="124"/>
    </row>
    <row r="682" spans="4:4" x14ac:dyDescent="0.2">
      <c r="D682" s="124"/>
    </row>
    <row r="683" spans="4:4" x14ac:dyDescent="0.2">
      <c r="D683" s="124"/>
    </row>
    <row r="684" spans="4:4" x14ac:dyDescent="0.2">
      <c r="D684" s="124"/>
    </row>
    <row r="685" spans="4:4" x14ac:dyDescent="0.2">
      <c r="D685" s="124"/>
    </row>
    <row r="686" spans="4:4" x14ac:dyDescent="0.2">
      <c r="D686" s="124"/>
    </row>
    <row r="687" spans="4:4" x14ac:dyDescent="0.2">
      <c r="D687" s="124"/>
    </row>
    <row r="688" spans="4:4" x14ac:dyDescent="0.2">
      <c r="D688" s="124"/>
    </row>
    <row r="689" spans="4:4" x14ac:dyDescent="0.2">
      <c r="D689" s="124"/>
    </row>
    <row r="690" spans="4:4" x14ac:dyDescent="0.2">
      <c r="D690" s="124"/>
    </row>
    <row r="691" spans="4:4" x14ac:dyDescent="0.2">
      <c r="D691" s="124"/>
    </row>
    <row r="692" spans="4:4" x14ac:dyDescent="0.2">
      <c r="D692" s="124"/>
    </row>
    <row r="693" spans="4:4" x14ac:dyDescent="0.2">
      <c r="D693" s="124"/>
    </row>
    <row r="694" spans="4:4" x14ac:dyDescent="0.2">
      <c r="D694" s="124"/>
    </row>
    <row r="695" spans="4:4" x14ac:dyDescent="0.2">
      <c r="D695" s="124"/>
    </row>
    <row r="696" spans="4:4" x14ac:dyDescent="0.2">
      <c r="D696" s="124"/>
    </row>
    <row r="697" spans="4:4" x14ac:dyDescent="0.2">
      <c r="D697" s="124"/>
    </row>
    <row r="698" spans="4:4" x14ac:dyDescent="0.2">
      <c r="D698" s="124"/>
    </row>
    <row r="699" spans="4:4" x14ac:dyDescent="0.2">
      <c r="D699" s="124"/>
    </row>
    <row r="700" spans="4:4" x14ac:dyDescent="0.2">
      <c r="D700" s="124"/>
    </row>
    <row r="701" spans="4:4" x14ac:dyDescent="0.2">
      <c r="D701" s="124"/>
    </row>
    <row r="702" spans="4:4" x14ac:dyDescent="0.2">
      <c r="D702" s="124"/>
    </row>
    <row r="703" spans="4:4" x14ac:dyDescent="0.2">
      <c r="D703" s="124"/>
    </row>
    <row r="704" spans="4:4" x14ac:dyDescent="0.2">
      <c r="D704" s="124"/>
    </row>
    <row r="705" spans="4:4" x14ac:dyDescent="0.2">
      <c r="D705" s="124"/>
    </row>
    <row r="706" spans="4:4" x14ac:dyDescent="0.2">
      <c r="D706" s="124"/>
    </row>
    <row r="707" spans="4:4" x14ac:dyDescent="0.2">
      <c r="D707" s="124"/>
    </row>
    <row r="708" spans="4:4" x14ac:dyDescent="0.2">
      <c r="D708" s="124"/>
    </row>
    <row r="709" spans="4:4" x14ac:dyDescent="0.2">
      <c r="D709" s="124"/>
    </row>
    <row r="710" spans="4:4" x14ac:dyDescent="0.2">
      <c r="D710" s="124"/>
    </row>
    <row r="711" spans="4:4" x14ac:dyDescent="0.2">
      <c r="D711" s="124"/>
    </row>
    <row r="712" spans="4:4" x14ac:dyDescent="0.2">
      <c r="D712" s="124"/>
    </row>
    <row r="713" spans="4:4" x14ac:dyDescent="0.2">
      <c r="D713" s="124"/>
    </row>
    <row r="714" spans="4:4" x14ac:dyDescent="0.2">
      <c r="D714" s="124"/>
    </row>
    <row r="715" spans="4:4" x14ac:dyDescent="0.2">
      <c r="D715" s="124"/>
    </row>
    <row r="716" spans="4:4" x14ac:dyDescent="0.2">
      <c r="D716" s="124"/>
    </row>
    <row r="717" spans="4:4" x14ac:dyDescent="0.2">
      <c r="D717" s="124"/>
    </row>
    <row r="718" spans="4:4" x14ac:dyDescent="0.2">
      <c r="D718" s="124"/>
    </row>
    <row r="719" spans="4:4" x14ac:dyDescent="0.2">
      <c r="D719" s="124"/>
    </row>
    <row r="720" spans="4:4" x14ac:dyDescent="0.2">
      <c r="D720" s="124"/>
    </row>
    <row r="721" spans="4:4" x14ac:dyDescent="0.2">
      <c r="D721" s="124"/>
    </row>
    <row r="722" spans="4:4" x14ac:dyDescent="0.2">
      <c r="D722" s="124"/>
    </row>
    <row r="723" spans="4:4" x14ac:dyDescent="0.2">
      <c r="D723" s="124"/>
    </row>
    <row r="724" spans="4:4" x14ac:dyDescent="0.2">
      <c r="D724" s="124"/>
    </row>
    <row r="725" spans="4:4" x14ac:dyDescent="0.2">
      <c r="D725" s="124"/>
    </row>
    <row r="726" spans="4:4" x14ac:dyDescent="0.2">
      <c r="D726" s="124"/>
    </row>
    <row r="727" spans="4:4" x14ac:dyDescent="0.2">
      <c r="D727" s="124"/>
    </row>
    <row r="728" spans="4:4" x14ac:dyDescent="0.2">
      <c r="D728" s="124"/>
    </row>
    <row r="729" spans="4:4" x14ac:dyDescent="0.2">
      <c r="D729" s="124"/>
    </row>
    <row r="730" spans="4:4" x14ac:dyDescent="0.2">
      <c r="D730" s="124"/>
    </row>
    <row r="731" spans="4:4" x14ac:dyDescent="0.2">
      <c r="D731" s="124"/>
    </row>
    <row r="732" spans="4:4" x14ac:dyDescent="0.2">
      <c r="D732" s="124"/>
    </row>
    <row r="733" spans="4:4" x14ac:dyDescent="0.2">
      <c r="D733" s="124"/>
    </row>
    <row r="734" spans="4:4" x14ac:dyDescent="0.2">
      <c r="D734" s="124"/>
    </row>
    <row r="735" spans="4:4" x14ac:dyDescent="0.2">
      <c r="D735" s="124"/>
    </row>
    <row r="736" spans="4:4" x14ac:dyDescent="0.2">
      <c r="D736" s="124"/>
    </row>
    <row r="737" spans="4:4" x14ac:dyDescent="0.2">
      <c r="D737" s="124"/>
    </row>
    <row r="738" spans="4:4" x14ac:dyDescent="0.2">
      <c r="D738" s="124"/>
    </row>
    <row r="739" spans="4:4" x14ac:dyDescent="0.2">
      <c r="D739" s="124"/>
    </row>
    <row r="740" spans="4:4" x14ac:dyDescent="0.2">
      <c r="D740" s="124"/>
    </row>
    <row r="741" spans="4:4" x14ac:dyDescent="0.2">
      <c r="D741" s="124"/>
    </row>
    <row r="742" spans="4:4" x14ac:dyDescent="0.2">
      <c r="D742" s="124"/>
    </row>
    <row r="743" spans="4:4" x14ac:dyDescent="0.2">
      <c r="D743" s="124"/>
    </row>
    <row r="744" spans="4:4" x14ac:dyDescent="0.2">
      <c r="D744" s="124"/>
    </row>
    <row r="745" spans="4:4" x14ac:dyDescent="0.2">
      <c r="D745" s="124"/>
    </row>
    <row r="746" spans="4:4" x14ac:dyDescent="0.2">
      <c r="D746" s="124"/>
    </row>
    <row r="747" spans="4:4" x14ac:dyDescent="0.2">
      <c r="D747" s="124"/>
    </row>
    <row r="748" spans="4:4" x14ac:dyDescent="0.2">
      <c r="D748" s="124"/>
    </row>
    <row r="749" spans="4:4" x14ac:dyDescent="0.2">
      <c r="D749" s="124"/>
    </row>
    <row r="750" spans="4:4" x14ac:dyDescent="0.2">
      <c r="D750" s="124"/>
    </row>
    <row r="751" spans="4:4" x14ac:dyDescent="0.2">
      <c r="D751" s="124"/>
    </row>
    <row r="752" spans="4:4" x14ac:dyDescent="0.2">
      <c r="D752" s="124"/>
    </row>
    <row r="753" spans="4:4" x14ac:dyDescent="0.2">
      <c r="D753" s="124"/>
    </row>
    <row r="754" spans="4:4" x14ac:dyDescent="0.2">
      <c r="D754" s="124"/>
    </row>
    <row r="755" spans="4:4" x14ac:dyDescent="0.2">
      <c r="D755" s="124"/>
    </row>
    <row r="756" spans="4:4" x14ac:dyDescent="0.2">
      <c r="D756" s="124"/>
    </row>
    <row r="757" spans="4:4" x14ac:dyDescent="0.2">
      <c r="D757" s="124"/>
    </row>
    <row r="758" spans="4:4" x14ac:dyDescent="0.2">
      <c r="D758" s="124"/>
    </row>
    <row r="759" spans="4:4" x14ac:dyDescent="0.2">
      <c r="D759" s="124"/>
    </row>
    <row r="760" spans="4:4" x14ac:dyDescent="0.2">
      <c r="D760" s="124"/>
    </row>
    <row r="761" spans="4:4" x14ac:dyDescent="0.2">
      <c r="D761" s="124"/>
    </row>
    <row r="762" spans="4:4" x14ac:dyDescent="0.2">
      <c r="D762" s="124"/>
    </row>
    <row r="763" spans="4:4" x14ac:dyDescent="0.2">
      <c r="D763" s="124"/>
    </row>
    <row r="764" spans="4:4" x14ac:dyDescent="0.2">
      <c r="D764" s="124"/>
    </row>
    <row r="765" spans="4:4" x14ac:dyDescent="0.2">
      <c r="D765" s="124"/>
    </row>
    <row r="766" spans="4:4" x14ac:dyDescent="0.2">
      <c r="D766" s="124"/>
    </row>
    <row r="767" spans="4:4" x14ac:dyDescent="0.2">
      <c r="D767" s="124"/>
    </row>
    <row r="768" spans="4:4" x14ac:dyDescent="0.2">
      <c r="D768" s="124"/>
    </row>
    <row r="769" spans="4:4" x14ac:dyDescent="0.2">
      <c r="D769" s="124"/>
    </row>
    <row r="770" spans="4:4" x14ac:dyDescent="0.2">
      <c r="D770" s="124"/>
    </row>
    <row r="771" spans="4:4" x14ac:dyDescent="0.2">
      <c r="D771" s="124"/>
    </row>
    <row r="772" spans="4:4" x14ac:dyDescent="0.2">
      <c r="D772" s="124"/>
    </row>
    <row r="773" spans="4:4" x14ac:dyDescent="0.2">
      <c r="D773" s="124"/>
    </row>
    <row r="774" spans="4:4" x14ac:dyDescent="0.2">
      <c r="D774" s="124"/>
    </row>
    <row r="775" spans="4:4" x14ac:dyDescent="0.2">
      <c r="D775" s="124"/>
    </row>
    <row r="776" spans="4:4" x14ac:dyDescent="0.2">
      <c r="D776" s="124"/>
    </row>
    <row r="777" spans="4:4" x14ac:dyDescent="0.2">
      <c r="D777" s="124"/>
    </row>
    <row r="778" spans="4:4" x14ac:dyDescent="0.2">
      <c r="D778" s="124"/>
    </row>
    <row r="779" spans="4:4" x14ac:dyDescent="0.2">
      <c r="D779" s="124"/>
    </row>
    <row r="780" spans="4:4" x14ac:dyDescent="0.2">
      <c r="D780" s="124"/>
    </row>
    <row r="781" spans="4:4" x14ac:dyDescent="0.2">
      <c r="D781" s="124"/>
    </row>
    <row r="782" spans="4:4" x14ac:dyDescent="0.2">
      <c r="D782" s="124"/>
    </row>
    <row r="783" spans="4:4" x14ac:dyDescent="0.2">
      <c r="D783" s="124"/>
    </row>
    <row r="784" spans="4:4" x14ac:dyDescent="0.2">
      <c r="D784" s="124"/>
    </row>
    <row r="785" spans="4:4" x14ac:dyDescent="0.2">
      <c r="D785" s="124"/>
    </row>
    <row r="786" spans="4:4" x14ac:dyDescent="0.2">
      <c r="D786" s="124"/>
    </row>
    <row r="787" spans="4:4" x14ac:dyDescent="0.2">
      <c r="D787" s="124"/>
    </row>
    <row r="788" spans="4:4" x14ac:dyDescent="0.2">
      <c r="D788" s="124"/>
    </row>
    <row r="789" spans="4:4" x14ac:dyDescent="0.2">
      <c r="D789" s="124"/>
    </row>
    <row r="790" spans="4:4" x14ac:dyDescent="0.2">
      <c r="D790" s="124"/>
    </row>
    <row r="791" spans="4:4" x14ac:dyDescent="0.2">
      <c r="D791" s="124"/>
    </row>
    <row r="792" spans="4:4" x14ac:dyDescent="0.2">
      <c r="D792" s="124"/>
    </row>
    <row r="793" spans="4:4" x14ac:dyDescent="0.2">
      <c r="D793" s="124"/>
    </row>
    <row r="794" spans="4:4" x14ac:dyDescent="0.2">
      <c r="D794" s="124"/>
    </row>
    <row r="795" spans="4:4" x14ac:dyDescent="0.2">
      <c r="D795" s="124"/>
    </row>
    <row r="796" spans="4:4" x14ac:dyDescent="0.2">
      <c r="D796" s="124"/>
    </row>
    <row r="797" spans="4:4" x14ac:dyDescent="0.2">
      <c r="D797" s="124"/>
    </row>
    <row r="798" spans="4:4" x14ac:dyDescent="0.2">
      <c r="D798" s="124"/>
    </row>
    <row r="799" spans="4:4" x14ac:dyDescent="0.2">
      <c r="D799" s="124"/>
    </row>
    <row r="800" spans="4:4" x14ac:dyDescent="0.2">
      <c r="D800" s="124"/>
    </row>
    <row r="801" spans="4:4" x14ac:dyDescent="0.2">
      <c r="D801" s="124"/>
    </row>
    <row r="802" spans="4:4" x14ac:dyDescent="0.2">
      <c r="D802" s="124"/>
    </row>
    <row r="803" spans="4:4" x14ac:dyDescent="0.2">
      <c r="D803" s="124"/>
    </row>
    <row r="804" spans="4:4" x14ac:dyDescent="0.2">
      <c r="D804" s="124"/>
    </row>
    <row r="805" spans="4:4" x14ac:dyDescent="0.2">
      <c r="D805" s="124"/>
    </row>
    <row r="806" spans="4:4" x14ac:dyDescent="0.2">
      <c r="D806" s="124"/>
    </row>
    <row r="807" spans="4:4" x14ac:dyDescent="0.2">
      <c r="D807" s="124"/>
    </row>
    <row r="808" spans="4:4" x14ac:dyDescent="0.2">
      <c r="D808" s="124"/>
    </row>
    <row r="809" spans="4:4" x14ac:dyDescent="0.2">
      <c r="D809" s="124"/>
    </row>
    <row r="810" spans="4:4" x14ac:dyDescent="0.2">
      <c r="D810" s="124"/>
    </row>
    <row r="811" spans="4:4" x14ac:dyDescent="0.2">
      <c r="D811" s="124"/>
    </row>
    <row r="812" spans="4:4" x14ac:dyDescent="0.2">
      <c r="D812" s="124"/>
    </row>
    <row r="813" spans="4:4" x14ac:dyDescent="0.2">
      <c r="D813" s="124"/>
    </row>
    <row r="814" spans="4:4" x14ac:dyDescent="0.2">
      <c r="D814" s="124"/>
    </row>
    <row r="815" spans="4:4" x14ac:dyDescent="0.2">
      <c r="D815" s="124"/>
    </row>
    <row r="816" spans="4:4" x14ac:dyDescent="0.2">
      <c r="D816" s="124"/>
    </row>
    <row r="817" spans="4:4" x14ac:dyDescent="0.2">
      <c r="D817" s="124"/>
    </row>
    <row r="818" spans="4:4" x14ac:dyDescent="0.2">
      <c r="D818" s="124"/>
    </row>
    <row r="819" spans="4:4" x14ac:dyDescent="0.2">
      <c r="D819" s="124"/>
    </row>
    <row r="820" spans="4:4" x14ac:dyDescent="0.2">
      <c r="D820" s="124"/>
    </row>
    <row r="821" spans="4:4" x14ac:dyDescent="0.2">
      <c r="D821" s="124"/>
    </row>
    <row r="822" spans="4:4" x14ac:dyDescent="0.2">
      <c r="D822" s="124"/>
    </row>
    <row r="823" spans="4:4" x14ac:dyDescent="0.2">
      <c r="D823" s="124"/>
    </row>
    <row r="824" spans="4:4" x14ac:dyDescent="0.2">
      <c r="D824" s="124"/>
    </row>
    <row r="825" spans="4:4" x14ac:dyDescent="0.2">
      <c r="D825" s="124"/>
    </row>
    <row r="826" spans="4:4" x14ac:dyDescent="0.2">
      <c r="D826" s="124"/>
    </row>
    <row r="827" spans="4:4" x14ac:dyDescent="0.2">
      <c r="D827" s="124"/>
    </row>
    <row r="828" spans="4:4" x14ac:dyDescent="0.2">
      <c r="D828" s="124"/>
    </row>
    <row r="829" spans="4:4" x14ac:dyDescent="0.2">
      <c r="D829" s="124"/>
    </row>
    <row r="830" spans="4:4" x14ac:dyDescent="0.2">
      <c r="D830" s="124"/>
    </row>
    <row r="831" spans="4:4" x14ac:dyDescent="0.2">
      <c r="D831" s="124"/>
    </row>
    <row r="832" spans="4:4" x14ac:dyDescent="0.2">
      <c r="D832" s="124"/>
    </row>
    <row r="833" spans="4:4" x14ac:dyDescent="0.2">
      <c r="D833" s="124"/>
    </row>
    <row r="834" spans="4:4" x14ac:dyDescent="0.2">
      <c r="D834" s="124"/>
    </row>
    <row r="835" spans="4:4" x14ac:dyDescent="0.2">
      <c r="D835" s="124"/>
    </row>
    <row r="836" spans="4:4" x14ac:dyDescent="0.2">
      <c r="D836" s="124"/>
    </row>
    <row r="837" spans="4:4" x14ac:dyDescent="0.2">
      <c r="D837" s="124"/>
    </row>
    <row r="838" spans="4:4" x14ac:dyDescent="0.2">
      <c r="D838" s="124"/>
    </row>
    <row r="839" spans="4:4" x14ac:dyDescent="0.2">
      <c r="D839" s="124"/>
    </row>
    <row r="840" spans="4:4" x14ac:dyDescent="0.2">
      <c r="D840" s="124"/>
    </row>
    <row r="841" spans="4:4" x14ac:dyDescent="0.2">
      <c r="D841" s="124"/>
    </row>
    <row r="842" spans="4:4" x14ac:dyDescent="0.2">
      <c r="D842" s="124"/>
    </row>
    <row r="843" spans="4:4" x14ac:dyDescent="0.2">
      <c r="D843" s="124"/>
    </row>
    <row r="844" spans="4:4" x14ac:dyDescent="0.2">
      <c r="D844" s="124"/>
    </row>
    <row r="845" spans="4:4" x14ac:dyDescent="0.2">
      <c r="D845" s="124"/>
    </row>
    <row r="846" spans="4:4" x14ac:dyDescent="0.2">
      <c r="D846" s="124"/>
    </row>
    <row r="847" spans="4:4" x14ac:dyDescent="0.2">
      <c r="D847" s="124"/>
    </row>
    <row r="848" spans="4:4" x14ac:dyDescent="0.2">
      <c r="D848" s="124"/>
    </row>
    <row r="849" spans="4:4" x14ac:dyDescent="0.2">
      <c r="D849" s="124"/>
    </row>
    <row r="850" spans="4:4" x14ac:dyDescent="0.2">
      <c r="D850" s="124"/>
    </row>
    <row r="851" spans="4:4" x14ac:dyDescent="0.2">
      <c r="D851" s="124"/>
    </row>
    <row r="852" spans="4:4" x14ac:dyDescent="0.2">
      <c r="D852" s="124"/>
    </row>
    <row r="853" spans="4:4" x14ac:dyDescent="0.2">
      <c r="D853" s="124"/>
    </row>
    <row r="854" spans="4:4" x14ac:dyDescent="0.2">
      <c r="D854" s="124"/>
    </row>
    <row r="855" spans="4:4" x14ac:dyDescent="0.2">
      <c r="D855" s="124"/>
    </row>
    <row r="856" spans="4:4" x14ac:dyDescent="0.2">
      <c r="D856" s="124"/>
    </row>
    <row r="857" spans="4:4" x14ac:dyDescent="0.2">
      <c r="D857" s="124"/>
    </row>
    <row r="858" spans="4:4" x14ac:dyDescent="0.2">
      <c r="D858" s="124"/>
    </row>
    <row r="859" spans="4:4" x14ac:dyDescent="0.2">
      <c r="D859" s="124"/>
    </row>
    <row r="860" spans="4:4" x14ac:dyDescent="0.2">
      <c r="D860" s="124"/>
    </row>
    <row r="861" spans="4:4" x14ac:dyDescent="0.2">
      <c r="D861" s="124"/>
    </row>
    <row r="862" spans="4:4" x14ac:dyDescent="0.2">
      <c r="D862" s="124"/>
    </row>
    <row r="863" spans="4:4" x14ac:dyDescent="0.2">
      <c r="D863" s="124"/>
    </row>
    <row r="864" spans="4:4" x14ac:dyDescent="0.2">
      <c r="D864" s="124"/>
    </row>
    <row r="865" spans="4:4" x14ac:dyDescent="0.2">
      <c r="D865" s="124"/>
    </row>
    <row r="866" spans="4:4" x14ac:dyDescent="0.2">
      <c r="D866" s="124"/>
    </row>
    <row r="867" spans="4:4" x14ac:dyDescent="0.2">
      <c r="D867" s="124"/>
    </row>
    <row r="868" spans="4:4" x14ac:dyDescent="0.2">
      <c r="D868" s="124"/>
    </row>
    <row r="869" spans="4:4" x14ac:dyDescent="0.2">
      <c r="D869" s="124"/>
    </row>
    <row r="870" spans="4:4" x14ac:dyDescent="0.2">
      <c r="D870" s="124"/>
    </row>
    <row r="871" spans="4:4" x14ac:dyDescent="0.2">
      <c r="D871" s="124"/>
    </row>
    <row r="872" spans="4:4" x14ac:dyDescent="0.2">
      <c r="D872" s="124"/>
    </row>
    <row r="873" spans="4:4" x14ac:dyDescent="0.2">
      <c r="D873" s="124"/>
    </row>
    <row r="874" spans="4:4" x14ac:dyDescent="0.2">
      <c r="D874" s="124"/>
    </row>
    <row r="875" spans="4:4" x14ac:dyDescent="0.2">
      <c r="D875" s="124"/>
    </row>
    <row r="876" spans="4:4" x14ac:dyDescent="0.2">
      <c r="D876" s="124"/>
    </row>
    <row r="877" spans="4:4" x14ac:dyDescent="0.2">
      <c r="D877" s="124"/>
    </row>
    <row r="878" spans="4:4" x14ac:dyDescent="0.2">
      <c r="D878" s="124"/>
    </row>
    <row r="879" spans="4:4" x14ac:dyDescent="0.2">
      <c r="D879" s="124"/>
    </row>
    <row r="880" spans="4:4" x14ac:dyDescent="0.2">
      <c r="D880" s="124"/>
    </row>
    <row r="881" spans="4:4" x14ac:dyDescent="0.2">
      <c r="D881" s="124"/>
    </row>
    <row r="882" spans="4:4" x14ac:dyDescent="0.2">
      <c r="D882" s="124"/>
    </row>
    <row r="883" spans="4:4" x14ac:dyDescent="0.2">
      <c r="D883" s="124"/>
    </row>
    <row r="884" spans="4:4" x14ac:dyDescent="0.2">
      <c r="D884" s="124"/>
    </row>
    <row r="885" spans="4:4" x14ac:dyDescent="0.2">
      <c r="D885" s="124"/>
    </row>
    <row r="886" spans="4:4" x14ac:dyDescent="0.2">
      <c r="D886" s="124"/>
    </row>
    <row r="887" spans="4:4" x14ac:dyDescent="0.2">
      <c r="D887" s="124"/>
    </row>
    <row r="888" spans="4:4" x14ac:dyDescent="0.2">
      <c r="D888" s="124"/>
    </row>
    <row r="889" spans="4:4" x14ac:dyDescent="0.2">
      <c r="D889" s="124"/>
    </row>
    <row r="890" spans="4:4" x14ac:dyDescent="0.2">
      <c r="D890" s="124"/>
    </row>
    <row r="891" spans="4:4" x14ac:dyDescent="0.2">
      <c r="D891" s="124"/>
    </row>
    <row r="892" spans="4:4" x14ac:dyDescent="0.2">
      <c r="D892" s="124"/>
    </row>
    <row r="893" spans="4:4" x14ac:dyDescent="0.2">
      <c r="D893" s="124"/>
    </row>
    <row r="894" spans="4:4" x14ac:dyDescent="0.2">
      <c r="D894" s="124"/>
    </row>
    <row r="895" spans="4:4" x14ac:dyDescent="0.2">
      <c r="D895" s="124"/>
    </row>
    <row r="896" spans="4:4" x14ac:dyDescent="0.2">
      <c r="D896" s="124"/>
    </row>
    <row r="897" spans="4:4" x14ac:dyDescent="0.2">
      <c r="D897" s="124"/>
    </row>
    <row r="898" spans="4:4" x14ac:dyDescent="0.2">
      <c r="D898" s="124"/>
    </row>
    <row r="899" spans="4:4" x14ac:dyDescent="0.2">
      <c r="D899" s="124"/>
    </row>
    <row r="900" spans="4:4" x14ac:dyDescent="0.2">
      <c r="D900" s="124"/>
    </row>
    <row r="901" spans="4:4" x14ac:dyDescent="0.2">
      <c r="D901" s="124"/>
    </row>
    <row r="902" spans="4:4" x14ac:dyDescent="0.2">
      <c r="D902" s="124"/>
    </row>
    <row r="903" spans="4:4" x14ac:dyDescent="0.2">
      <c r="D903" s="124"/>
    </row>
    <row r="904" spans="4:4" x14ac:dyDescent="0.2">
      <c r="D904" s="124"/>
    </row>
    <row r="905" spans="4:4" x14ac:dyDescent="0.2">
      <c r="D905" s="124"/>
    </row>
    <row r="906" spans="4:4" x14ac:dyDescent="0.2">
      <c r="D906" s="124"/>
    </row>
    <row r="907" spans="4:4" x14ac:dyDescent="0.2">
      <c r="D907" s="124"/>
    </row>
    <row r="908" spans="4:4" x14ac:dyDescent="0.2">
      <c r="D908" s="124"/>
    </row>
    <row r="909" spans="4:4" x14ac:dyDescent="0.2">
      <c r="D909" s="124"/>
    </row>
    <row r="910" spans="4:4" x14ac:dyDescent="0.2">
      <c r="D910" s="124"/>
    </row>
    <row r="911" spans="4:4" x14ac:dyDescent="0.2">
      <c r="D911" s="124"/>
    </row>
    <row r="912" spans="4:4" x14ac:dyDescent="0.2">
      <c r="D912" s="124"/>
    </row>
    <row r="913" spans="4:4" x14ac:dyDescent="0.2">
      <c r="D913" s="124"/>
    </row>
    <row r="914" spans="4:4" x14ac:dyDescent="0.2">
      <c r="D914" s="124"/>
    </row>
    <row r="915" spans="4:4" x14ac:dyDescent="0.2">
      <c r="D915" s="124"/>
    </row>
    <row r="916" spans="4:4" x14ac:dyDescent="0.2">
      <c r="D916" s="124"/>
    </row>
    <row r="917" spans="4:4" x14ac:dyDescent="0.2">
      <c r="D917" s="124"/>
    </row>
    <row r="918" spans="4:4" x14ac:dyDescent="0.2">
      <c r="D918" s="124"/>
    </row>
    <row r="919" spans="4:4" x14ac:dyDescent="0.2">
      <c r="D919" s="124"/>
    </row>
    <row r="920" spans="4:4" x14ac:dyDescent="0.2">
      <c r="D920" s="124"/>
    </row>
    <row r="921" spans="4:4" x14ac:dyDescent="0.2">
      <c r="D921" s="124"/>
    </row>
    <row r="922" spans="4:4" x14ac:dyDescent="0.2">
      <c r="D922" s="124"/>
    </row>
    <row r="923" spans="4:4" x14ac:dyDescent="0.2">
      <c r="D923" s="124"/>
    </row>
    <row r="924" spans="4:4" x14ac:dyDescent="0.2">
      <c r="D924" s="124"/>
    </row>
    <row r="925" spans="4:4" x14ac:dyDescent="0.2">
      <c r="D925" s="124"/>
    </row>
    <row r="926" spans="4:4" x14ac:dyDescent="0.2">
      <c r="D926" s="124"/>
    </row>
    <row r="927" spans="4:4" x14ac:dyDescent="0.2">
      <c r="D927" s="124"/>
    </row>
    <row r="928" spans="4:4" x14ac:dyDescent="0.2">
      <c r="D928" s="124"/>
    </row>
    <row r="929" spans="4:4" x14ac:dyDescent="0.2">
      <c r="D929" s="124"/>
    </row>
    <row r="930" spans="4:4" x14ac:dyDescent="0.2">
      <c r="D930" s="124"/>
    </row>
    <row r="931" spans="4:4" x14ac:dyDescent="0.2">
      <c r="D931" s="124"/>
    </row>
    <row r="932" spans="4:4" x14ac:dyDescent="0.2">
      <c r="D932" s="124"/>
    </row>
    <row r="933" spans="4:4" x14ac:dyDescent="0.2">
      <c r="D933" s="124"/>
    </row>
    <row r="934" spans="4:4" x14ac:dyDescent="0.2">
      <c r="D934" s="124"/>
    </row>
    <row r="935" spans="4:4" x14ac:dyDescent="0.2">
      <c r="D935" s="124"/>
    </row>
    <row r="936" spans="4:4" x14ac:dyDescent="0.2">
      <c r="D936" s="124"/>
    </row>
    <row r="937" spans="4:4" x14ac:dyDescent="0.2">
      <c r="D937" s="124"/>
    </row>
    <row r="938" spans="4:4" x14ac:dyDescent="0.2">
      <c r="D938" s="124"/>
    </row>
    <row r="939" spans="4:4" x14ac:dyDescent="0.2">
      <c r="D939" s="124"/>
    </row>
    <row r="940" spans="4:4" x14ac:dyDescent="0.2">
      <c r="D940" s="124"/>
    </row>
    <row r="941" spans="4:4" x14ac:dyDescent="0.2">
      <c r="D941" s="124"/>
    </row>
    <row r="942" spans="4:4" x14ac:dyDescent="0.2">
      <c r="D942" s="124"/>
    </row>
    <row r="943" spans="4:4" x14ac:dyDescent="0.2">
      <c r="D943" s="124"/>
    </row>
    <row r="944" spans="4:4" x14ac:dyDescent="0.2">
      <c r="D944" s="124"/>
    </row>
    <row r="945" spans="4:4" x14ac:dyDescent="0.2">
      <c r="D945" s="124"/>
    </row>
    <row r="946" spans="4:4" x14ac:dyDescent="0.2">
      <c r="D946" s="124"/>
    </row>
    <row r="947" spans="4:4" x14ac:dyDescent="0.2">
      <c r="D947" s="124"/>
    </row>
    <row r="948" spans="4:4" x14ac:dyDescent="0.2">
      <c r="D948" s="124"/>
    </row>
    <row r="949" spans="4:4" x14ac:dyDescent="0.2">
      <c r="D949" s="124"/>
    </row>
    <row r="950" spans="4:4" x14ac:dyDescent="0.2">
      <c r="D950" s="124"/>
    </row>
    <row r="951" spans="4:4" x14ac:dyDescent="0.2">
      <c r="D951" s="124"/>
    </row>
    <row r="952" spans="4:4" x14ac:dyDescent="0.2">
      <c r="D952" s="124"/>
    </row>
    <row r="953" spans="4:4" x14ac:dyDescent="0.2">
      <c r="D953" s="124"/>
    </row>
    <row r="954" spans="4:4" x14ac:dyDescent="0.2">
      <c r="D954" s="124"/>
    </row>
    <row r="955" spans="4:4" x14ac:dyDescent="0.2">
      <c r="D955" s="124"/>
    </row>
    <row r="956" spans="4:4" x14ac:dyDescent="0.2">
      <c r="D956" s="124"/>
    </row>
    <row r="957" spans="4:4" x14ac:dyDescent="0.2">
      <c r="D957" s="124"/>
    </row>
    <row r="958" spans="4:4" x14ac:dyDescent="0.2">
      <c r="D958" s="124"/>
    </row>
    <row r="959" spans="4:4" x14ac:dyDescent="0.2">
      <c r="D959" s="124"/>
    </row>
    <row r="960" spans="4:4" x14ac:dyDescent="0.2">
      <c r="D960" s="124"/>
    </row>
    <row r="961" spans="4:4" x14ac:dyDescent="0.2">
      <c r="D961" s="124"/>
    </row>
    <row r="962" spans="4:4" x14ac:dyDescent="0.2">
      <c r="D962" s="124"/>
    </row>
    <row r="963" spans="4:4" x14ac:dyDescent="0.2">
      <c r="D963" s="124"/>
    </row>
    <row r="964" spans="4:4" x14ac:dyDescent="0.2">
      <c r="D964" s="124"/>
    </row>
    <row r="965" spans="4:4" x14ac:dyDescent="0.2">
      <c r="D965" s="124"/>
    </row>
    <row r="966" spans="4:4" x14ac:dyDescent="0.2">
      <c r="D966" s="124"/>
    </row>
    <row r="967" spans="4:4" x14ac:dyDescent="0.2">
      <c r="D967" s="124"/>
    </row>
    <row r="968" spans="4:4" x14ac:dyDescent="0.2">
      <c r="D968" s="124"/>
    </row>
    <row r="969" spans="4:4" x14ac:dyDescent="0.2">
      <c r="D969" s="124"/>
    </row>
    <row r="970" spans="4:4" x14ac:dyDescent="0.2">
      <c r="D970" s="124"/>
    </row>
    <row r="971" spans="4:4" x14ac:dyDescent="0.2">
      <c r="D971" s="124"/>
    </row>
    <row r="972" spans="4:4" x14ac:dyDescent="0.2">
      <c r="D972" s="124"/>
    </row>
    <row r="973" spans="4:4" x14ac:dyDescent="0.2">
      <c r="D973" s="124"/>
    </row>
    <row r="974" spans="4:4" x14ac:dyDescent="0.2">
      <c r="D974" s="124"/>
    </row>
    <row r="975" spans="4:4" x14ac:dyDescent="0.2">
      <c r="D975" s="124"/>
    </row>
    <row r="976" spans="4:4" x14ac:dyDescent="0.2">
      <c r="D976" s="124"/>
    </row>
    <row r="977" spans="4:4" x14ac:dyDescent="0.2">
      <c r="D977" s="124"/>
    </row>
    <row r="978" spans="4:4" x14ac:dyDescent="0.2">
      <c r="D978" s="124"/>
    </row>
    <row r="979" spans="4:4" x14ac:dyDescent="0.2">
      <c r="D979" s="124"/>
    </row>
    <row r="980" spans="4:4" x14ac:dyDescent="0.2">
      <c r="D980" s="124"/>
    </row>
    <row r="981" spans="4:4" x14ac:dyDescent="0.2">
      <c r="D981" s="124"/>
    </row>
    <row r="982" spans="4:4" x14ac:dyDescent="0.2">
      <c r="D982" s="124"/>
    </row>
    <row r="983" spans="4:4" x14ac:dyDescent="0.2">
      <c r="D983" s="124"/>
    </row>
    <row r="984" spans="4:4" x14ac:dyDescent="0.2">
      <c r="D984" s="124"/>
    </row>
    <row r="985" spans="4:4" x14ac:dyDescent="0.2">
      <c r="D985" s="124"/>
    </row>
    <row r="986" spans="4:4" x14ac:dyDescent="0.2">
      <c r="D986" s="124"/>
    </row>
    <row r="987" spans="4:4" x14ac:dyDescent="0.2">
      <c r="D987" s="124"/>
    </row>
    <row r="988" spans="4:4" x14ac:dyDescent="0.2">
      <c r="D988" s="124"/>
    </row>
    <row r="989" spans="4:4" x14ac:dyDescent="0.2">
      <c r="D989" s="124"/>
    </row>
    <row r="990" spans="4:4" x14ac:dyDescent="0.2">
      <c r="D990" s="124"/>
    </row>
    <row r="991" spans="4:4" x14ac:dyDescent="0.2">
      <c r="D991" s="124"/>
    </row>
    <row r="992" spans="4:4" x14ac:dyDescent="0.2">
      <c r="D992" s="124"/>
    </row>
    <row r="993" spans="4:4" x14ac:dyDescent="0.2">
      <c r="D993" s="124"/>
    </row>
    <row r="994" spans="4:4" x14ac:dyDescent="0.2">
      <c r="D994" s="124"/>
    </row>
    <row r="995" spans="4:4" x14ac:dyDescent="0.2">
      <c r="D995" s="124"/>
    </row>
    <row r="996" spans="4:4" x14ac:dyDescent="0.2">
      <c r="D996" s="124"/>
    </row>
    <row r="997" spans="4:4" x14ac:dyDescent="0.2">
      <c r="D997" s="124"/>
    </row>
    <row r="998" spans="4:4" x14ac:dyDescent="0.2">
      <c r="D998" s="124"/>
    </row>
    <row r="999" spans="4:4" x14ac:dyDescent="0.2">
      <c r="D999" s="124"/>
    </row>
    <row r="1000" spans="4:4" x14ac:dyDescent="0.2">
      <c r="D1000" s="124"/>
    </row>
    <row r="1001" spans="4:4" x14ac:dyDescent="0.2">
      <c r="D1001" s="124"/>
    </row>
    <row r="1002" spans="4:4" x14ac:dyDescent="0.2">
      <c r="D1002" s="124"/>
    </row>
    <row r="1003" spans="4:4" x14ac:dyDescent="0.2">
      <c r="D1003" s="124"/>
    </row>
    <row r="1004" spans="4:4" x14ac:dyDescent="0.2">
      <c r="D1004" s="124"/>
    </row>
    <row r="1005" spans="4:4" x14ac:dyDescent="0.2">
      <c r="D1005" s="124"/>
    </row>
    <row r="1006" spans="4:4" x14ac:dyDescent="0.2">
      <c r="D1006" s="124"/>
    </row>
    <row r="1007" spans="4:4" x14ac:dyDescent="0.2">
      <c r="D1007" s="124"/>
    </row>
    <row r="1008" spans="4:4" x14ac:dyDescent="0.2">
      <c r="D1008" s="124"/>
    </row>
    <row r="1009" spans="4:4" x14ac:dyDescent="0.2">
      <c r="D1009" s="124"/>
    </row>
    <row r="1010" spans="4:4" x14ac:dyDescent="0.2">
      <c r="D1010" s="124"/>
    </row>
    <row r="1011" spans="4:4" x14ac:dyDescent="0.2">
      <c r="D1011" s="124"/>
    </row>
    <row r="1012" spans="4:4" x14ac:dyDescent="0.2">
      <c r="D1012" s="124"/>
    </row>
    <row r="1013" spans="4:4" x14ac:dyDescent="0.2">
      <c r="D1013" s="124"/>
    </row>
    <row r="1014" spans="4:4" x14ac:dyDescent="0.2">
      <c r="D1014" s="124"/>
    </row>
    <row r="1015" spans="4:4" x14ac:dyDescent="0.2">
      <c r="D1015" s="124"/>
    </row>
    <row r="1016" spans="4:4" x14ac:dyDescent="0.2">
      <c r="D1016" s="124"/>
    </row>
    <row r="1017" spans="4:4" x14ac:dyDescent="0.2">
      <c r="D1017" s="124"/>
    </row>
    <row r="1018" spans="4:4" x14ac:dyDescent="0.2">
      <c r="D1018" s="124"/>
    </row>
    <row r="1019" spans="4:4" x14ac:dyDescent="0.2">
      <c r="D1019" s="124"/>
    </row>
    <row r="1020" spans="4:4" x14ac:dyDescent="0.2">
      <c r="D1020" s="124"/>
    </row>
    <row r="1021" spans="4:4" x14ac:dyDescent="0.2">
      <c r="D1021" s="124"/>
    </row>
    <row r="1022" spans="4:4" x14ac:dyDescent="0.2">
      <c r="D1022" s="124"/>
    </row>
    <row r="1023" spans="4:4" x14ac:dyDescent="0.2">
      <c r="D1023" s="124"/>
    </row>
    <row r="1024" spans="4:4" x14ac:dyDescent="0.2">
      <c r="D1024" s="124"/>
    </row>
    <row r="1025" spans="4:4" x14ac:dyDescent="0.2">
      <c r="D1025" s="124"/>
    </row>
    <row r="1026" spans="4:4" x14ac:dyDescent="0.2">
      <c r="D1026" s="124"/>
    </row>
    <row r="1027" spans="4:4" x14ac:dyDescent="0.2">
      <c r="D1027" s="124"/>
    </row>
    <row r="1028" spans="4:4" x14ac:dyDescent="0.2">
      <c r="D1028" s="124"/>
    </row>
    <row r="1029" spans="4:4" x14ac:dyDescent="0.2">
      <c r="D1029" s="124"/>
    </row>
    <row r="1030" spans="4:4" x14ac:dyDescent="0.2">
      <c r="D1030" s="124"/>
    </row>
    <row r="1031" spans="4:4" x14ac:dyDescent="0.2">
      <c r="D1031" s="124"/>
    </row>
    <row r="1032" spans="4:4" x14ac:dyDescent="0.2">
      <c r="D1032" s="124"/>
    </row>
    <row r="1033" spans="4:4" x14ac:dyDescent="0.2">
      <c r="D1033" s="124"/>
    </row>
    <row r="1034" spans="4:4" x14ac:dyDescent="0.2">
      <c r="D1034" s="124"/>
    </row>
    <row r="1035" spans="4:4" x14ac:dyDescent="0.2">
      <c r="D1035" s="124"/>
    </row>
    <row r="1036" spans="4:4" x14ac:dyDescent="0.2">
      <c r="D1036" s="124"/>
    </row>
    <row r="1037" spans="4:4" x14ac:dyDescent="0.2">
      <c r="D1037" s="124"/>
    </row>
    <row r="1038" spans="4:4" x14ac:dyDescent="0.2">
      <c r="D1038" s="124"/>
    </row>
    <row r="1039" spans="4:4" x14ac:dyDescent="0.2">
      <c r="D1039" s="124"/>
    </row>
    <row r="1040" spans="4:4" x14ac:dyDescent="0.2">
      <c r="D1040" s="124"/>
    </row>
    <row r="1041" spans="4:4" x14ac:dyDescent="0.2">
      <c r="D1041" s="124"/>
    </row>
    <row r="1042" spans="4:4" x14ac:dyDescent="0.2">
      <c r="D1042" s="124"/>
    </row>
    <row r="1043" spans="4:4" x14ac:dyDescent="0.2">
      <c r="D1043" s="124"/>
    </row>
    <row r="1044" spans="4:4" x14ac:dyDescent="0.2">
      <c r="D1044" s="124"/>
    </row>
    <row r="1045" spans="4:4" x14ac:dyDescent="0.2">
      <c r="D1045" s="124"/>
    </row>
    <row r="1046" spans="4:4" x14ac:dyDescent="0.2">
      <c r="D1046" s="124"/>
    </row>
    <row r="1047" spans="4:4" x14ac:dyDescent="0.2">
      <c r="D1047" s="124"/>
    </row>
    <row r="1048" spans="4:4" x14ac:dyDescent="0.2">
      <c r="D1048" s="124"/>
    </row>
    <row r="1049" spans="4:4" x14ac:dyDescent="0.2">
      <c r="D1049" s="124"/>
    </row>
    <row r="1050" spans="4:4" x14ac:dyDescent="0.2">
      <c r="D1050" s="124"/>
    </row>
    <row r="1051" spans="4:4" x14ac:dyDescent="0.2">
      <c r="D1051" s="124"/>
    </row>
    <row r="1052" spans="4:4" x14ac:dyDescent="0.2">
      <c r="D1052" s="124"/>
    </row>
    <row r="1053" spans="4:4" x14ac:dyDescent="0.2">
      <c r="D1053" s="124"/>
    </row>
    <row r="1054" spans="4:4" x14ac:dyDescent="0.2">
      <c r="D1054" s="124"/>
    </row>
    <row r="1055" spans="4:4" x14ac:dyDescent="0.2">
      <c r="D1055" s="124"/>
    </row>
    <row r="1056" spans="4:4" x14ac:dyDescent="0.2">
      <c r="D1056" s="124"/>
    </row>
    <row r="1057" spans="4:4" x14ac:dyDescent="0.2">
      <c r="D1057" s="124"/>
    </row>
    <row r="1058" spans="4:4" x14ac:dyDescent="0.2">
      <c r="D1058" s="124"/>
    </row>
    <row r="1059" spans="4:4" x14ac:dyDescent="0.2">
      <c r="D1059" s="124"/>
    </row>
    <row r="1060" spans="4:4" x14ac:dyDescent="0.2">
      <c r="D1060" s="124"/>
    </row>
    <row r="1061" spans="4:4" x14ac:dyDescent="0.2">
      <c r="D1061" s="124"/>
    </row>
    <row r="1062" spans="4:4" x14ac:dyDescent="0.2">
      <c r="D1062" s="124"/>
    </row>
    <row r="1063" spans="4:4" x14ac:dyDescent="0.2">
      <c r="D1063" s="124"/>
    </row>
    <row r="1064" spans="4:4" x14ac:dyDescent="0.2">
      <c r="D1064" s="124"/>
    </row>
    <row r="1065" spans="4:4" x14ac:dyDescent="0.2">
      <c r="D1065" s="124"/>
    </row>
    <row r="1066" spans="4:4" x14ac:dyDescent="0.2">
      <c r="D1066" s="124"/>
    </row>
    <row r="1067" spans="4:4" x14ac:dyDescent="0.2">
      <c r="D1067" s="124"/>
    </row>
    <row r="1068" spans="4:4" x14ac:dyDescent="0.2">
      <c r="D1068" s="124"/>
    </row>
    <row r="1069" spans="4:4" x14ac:dyDescent="0.2">
      <c r="D1069" s="124"/>
    </row>
    <row r="1070" spans="4:4" x14ac:dyDescent="0.2">
      <c r="D1070" s="124"/>
    </row>
    <row r="1071" spans="4:4" x14ac:dyDescent="0.2">
      <c r="D1071" s="124"/>
    </row>
    <row r="1072" spans="4:4" x14ac:dyDescent="0.2">
      <c r="D1072" s="124"/>
    </row>
    <row r="1073" spans="4:4" x14ac:dyDescent="0.2">
      <c r="D1073" s="124"/>
    </row>
    <row r="1074" spans="4:4" x14ac:dyDescent="0.2">
      <c r="D1074" s="124"/>
    </row>
    <row r="1075" spans="4:4" x14ac:dyDescent="0.2">
      <c r="D1075" s="124"/>
    </row>
    <row r="1076" spans="4:4" x14ac:dyDescent="0.2">
      <c r="D1076" s="124"/>
    </row>
    <row r="1077" spans="4:4" x14ac:dyDescent="0.2">
      <c r="D1077" s="124"/>
    </row>
    <row r="1078" spans="4:4" x14ac:dyDescent="0.2">
      <c r="D1078" s="124"/>
    </row>
    <row r="1079" spans="4:4" x14ac:dyDescent="0.2">
      <c r="D1079" s="124"/>
    </row>
    <row r="1080" spans="4:4" x14ac:dyDescent="0.2">
      <c r="D1080" s="124"/>
    </row>
    <row r="1081" spans="4:4" x14ac:dyDescent="0.2">
      <c r="D1081" s="124"/>
    </row>
    <row r="1082" spans="4:4" x14ac:dyDescent="0.2">
      <c r="D1082" s="124"/>
    </row>
    <row r="1083" spans="4:4" x14ac:dyDescent="0.2">
      <c r="D1083" s="124"/>
    </row>
    <row r="1084" spans="4:4" x14ac:dyDescent="0.2">
      <c r="D1084" s="124"/>
    </row>
    <row r="1085" spans="4:4" x14ac:dyDescent="0.2">
      <c r="D1085" s="124"/>
    </row>
    <row r="1086" spans="4:4" x14ac:dyDescent="0.2">
      <c r="D1086" s="124"/>
    </row>
    <row r="1087" spans="4:4" x14ac:dyDescent="0.2">
      <c r="D1087" s="124"/>
    </row>
    <row r="1088" spans="4:4" x14ac:dyDescent="0.2">
      <c r="D1088" s="124"/>
    </row>
    <row r="1089" spans="4:4" x14ac:dyDescent="0.2">
      <c r="D1089" s="124"/>
    </row>
    <row r="1090" spans="4:4" x14ac:dyDescent="0.2">
      <c r="D1090" s="124"/>
    </row>
    <row r="1091" spans="4:4" x14ac:dyDescent="0.2">
      <c r="D1091" s="124"/>
    </row>
    <row r="1092" spans="4:4" x14ac:dyDescent="0.2">
      <c r="D1092" s="124"/>
    </row>
    <row r="1093" spans="4:4" x14ac:dyDescent="0.2">
      <c r="D1093" s="124"/>
    </row>
    <row r="1094" spans="4:4" x14ac:dyDescent="0.2">
      <c r="D1094" s="124"/>
    </row>
    <row r="1095" spans="4:4" x14ac:dyDescent="0.2">
      <c r="D1095" s="124"/>
    </row>
    <row r="1096" spans="4:4" x14ac:dyDescent="0.2">
      <c r="D1096" s="124"/>
    </row>
    <row r="1097" spans="4:4" x14ac:dyDescent="0.2">
      <c r="D1097" s="124"/>
    </row>
    <row r="1098" spans="4:4" x14ac:dyDescent="0.2">
      <c r="D1098" s="124"/>
    </row>
    <row r="1099" spans="4:4" x14ac:dyDescent="0.2">
      <c r="D1099" s="124"/>
    </row>
    <row r="1100" spans="4:4" x14ac:dyDescent="0.2">
      <c r="D1100" s="124"/>
    </row>
    <row r="1101" spans="4:4" x14ac:dyDescent="0.2">
      <c r="D1101" s="124"/>
    </row>
    <row r="1102" spans="4:4" x14ac:dyDescent="0.2">
      <c r="D1102" s="124"/>
    </row>
    <row r="1103" spans="4:4" x14ac:dyDescent="0.2">
      <c r="D1103" s="124"/>
    </row>
    <row r="1104" spans="4:4" x14ac:dyDescent="0.2">
      <c r="D1104" s="124"/>
    </row>
    <row r="1105" spans="4:4" x14ac:dyDescent="0.2">
      <c r="D1105" s="124"/>
    </row>
    <row r="1106" spans="4:4" x14ac:dyDescent="0.2">
      <c r="D1106" s="124"/>
    </row>
    <row r="1107" spans="4:4" x14ac:dyDescent="0.2">
      <c r="D1107" s="124"/>
    </row>
    <row r="1108" spans="4:4" x14ac:dyDescent="0.2">
      <c r="D1108" s="124"/>
    </row>
    <row r="1109" spans="4:4" x14ac:dyDescent="0.2">
      <c r="D1109" s="124"/>
    </row>
    <row r="1110" spans="4:4" x14ac:dyDescent="0.2">
      <c r="D1110" s="124"/>
    </row>
    <row r="1111" spans="4:4" x14ac:dyDescent="0.2">
      <c r="D1111" s="124"/>
    </row>
    <row r="1112" spans="4:4" x14ac:dyDescent="0.2">
      <c r="D1112" s="124"/>
    </row>
    <row r="1113" spans="4:4" x14ac:dyDescent="0.2">
      <c r="D1113" s="124"/>
    </row>
    <row r="1114" spans="4:4" x14ac:dyDescent="0.2">
      <c r="D1114" s="124"/>
    </row>
    <row r="1115" spans="4:4" x14ac:dyDescent="0.2">
      <c r="D1115" s="124"/>
    </row>
    <row r="1116" spans="4:4" x14ac:dyDescent="0.2">
      <c r="D1116" s="124"/>
    </row>
    <row r="1117" spans="4:4" x14ac:dyDescent="0.2">
      <c r="D1117" s="124"/>
    </row>
    <row r="1118" spans="4:4" x14ac:dyDescent="0.2">
      <c r="D1118" s="124"/>
    </row>
    <row r="1119" spans="4:4" x14ac:dyDescent="0.2">
      <c r="D1119" s="124"/>
    </row>
    <row r="1120" spans="4:4" x14ac:dyDescent="0.2">
      <c r="D1120" s="124"/>
    </row>
    <row r="1121" spans="4:4" x14ac:dyDescent="0.2">
      <c r="D1121" s="124"/>
    </row>
    <row r="1122" spans="4:4" x14ac:dyDescent="0.2">
      <c r="D1122" s="124"/>
    </row>
    <row r="1123" spans="4:4" x14ac:dyDescent="0.2">
      <c r="D1123" s="124"/>
    </row>
    <row r="1124" spans="4:4" x14ac:dyDescent="0.2">
      <c r="D1124" s="124"/>
    </row>
    <row r="1125" spans="4:4" x14ac:dyDescent="0.2">
      <c r="D1125" s="124"/>
    </row>
    <row r="1126" spans="4:4" x14ac:dyDescent="0.2">
      <c r="D1126" s="124"/>
    </row>
    <row r="1127" spans="4:4" x14ac:dyDescent="0.2">
      <c r="D1127" s="124"/>
    </row>
    <row r="1128" spans="4:4" x14ac:dyDescent="0.2">
      <c r="D1128" s="124"/>
    </row>
    <row r="1129" spans="4:4" x14ac:dyDescent="0.2">
      <c r="D1129" s="124"/>
    </row>
    <row r="1130" spans="4:4" x14ac:dyDescent="0.2">
      <c r="D1130" s="124"/>
    </row>
    <row r="1131" spans="4:4" x14ac:dyDescent="0.2">
      <c r="D1131" s="124"/>
    </row>
    <row r="1132" spans="4:4" x14ac:dyDescent="0.2">
      <c r="D1132" s="124"/>
    </row>
    <row r="1133" spans="4:4" x14ac:dyDescent="0.2">
      <c r="D1133" s="124"/>
    </row>
    <row r="1134" spans="4:4" x14ac:dyDescent="0.2">
      <c r="D1134" s="124"/>
    </row>
    <row r="1135" spans="4:4" x14ac:dyDescent="0.2">
      <c r="D1135" s="124"/>
    </row>
    <row r="1136" spans="4:4" x14ac:dyDescent="0.2">
      <c r="D1136" s="124"/>
    </row>
    <row r="1137" spans="4:4" x14ac:dyDescent="0.2">
      <c r="D1137" s="124"/>
    </row>
    <row r="1138" spans="4:4" x14ac:dyDescent="0.2">
      <c r="D1138" s="124"/>
    </row>
    <row r="1139" spans="4:4" x14ac:dyDescent="0.2">
      <c r="D1139" s="124"/>
    </row>
    <row r="1140" spans="4:4" x14ac:dyDescent="0.2">
      <c r="D1140" s="124"/>
    </row>
    <row r="1141" spans="4:4" x14ac:dyDescent="0.2">
      <c r="D1141" s="124"/>
    </row>
    <row r="1142" spans="4:4" x14ac:dyDescent="0.2">
      <c r="D1142" s="124"/>
    </row>
    <row r="1143" spans="4:4" x14ac:dyDescent="0.2">
      <c r="D1143" s="124"/>
    </row>
    <row r="1144" spans="4:4" x14ac:dyDescent="0.2">
      <c r="D1144" s="124"/>
    </row>
    <row r="1145" spans="4:4" x14ac:dyDescent="0.2">
      <c r="D1145" s="124"/>
    </row>
    <row r="1146" spans="4:4" x14ac:dyDescent="0.2">
      <c r="D1146" s="124"/>
    </row>
    <row r="1147" spans="4:4" x14ac:dyDescent="0.2">
      <c r="D1147" s="124"/>
    </row>
    <row r="1148" spans="4:4" x14ac:dyDescent="0.2">
      <c r="D1148" s="124"/>
    </row>
    <row r="1149" spans="4:4" x14ac:dyDescent="0.2">
      <c r="D1149" s="124"/>
    </row>
    <row r="1150" spans="4:4" x14ac:dyDescent="0.2">
      <c r="D1150" s="124"/>
    </row>
    <row r="1151" spans="4:4" x14ac:dyDescent="0.2">
      <c r="D1151" s="124"/>
    </row>
    <row r="1152" spans="4:4" x14ac:dyDescent="0.2">
      <c r="D1152" s="124"/>
    </row>
    <row r="1153" spans="4:4" x14ac:dyDescent="0.2">
      <c r="D1153" s="124"/>
    </row>
    <row r="1154" spans="4:4" x14ac:dyDescent="0.2">
      <c r="D1154" s="124"/>
    </row>
    <row r="1155" spans="4:4" x14ac:dyDescent="0.2">
      <c r="D1155" s="124"/>
    </row>
    <row r="1156" spans="4:4" x14ac:dyDescent="0.2">
      <c r="D1156" s="124"/>
    </row>
    <row r="1157" spans="4:4" x14ac:dyDescent="0.2">
      <c r="D1157" s="124"/>
    </row>
    <row r="1158" spans="4:4" x14ac:dyDescent="0.2">
      <c r="D1158" s="124"/>
    </row>
    <row r="1159" spans="4:4" x14ac:dyDescent="0.2">
      <c r="D1159" s="124"/>
    </row>
    <row r="1160" spans="4:4" x14ac:dyDescent="0.2">
      <c r="D1160" s="124"/>
    </row>
    <row r="1161" spans="4:4" x14ac:dyDescent="0.2">
      <c r="D1161" s="124"/>
    </row>
    <row r="1162" spans="4:4" x14ac:dyDescent="0.2">
      <c r="D1162" s="124"/>
    </row>
    <row r="1163" spans="4:4" x14ac:dyDescent="0.2">
      <c r="D1163" s="124"/>
    </row>
    <row r="1164" spans="4:4" x14ac:dyDescent="0.2">
      <c r="D1164" s="124"/>
    </row>
    <row r="1165" spans="4:4" x14ac:dyDescent="0.2">
      <c r="D1165" s="124"/>
    </row>
    <row r="1166" spans="4:4" x14ac:dyDescent="0.2">
      <c r="D1166" s="124"/>
    </row>
    <row r="1167" spans="4:4" x14ac:dyDescent="0.2">
      <c r="D1167" s="124"/>
    </row>
    <row r="1168" spans="4:4" x14ac:dyDescent="0.2">
      <c r="D1168" s="124"/>
    </row>
    <row r="1169" spans="4:4" x14ac:dyDescent="0.2">
      <c r="D1169" s="124"/>
    </row>
    <row r="1170" spans="4:4" x14ac:dyDescent="0.2">
      <c r="D1170" s="124"/>
    </row>
    <row r="1171" spans="4:4" x14ac:dyDescent="0.2">
      <c r="D1171" s="124"/>
    </row>
    <row r="1172" spans="4:4" x14ac:dyDescent="0.2">
      <c r="D1172" s="124"/>
    </row>
    <row r="1173" spans="4:4" x14ac:dyDescent="0.2">
      <c r="D1173" s="124"/>
    </row>
    <row r="1174" spans="4:4" x14ac:dyDescent="0.2">
      <c r="D1174" s="124"/>
    </row>
    <row r="1175" spans="4:4" x14ac:dyDescent="0.2">
      <c r="D1175" s="124"/>
    </row>
    <row r="1176" spans="4:4" x14ac:dyDescent="0.2">
      <c r="D1176" s="124"/>
    </row>
    <row r="1177" spans="4:4" x14ac:dyDescent="0.2">
      <c r="D1177" s="124"/>
    </row>
    <row r="1178" spans="4:4" x14ac:dyDescent="0.2">
      <c r="D1178" s="124"/>
    </row>
    <row r="1179" spans="4:4" x14ac:dyDescent="0.2">
      <c r="D1179" s="124"/>
    </row>
    <row r="1180" spans="4:4" x14ac:dyDescent="0.2">
      <c r="D1180" s="124"/>
    </row>
    <row r="1181" spans="4:4" x14ac:dyDescent="0.2">
      <c r="D1181" s="124"/>
    </row>
    <row r="1182" spans="4:4" x14ac:dyDescent="0.2">
      <c r="D1182" s="124"/>
    </row>
    <row r="1183" spans="4:4" x14ac:dyDescent="0.2">
      <c r="D1183" s="124"/>
    </row>
    <row r="1184" spans="4:4" x14ac:dyDescent="0.2">
      <c r="D1184" s="124"/>
    </row>
    <row r="1185" spans="4:4" x14ac:dyDescent="0.2">
      <c r="D1185" s="124"/>
    </row>
    <row r="1186" spans="4:4" x14ac:dyDescent="0.2">
      <c r="D1186" s="124"/>
    </row>
    <row r="1187" spans="4:4" x14ac:dyDescent="0.2">
      <c r="D1187" s="124"/>
    </row>
    <row r="1188" spans="4:4" x14ac:dyDescent="0.2">
      <c r="D1188" s="124"/>
    </row>
    <row r="1189" spans="4:4" x14ac:dyDescent="0.2">
      <c r="D1189" s="124"/>
    </row>
    <row r="1190" spans="4:4" x14ac:dyDescent="0.2">
      <c r="D1190" s="124"/>
    </row>
    <row r="1191" spans="4:4" x14ac:dyDescent="0.2">
      <c r="D1191" s="124"/>
    </row>
    <row r="1192" spans="4:4" x14ac:dyDescent="0.2">
      <c r="D1192" s="124"/>
    </row>
    <row r="1193" spans="4:4" x14ac:dyDescent="0.2">
      <c r="D1193" s="124"/>
    </row>
    <row r="1194" spans="4:4" x14ac:dyDescent="0.2">
      <c r="D1194" s="124"/>
    </row>
    <row r="1195" spans="4:4" x14ac:dyDescent="0.2">
      <c r="D1195" s="124"/>
    </row>
    <row r="1196" spans="4:4" x14ac:dyDescent="0.2">
      <c r="D1196" s="124"/>
    </row>
    <row r="1197" spans="4:4" x14ac:dyDescent="0.2">
      <c r="D1197" s="124"/>
    </row>
    <row r="1198" spans="4:4" x14ac:dyDescent="0.2">
      <c r="D1198" s="124"/>
    </row>
    <row r="1199" spans="4:4" x14ac:dyDescent="0.2">
      <c r="D1199" s="124"/>
    </row>
    <row r="1200" spans="4:4" x14ac:dyDescent="0.2">
      <c r="D1200" s="124"/>
    </row>
    <row r="1201" spans="4:4" x14ac:dyDescent="0.2">
      <c r="D1201" s="124"/>
    </row>
    <row r="1202" spans="4:4" x14ac:dyDescent="0.2">
      <c r="D1202" s="124"/>
    </row>
    <row r="1203" spans="4:4" x14ac:dyDescent="0.2">
      <c r="D1203" s="124"/>
    </row>
    <row r="1204" spans="4:4" x14ac:dyDescent="0.2">
      <c r="D1204" s="124"/>
    </row>
    <row r="1205" spans="4:4" x14ac:dyDescent="0.2">
      <c r="D1205" s="124"/>
    </row>
    <row r="1206" spans="4:4" x14ac:dyDescent="0.2">
      <c r="D1206" s="124"/>
    </row>
    <row r="1207" spans="4:4" x14ac:dyDescent="0.2">
      <c r="D1207" s="124"/>
    </row>
    <row r="1208" spans="4:4" x14ac:dyDescent="0.2">
      <c r="D1208" s="124"/>
    </row>
    <row r="1209" spans="4:4" x14ac:dyDescent="0.2">
      <c r="D1209" s="124"/>
    </row>
    <row r="1210" spans="4:4" x14ac:dyDescent="0.2">
      <c r="D1210" s="124"/>
    </row>
    <row r="1211" spans="4:4" x14ac:dyDescent="0.2">
      <c r="D1211" s="124"/>
    </row>
    <row r="1212" spans="4:4" x14ac:dyDescent="0.2">
      <c r="D1212" s="124"/>
    </row>
    <row r="1213" spans="4:4" x14ac:dyDescent="0.2">
      <c r="D1213" s="124"/>
    </row>
    <row r="1214" spans="4:4" x14ac:dyDescent="0.2">
      <c r="D1214" s="124"/>
    </row>
    <row r="1215" spans="4:4" x14ac:dyDescent="0.2">
      <c r="D1215" s="124"/>
    </row>
    <row r="1216" spans="4:4" x14ac:dyDescent="0.2">
      <c r="D1216" s="124"/>
    </row>
    <row r="1217" spans="4:4" x14ac:dyDescent="0.2">
      <c r="D1217" s="124"/>
    </row>
    <row r="1218" spans="4:4" x14ac:dyDescent="0.2">
      <c r="D1218" s="124"/>
    </row>
    <row r="1219" spans="4:4" x14ac:dyDescent="0.2">
      <c r="D1219" s="124"/>
    </row>
    <row r="1220" spans="4:4" x14ac:dyDescent="0.2">
      <c r="D1220" s="124"/>
    </row>
    <row r="1221" spans="4:4" x14ac:dyDescent="0.2">
      <c r="D1221" s="124"/>
    </row>
    <row r="1222" spans="4:4" x14ac:dyDescent="0.2">
      <c r="D1222" s="124"/>
    </row>
    <row r="1223" spans="4:4" x14ac:dyDescent="0.2">
      <c r="D1223" s="124"/>
    </row>
    <row r="1224" spans="4:4" x14ac:dyDescent="0.2">
      <c r="D1224" s="124"/>
    </row>
    <row r="1225" spans="4:4" x14ac:dyDescent="0.2">
      <c r="D1225" s="124"/>
    </row>
    <row r="1226" spans="4:4" x14ac:dyDescent="0.2">
      <c r="D1226" s="124"/>
    </row>
    <row r="1227" spans="4:4" x14ac:dyDescent="0.2">
      <c r="D1227" s="124"/>
    </row>
    <row r="1228" spans="4:4" x14ac:dyDescent="0.2">
      <c r="D1228" s="124"/>
    </row>
    <row r="1229" spans="4:4" x14ac:dyDescent="0.2">
      <c r="D1229" s="124"/>
    </row>
    <row r="1230" spans="4:4" x14ac:dyDescent="0.2">
      <c r="D1230" s="124"/>
    </row>
    <row r="1231" spans="4:4" x14ac:dyDescent="0.2">
      <c r="D1231" s="124"/>
    </row>
    <row r="1232" spans="4:4" x14ac:dyDescent="0.2">
      <c r="D1232" s="124"/>
    </row>
    <row r="1233" spans="4:4" x14ac:dyDescent="0.2">
      <c r="D1233" s="124"/>
    </row>
    <row r="1234" spans="4:4" x14ac:dyDescent="0.2">
      <c r="D1234" s="124"/>
    </row>
    <row r="1235" spans="4:4" x14ac:dyDescent="0.2">
      <c r="D1235" s="124"/>
    </row>
    <row r="1236" spans="4:4" x14ac:dyDescent="0.2">
      <c r="D1236" s="124"/>
    </row>
    <row r="1237" spans="4:4" x14ac:dyDescent="0.2">
      <c r="D1237" s="124"/>
    </row>
    <row r="1238" spans="4:4" x14ac:dyDescent="0.2">
      <c r="D1238" s="124"/>
    </row>
    <row r="1239" spans="4:4" x14ac:dyDescent="0.2">
      <c r="D1239" s="124"/>
    </row>
    <row r="1240" spans="4:4" x14ac:dyDescent="0.2">
      <c r="D1240" s="124"/>
    </row>
    <row r="1241" spans="4:4" x14ac:dyDescent="0.2">
      <c r="D1241" s="124"/>
    </row>
    <row r="1242" spans="4:4" x14ac:dyDescent="0.2">
      <c r="D1242" s="124"/>
    </row>
    <row r="1243" spans="4:4" x14ac:dyDescent="0.2">
      <c r="D1243" s="124"/>
    </row>
    <row r="1244" spans="4:4" x14ac:dyDescent="0.2">
      <c r="D1244" s="124"/>
    </row>
    <row r="1245" spans="4:4" x14ac:dyDescent="0.2">
      <c r="D1245" s="124"/>
    </row>
    <row r="1246" spans="4:4" x14ac:dyDescent="0.2">
      <c r="D1246" s="124"/>
    </row>
    <row r="1247" spans="4:4" x14ac:dyDescent="0.2">
      <c r="D1247" s="124"/>
    </row>
    <row r="1248" spans="4:4" x14ac:dyDescent="0.2">
      <c r="D1248" s="124"/>
    </row>
    <row r="1249" spans="4:4" x14ac:dyDescent="0.2">
      <c r="D1249" s="124"/>
    </row>
    <row r="1250" spans="4:4" x14ac:dyDescent="0.2">
      <c r="D1250" s="124"/>
    </row>
    <row r="1251" spans="4:4" x14ac:dyDescent="0.2">
      <c r="D1251" s="124"/>
    </row>
    <row r="1252" spans="4:4" x14ac:dyDescent="0.2">
      <c r="D1252" s="124"/>
    </row>
    <row r="1253" spans="4:4" x14ac:dyDescent="0.2">
      <c r="D1253" s="124"/>
    </row>
    <row r="1254" spans="4:4" x14ac:dyDescent="0.2">
      <c r="D1254" s="124"/>
    </row>
    <row r="1255" spans="4:4" x14ac:dyDescent="0.2">
      <c r="D1255" s="124"/>
    </row>
    <row r="1256" spans="4:4" x14ac:dyDescent="0.2">
      <c r="D1256" s="124"/>
    </row>
    <row r="1257" spans="4:4" x14ac:dyDescent="0.2">
      <c r="D1257" s="124"/>
    </row>
    <row r="1258" spans="4:4" x14ac:dyDescent="0.2">
      <c r="D1258" s="124"/>
    </row>
    <row r="1259" spans="4:4" x14ac:dyDescent="0.2">
      <c r="D1259" s="124"/>
    </row>
    <row r="1260" spans="4:4" x14ac:dyDescent="0.2">
      <c r="D1260" s="124"/>
    </row>
    <row r="1261" spans="4:4" x14ac:dyDescent="0.2">
      <c r="D1261" s="124"/>
    </row>
    <row r="1262" spans="4:4" x14ac:dyDescent="0.2">
      <c r="D1262" s="124"/>
    </row>
    <row r="1263" spans="4:4" x14ac:dyDescent="0.2">
      <c r="D1263" s="124"/>
    </row>
    <row r="1264" spans="4:4" x14ac:dyDescent="0.2">
      <c r="D1264" s="124"/>
    </row>
    <row r="1265" spans="4:4" x14ac:dyDescent="0.2">
      <c r="D1265" s="124"/>
    </row>
    <row r="1266" spans="4:4" x14ac:dyDescent="0.2">
      <c r="D1266" s="124"/>
    </row>
    <row r="1267" spans="4:4" x14ac:dyDescent="0.2">
      <c r="D1267" s="124"/>
    </row>
    <row r="1268" spans="4:4" x14ac:dyDescent="0.2">
      <c r="D1268" s="124"/>
    </row>
    <row r="1269" spans="4:4" x14ac:dyDescent="0.2">
      <c r="D1269" s="124"/>
    </row>
    <row r="1270" spans="4:4" x14ac:dyDescent="0.2">
      <c r="D1270" s="124"/>
    </row>
    <row r="1271" spans="4:4" x14ac:dyDescent="0.2">
      <c r="D1271" s="124"/>
    </row>
    <row r="1272" spans="4:4" x14ac:dyDescent="0.2">
      <c r="D1272" s="124"/>
    </row>
    <row r="1273" spans="4:4" x14ac:dyDescent="0.2">
      <c r="D1273" s="124"/>
    </row>
    <row r="1274" spans="4:4" x14ac:dyDescent="0.2">
      <c r="D1274" s="124"/>
    </row>
    <row r="1275" spans="4:4" x14ac:dyDescent="0.2">
      <c r="D1275" s="124"/>
    </row>
    <row r="1276" spans="4:4" x14ac:dyDescent="0.2">
      <c r="D1276" s="124"/>
    </row>
    <row r="1277" spans="4:4" x14ac:dyDescent="0.2">
      <c r="D1277" s="124"/>
    </row>
    <row r="1278" spans="4:4" x14ac:dyDescent="0.2">
      <c r="D1278" s="124"/>
    </row>
    <row r="1279" spans="4:4" x14ac:dyDescent="0.2">
      <c r="D1279" s="124"/>
    </row>
    <row r="1280" spans="4:4" x14ac:dyDescent="0.2">
      <c r="D1280" s="124"/>
    </row>
    <row r="1281" spans="4:4" x14ac:dyDescent="0.2">
      <c r="D1281" s="124"/>
    </row>
    <row r="1282" spans="4:4" x14ac:dyDescent="0.2">
      <c r="D1282" s="124"/>
    </row>
    <row r="1283" spans="4:4" x14ac:dyDescent="0.2">
      <c r="D1283" s="124"/>
    </row>
    <row r="1284" spans="4:4" x14ac:dyDescent="0.2">
      <c r="D1284" s="124"/>
    </row>
    <row r="1285" spans="4:4" x14ac:dyDescent="0.2">
      <c r="D1285" s="124"/>
    </row>
    <row r="1286" spans="4:4" x14ac:dyDescent="0.2">
      <c r="D1286" s="124"/>
    </row>
    <row r="1287" spans="4:4" x14ac:dyDescent="0.2">
      <c r="D1287" s="124"/>
    </row>
    <row r="1288" spans="4:4" x14ac:dyDescent="0.2">
      <c r="D1288" s="124"/>
    </row>
    <row r="1289" spans="4:4" x14ac:dyDescent="0.2">
      <c r="D1289" s="124"/>
    </row>
    <row r="1290" spans="4:4" x14ac:dyDescent="0.2">
      <c r="D1290" s="124"/>
    </row>
    <row r="1291" spans="4:4" x14ac:dyDescent="0.2">
      <c r="D1291" s="124"/>
    </row>
    <row r="1292" spans="4:4" x14ac:dyDescent="0.2">
      <c r="D1292" s="124"/>
    </row>
    <row r="1293" spans="4:4" x14ac:dyDescent="0.2">
      <c r="D1293" s="124"/>
    </row>
    <row r="1294" spans="4:4" x14ac:dyDescent="0.2">
      <c r="D1294" s="124"/>
    </row>
    <row r="1295" spans="4:4" x14ac:dyDescent="0.2">
      <c r="D1295" s="124"/>
    </row>
    <row r="1296" spans="4:4" x14ac:dyDescent="0.2">
      <c r="D1296" s="124"/>
    </row>
    <row r="1297" spans="4:4" x14ac:dyDescent="0.2">
      <c r="D1297" s="124"/>
    </row>
    <row r="1298" spans="4:4" x14ac:dyDescent="0.2">
      <c r="D1298" s="124"/>
    </row>
    <row r="1299" spans="4:4" x14ac:dyDescent="0.2">
      <c r="D1299" s="124"/>
    </row>
    <row r="1300" spans="4:4" x14ac:dyDescent="0.2">
      <c r="D1300" s="124"/>
    </row>
    <row r="1301" spans="4:4" x14ac:dyDescent="0.2">
      <c r="D1301" s="124"/>
    </row>
    <row r="1302" spans="4:4" x14ac:dyDescent="0.2">
      <c r="D1302" s="124"/>
    </row>
    <row r="1303" spans="4:4" x14ac:dyDescent="0.2">
      <c r="D1303" s="124"/>
    </row>
    <row r="1304" spans="4:4" x14ac:dyDescent="0.2">
      <c r="D1304" s="124"/>
    </row>
    <row r="1305" spans="4:4" x14ac:dyDescent="0.2">
      <c r="D1305" s="124"/>
    </row>
    <row r="1306" spans="4:4" x14ac:dyDescent="0.2">
      <c r="D1306" s="124"/>
    </row>
    <row r="1307" spans="4:4" x14ac:dyDescent="0.2">
      <c r="D1307" s="124"/>
    </row>
    <row r="1308" spans="4:4" x14ac:dyDescent="0.2">
      <c r="D1308" s="124"/>
    </row>
    <row r="1309" spans="4:4" x14ac:dyDescent="0.2">
      <c r="D1309" s="124"/>
    </row>
    <row r="1310" spans="4:4" x14ac:dyDescent="0.2">
      <c r="D1310" s="124"/>
    </row>
    <row r="1311" spans="4:4" x14ac:dyDescent="0.2">
      <c r="D1311" s="124"/>
    </row>
    <row r="1312" spans="4:4" x14ac:dyDescent="0.2">
      <c r="D1312" s="124"/>
    </row>
    <row r="1313" spans="4:4" x14ac:dyDescent="0.2">
      <c r="D1313" s="124"/>
    </row>
    <row r="1314" spans="4:4" x14ac:dyDescent="0.2">
      <c r="D1314" s="124"/>
    </row>
    <row r="1315" spans="4:4" x14ac:dyDescent="0.2">
      <c r="D1315" s="124"/>
    </row>
    <row r="1316" spans="4:4" x14ac:dyDescent="0.2">
      <c r="D1316" s="124"/>
    </row>
    <row r="1317" spans="4:4" x14ac:dyDescent="0.2">
      <c r="D1317" s="124"/>
    </row>
    <row r="1318" spans="4:4" x14ac:dyDescent="0.2">
      <c r="D1318" s="124"/>
    </row>
    <row r="1319" spans="4:4" x14ac:dyDescent="0.2">
      <c r="D1319" s="124"/>
    </row>
    <row r="1320" spans="4:4" x14ac:dyDescent="0.2">
      <c r="D1320" s="124"/>
    </row>
    <row r="1321" spans="4:4" x14ac:dyDescent="0.2">
      <c r="D1321" s="124"/>
    </row>
    <row r="1322" spans="4:4" x14ac:dyDescent="0.2">
      <c r="D1322" s="124"/>
    </row>
    <row r="1323" spans="4:4" x14ac:dyDescent="0.2">
      <c r="D1323" s="124"/>
    </row>
    <row r="1324" spans="4:4" x14ac:dyDescent="0.2">
      <c r="D1324" s="124"/>
    </row>
    <row r="1325" spans="4:4" x14ac:dyDescent="0.2">
      <c r="D1325" s="124"/>
    </row>
    <row r="1326" spans="4:4" x14ac:dyDescent="0.2">
      <c r="D1326" s="124"/>
    </row>
    <row r="1327" spans="4:4" x14ac:dyDescent="0.2">
      <c r="D1327" s="124"/>
    </row>
    <row r="1328" spans="4:4" x14ac:dyDescent="0.2">
      <c r="D1328" s="124"/>
    </row>
    <row r="1329" spans="4:4" x14ac:dyDescent="0.2">
      <c r="D1329" s="124"/>
    </row>
    <row r="1330" spans="4:4" x14ac:dyDescent="0.2">
      <c r="D1330" s="124"/>
    </row>
    <row r="1331" spans="4:4" x14ac:dyDescent="0.2">
      <c r="D1331" s="124"/>
    </row>
    <row r="1332" spans="4:4" x14ac:dyDescent="0.2">
      <c r="D1332" s="124"/>
    </row>
    <row r="1333" spans="4:4" x14ac:dyDescent="0.2">
      <c r="D1333" s="124"/>
    </row>
    <row r="1334" spans="4:4" x14ac:dyDescent="0.2">
      <c r="D1334" s="124"/>
    </row>
    <row r="1335" spans="4:4" x14ac:dyDescent="0.2">
      <c r="D1335" s="124"/>
    </row>
    <row r="1336" spans="4:4" x14ac:dyDescent="0.2">
      <c r="D1336" s="124"/>
    </row>
    <row r="1337" spans="4:4" x14ac:dyDescent="0.2">
      <c r="D1337" s="124"/>
    </row>
    <row r="1338" spans="4:4" x14ac:dyDescent="0.2">
      <c r="D1338" s="124"/>
    </row>
    <row r="1339" spans="4:4" x14ac:dyDescent="0.2">
      <c r="D1339" s="124"/>
    </row>
    <row r="1340" spans="4:4" x14ac:dyDescent="0.2">
      <c r="D1340" s="124"/>
    </row>
    <row r="1341" spans="4:4" x14ac:dyDescent="0.2">
      <c r="D1341" s="124"/>
    </row>
    <row r="1342" spans="4:4" x14ac:dyDescent="0.2">
      <c r="D1342" s="124"/>
    </row>
    <row r="1343" spans="4:4" x14ac:dyDescent="0.2">
      <c r="D1343" s="124"/>
    </row>
    <row r="1344" spans="4:4" x14ac:dyDescent="0.2">
      <c r="D1344" s="124"/>
    </row>
    <row r="1345" spans="4:4" x14ac:dyDescent="0.2">
      <c r="D1345" s="124"/>
    </row>
    <row r="1346" spans="4:4" x14ac:dyDescent="0.2">
      <c r="D1346" s="124"/>
    </row>
    <row r="1347" spans="4:4" x14ac:dyDescent="0.2">
      <c r="D1347" s="124"/>
    </row>
    <row r="1348" spans="4:4" x14ac:dyDescent="0.2">
      <c r="D1348" s="124"/>
    </row>
    <row r="1349" spans="4:4" x14ac:dyDescent="0.2">
      <c r="D1349" s="124"/>
    </row>
    <row r="1350" spans="4:4" x14ac:dyDescent="0.2">
      <c r="D1350" s="124"/>
    </row>
    <row r="1351" spans="4:4" x14ac:dyDescent="0.2">
      <c r="D1351" s="124"/>
    </row>
    <row r="1352" spans="4:4" x14ac:dyDescent="0.2">
      <c r="D1352" s="124"/>
    </row>
    <row r="1353" spans="4:4" x14ac:dyDescent="0.2">
      <c r="D1353" s="124"/>
    </row>
    <row r="1354" spans="4:4" x14ac:dyDescent="0.2">
      <c r="D1354" s="124"/>
    </row>
    <row r="1355" spans="4:4" x14ac:dyDescent="0.2">
      <c r="D1355" s="124"/>
    </row>
    <row r="1356" spans="4:4" x14ac:dyDescent="0.2">
      <c r="D1356" s="124"/>
    </row>
    <row r="1357" spans="4:4" x14ac:dyDescent="0.2">
      <c r="D1357" s="124"/>
    </row>
    <row r="1358" spans="4:4" x14ac:dyDescent="0.2">
      <c r="D1358" s="124"/>
    </row>
    <row r="1359" spans="4:4" x14ac:dyDescent="0.2">
      <c r="D1359" s="124"/>
    </row>
    <row r="1360" spans="4:4" x14ac:dyDescent="0.2">
      <c r="D1360" s="124"/>
    </row>
    <row r="1361" spans="4:4" x14ac:dyDescent="0.2">
      <c r="D1361" s="124"/>
    </row>
    <row r="1362" spans="4:4" x14ac:dyDescent="0.2">
      <c r="D1362" s="124"/>
    </row>
    <row r="1363" spans="4:4" x14ac:dyDescent="0.2">
      <c r="D1363" s="124"/>
    </row>
    <row r="1364" spans="4:4" x14ac:dyDescent="0.2">
      <c r="D1364" s="124"/>
    </row>
    <row r="1365" spans="4:4" x14ac:dyDescent="0.2">
      <c r="D1365" s="124"/>
    </row>
    <row r="1366" spans="4:4" x14ac:dyDescent="0.2">
      <c r="D1366" s="124"/>
    </row>
    <row r="1367" spans="4:4" x14ac:dyDescent="0.2">
      <c r="D1367" s="124"/>
    </row>
    <row r="1368" spans="4:4" x14ac:dyDescent="0.2">
      <c r="D1368" s="124"/>
    </row>
    <row r="1369" spans="4:4" x14ac:dyDescent="0.2">
      <c r="D1369" s="124"/>
    </row>
    <row r="1370" spans="4:4" x14ac:dyDescent="0.2">
      <c r="D1370" s="124"/>
    </row>
    <row r="1371" spans="4:4" x14ac:dyDescent="0.2">
      <c r="D1371" s="124"/>
    </row>
    <row r="1372" spans="4:4" x14ac:dyDescent="0.2">
      <c r="D1372" s="124"/>
    </row>
    <row r="1373" spans="4:4" x14ac:dyDescent="0.2">
      <c r="D1373" s="124"/>
    </row>
    <row r="1374" spans="4:4" x14ac:dyDescent="0.2">
      <c r="D1374" s="124"/>
    </row>
    <row r="1375" spans="4:4" x14ac:dyDescent="0.2">
      <c r="D1375" s="124"/>
    </row>
    <row r="1376" spans="4:4" x14ac:dyDescent="0.2">
      <c r="D1376" s="124"/>
    </row>
    <row r="1377" spans="4:4" x14ac:dyDescent="0.2">
      <c r="D1377" s="124"/>
    </row>
    <row r="1378" spans="4:4" x14ac:dyDescent="0.2">
      <c r="D1378" s="124"/>
    </row>
    <row r="1379" spans="4:4" x14ac:dyDescent="0.2">
      <c r="D1379" s="124"/>
    </row>
    <row r="1380" spans="4:4" x14ac:dyDescent="0.2">
      <c r="D1380" s="124"/>
    </row>
    <row r="1381" spans="4:4" x14ac:dyDescent="0.2">
      <c r="D1381" s="124"/>
    </row>
    <row r="1382" spans="4:4" x14ac:dyDescent="0.2">
      <c r="D1382" s="124"/>
    </row>
    <row r="1383" spans="4:4" x14ac:dyDescent="0.2">
      <c r="D1383" s="124"/>
    </row>
    <row r="1384" spans="4:4" x14ac:dyDescent="0.2">
      <c r="D1384" s="124"/>
    </row>
    <row r="1385" spans="4:4" x14ac:dyDescent="0.2">
      <c r="D1385" s="124"/>
    </row>
    <row r="1386" spans="4:4" x14ac:dyDescent="0.2">
      <c r="D1386" s="124"/>
    </row>
    <row r="1387" spans="4:4" x14ac:dyDescent="0.2">
      <c r="D1387" s="124"/>
    </row>
    <row r="1388" spans="4:4" x14ac:dyDescent="0.2">
      <c r="D1388" s="124"/>
    </row>
    <row r="1389" spans="4:4" x14ac:dyDescent="0.2">
      <c r="D1389" s="124"/>
    </row>
    <row r="1390" spans="4:4" x14ac:dyDescent="0.2">
      <c r="D1390" s="124"/>
    </row>
    <row r="1391" spans="4:4" x14ac:dyDescent="0.2">
      <c r="D1391" s="124"/>
    </row>
    <row r="1392" spans="4:4" x14ac:dyDescent="0.2">
      <c r="D1392" s="124"/>
    </row>
    <row r="1393" spans="4:4" x14ac:dyDescent="0.2">
      <c r="D1393" s="124"/>
    </row>
    <row r="1394" spans="4:4" x14ac:dyDescent="0.2">
      <c r="D1394" s="124"/>
    </row>
    <row r="1395" spans="4:4" x14ac:dyDescent="0.2">
      <c r="D1395" s="124"/>
    </row>
    <row r="1396" spans="4:4" x14ac:dyDescent="0.2">
      <c r="D1396" s="124"/>
    </row>
    <row r="1397" spans="4:4" x14ac:dyDescent="0.2">
      <c r="D1397" s="124"/>
    </row>
    <row r="1398" spans="4:4" x14ac:dyDescent="0.2">
      <c r="D1398" s="124"/>
    </row>
    <row r="1399" spans="4:4" x14ac:dyDescent="0.2">
      <c r="D1399" s="124"/>
    </row>
    <row r="1400" spans="4:4" x14ac:dyDescent="0.2">
      <c r="D1400" s="124"/>
    </row>
    <row r="1401" spans="4:4" x14ac:dyDescent="0.2">
      <c r="D1401" s="124"/>
    </row>
    <row r="1402" spans="4:4" x14ac:dyDescent="0.2">
      <c r="D1402" s="124"/>
    </row>
    <row r="1403" spans="4:4" x14ac:dyDescent="0.2">
      <c r="D1403" s="124"/>
    </row>
    <row r="1404" spans="4:4" x14ac:dyDescent="0.2">
      <c r="D1404" s="124"/>
    </row>
    <row r="1405" spans="4:4" x14ac:dyDescent="0.2">
      <c r="D1405" s="124"/>
    </row>
    <row r="1406" spans="4:4" x14ac:dyDescent="0.2">
      <c r="D1406" s="124"/>
    </row>
    <row r="1407" spans="4:4" x14ac:dyDescent="0.2">
      <c r="D1407" s="124"/>
    </row>
    <row r="1408" spans="4:4" x14ac:dyDescent="0.2">
      <c r="D1408" s="124"/>
    </row>
    <row r="1409" spans="4:4" x14ac:dyDescent="0.2">
      <c r="D1409" s="124"/>
    </row>
    <row r="1410" spans="4:4" x14ac:dyDescent="0.2">
      <c r="D1410" s="124"/>
    </row>
    <row r="1411" spans="4:4" x14ac:dyDescent="0.2">
      <c r="D1411" s="124"/>
    </row>
    <row r="1412" spans="4:4" x14ac:dyDescent="0.2">
      <c r="D1412" s="124"/>
    </row>
    <row r="1413" spans="4:4" x14ac:dyDescent="0.2">
      <c r="D1413" s="124"/>
    </row>
    <row r="1414" spans="4:4" x14ac:dyDescent="0.2">
      <c r="D1414" s="124"/>
    </row>
    <row r="1415" spans="4:4" x14ac:dyDescent="0.2">
      <c r="D1415" s="124"/>
    </row>
    <row r="1416" spans="4:4" x14ac:dyDescent="0.2">
      <c r="D1416" s="124"/>
    </row>
    <row r="1417" spans="4:4" x14ac:dyDescent="0.2">
      <c r="D1417" s="124"/>
    </row>
    <row r="1418" spans="4:4" x14ac:dyDescent="0.2">
      <c r="D1418" s="124"/>
    </row>
    <row r="1419" spans="4:4" x14ac:dyDescent="0.2">
      <c r="D1419" s="124"/>
    </row>
    <row r="1420" spans="4:4" x14ac:dyDescent="0.2">
      <c r="D1420" s="124"/>
    </row>
    <row r="1421" spans="4:4" x14ac:dyDescent="0.2">
      <c r="D1421" s="124"/>
    </row>
    <row r="1422" spans="4:4" x14ac:dyDescent="0.2">
      <c r="D1422" s="124"/>
    </row>
    <row r="1423" spans="4:4" x14ac:dyDescent="0.2">
      <c r="D1423" s="124"/>
    </row>
    <row r="1424" spans="4:4" x14ac:dyDescent="0.2">
      <c r="D1424" s="124"/>
    </row>
    <row r="1425" spans="4:4" x14ac:dyDescent="0.2">
      <c r="D1425" s="124"/>
    </row>
    <row r="1426" spans="4:4" x14ac:dyDescent="0.2">
      <c r="D1426" s="124"/>
    </row>
    <row r="1427" spans="4:4" x14ac:dyDescent="0.2">
      <c r="D1427" s="124"/>
    </row>
    <row r="1428" spans="4:4" x14ac:dyDescent="0.2">
      <c r="D1428" s="124"/>
    </row>
    <row r="1429" spans="4:4" x14ac:dyDescent="0.2">
      <c r="D1429" s="124"/>
    </row>
    <row r="1430" spans="4:4" x14ac:dyDescent="0.2">
      <c r="D1430" s="124"/>
    </row>
    <row r="1431" spans="4:4" x14ac:dyDescent="0.2">
      <c r="D1431" s="124"/>
    </row>
    <row r="1432" spans="4:4" x14ac:dyDescent="0.2">
      <c r="D1432" s="124"/>
    </row>
    <row r="1433" spans="4:4" x14ac:dyDescent="0.2">
      <c r="D1433" s="124"/>
    </row>
    <row r="1434" spans="4:4" x14ac:dyDescent="0.2">
      <c r="D1434" s="124"/>
    </row>
    <row r="1435" spans="4:4" x14ac:dyDescent="0.2">
      <c r="D1435" s="124"/>
    </row>
    <row r="1436" spans="4:4" x14ac:dyDescent="0.2">
      <c r="D1436" s="124"/>
    </row>
    <row r="1437" spans="4:4" x14ac:dyDescent="0.2">
      <c r="D1437" s="124"/>
    </row>
    <row r="1438" spans="4:4" x14ac:dyDescent="0.2">
      <c r="D1438" s="124"/>
    </row>
    <row r="1439" spans="4:4" x14ac:dyDescent="0.2">
      <c r="D1439" s="124"/>
    </row>
    <row r="1440" spans="4:4" x14ac:dyDescent="0.2">
      <c r="D1440" s="124"/>
    </row>
    <row r="1441" spans="4:4" x14ac:dyDescent="0.2">
      <c r="D1441" s="124"/>
    </row>
    <row r="1442" spans="4:4" x14ac:dyDescent="0.2">
      <c r="D1442" s="124"/>
    </row>
    <row r="1443" spans="4:4" x14ac:dyDescent="0.2">
      <c r="D1443" s="124"/>
    </row>
    <row r="1444" spans="4:4" x14ac:dyDescent="0.2">
      <c r="D1444" s="124"/>
    </row>
    <row r="1445" spans="4:4" x14ac:dyDescent="0.2">
      <c r="D1445" s="124"/>
    </row>
    <row r="1446" spans="4:4" x14ac:dyDescent="0.2">
      <c r="D1446" s="124"/>
    </row>
    <row r="1447" spans="4:4" x14ac:dyDescent="0.2">
      <c r="D1447" s="124"/>
    </row>
    <row r="1448" spans="4:4" x14ac:dyDescent="0.2">
      <c r="D1448" s="124"/>
    </row>
    <row r="1449" spans="4:4" x14ac:dyDescent="0.2">
      <c r="D1449" s="124"/>
    </row>
    <row r="1450" spans="4:4" x14ac:dyDescent="0.2">
      <c r="D1450" s="124"/>
    </row>
    <row r="1451" spans="4:4" x14ac:dyDescent="0.2">
      <c r="D1451" s="124"/>
    </row>
    <row r="1452" spans="4:4" x14ac:dyDescent="0.2">
      <c r="D1452" s="124"/>
    </row>
    <row r="1453" spans="4:4" x14ac:dyDescent="0.2">
      <c r="D1453" s="124"/>
    </row>
    <row r="1454" spans="4:4" x14ac:dyDescent="0.2">
      <c r="D1454" s="124"/>
    </row>
    <row r="1455" spans="4:4" x14ac:dyDescent="0.2">
      <c r="D1455" s="124"/>
    </row>
    <row r="1456" spans="4:4" x14ac:dyDescent="0.2">
      <c r="D1456" s="124"/>
    </row>
    <row r="1457" spans="4:4" x14ac:dyDescent="0.2">
      <c r="D1457" s="124"/>
    </row>
    <row r="1458" spans="4:4" x14ac:dyDescent="0.2">
      <c r="D1458" s="124"/>
    </row>
    <row r="1459" spans="4:4" x14ac:dyDescent="0.2">
      <c r="D1459" s="124"/>
    </row>
    <row r="1460" spans="4:4" x14ac:dyDescent="0.2">
      <c r="D1460" s="124"/>
    </row>
    <row r="1461" spans="4:4" x14ac:dyDescent="0.2">
      <c r="D1461" s="124"/>
    </row>
    <row r="1462" spans="4:4" x14ac:dyDescent="0.2">
      <c r="D1462" s="124"/>
    </row>
    <row r="1463" spans="4:4" x14ac:dyDescent="0.2">
      <c r="D1463" s="124"/>
    </row>
    <row r="1464" spans="4:4" x14ac:dyDescent="0.2">
      <c r="D1464" s="124"/>
    </row>
    <row r="1465" spans="4:4" x14ac:dyDescent="0.2">
      <c r="D1465" s="124"/>
    </row>
    <row r="1466" spans="4:4" x14ac:dyDescent="0.2">
      <c r="D1466" s="124"/>
    </row>
    <row r="1467" spans="4:4" x14ac:dyDescent="0.2">
      <c r="D1467" s="124"/>
    </row>
    <row r="1468" spans="4:4" x14ac:dyDescent="0.2">
      <c r="D1468" s="124"/>
    </row>
    <row r="1469" spans="4:4" x14ac:dyDescent="0.2">
      <c r="D1469" s="124"/>
    </row>
    <row r="1470" spans="4:4" x14ac:dyDescent="0.2">
      <c r="D1470" s="124"/>
    </row>
    <row r="1471" spans="4:4" x14ac:dyDescent="0.2">
      <c r="D1471" s="124"/>
    </row>
    <row r="1472" spans="4:4" x14ac:dyDescent="0.2">
      <c r="D1472" s="124"/>
    </row>
    <row r="1473" spans="4:4" x14ac:dyDescent="0.2">
      <c r="D1473" s="124"/>
    </row>
    <row r="1474" spans="4:4" x14ac:dyDescent="0.2">
      <c r="D1474" s="124"/>
    </row>
    <row r="1475" spans="4:4" x14ac:dyDescent="0.2">
      <c r="D1475" s="124"/>
    </row>
    <row r="1476" spans="4:4" x14ac:dyDescent="0.2">
      <c r="D1476" s="124"/>
    </row>
    <row r="1477" spans="4:4" x14ac:dyDescent="0.2">
      <c r="D1477" s="124"/>
    </row>
    <row r="1478" spans="4:4" x14ac:dyDescent="0.2">
      <c r="D1478" s="124"/>
    </row>
    <row r="1479" spans="4:4" x14ac:dyDescent="0.2">
      <c r="D1479" s="124"/>
    </row>
    <row r="1480" spans="4:4" x14ac:dyDescent="0.2">
      <c r="D1480" s="124"/>
    </row>
    <row r="1481" spans="4:4" x14ac:dyDescent="0.2">
      <c r="D1481" s="124"/>
    </row>
    <row r="1482" spans="4:4" x14ac:dyDescent="0.2">
      <c r="D1482" s="124"/>
    </row>
    <row r="1483" spans="4:4" x14ac:dyDescent="0.2">
      <c r="D1483" s="124"/>
    </row>
    <row r="1484" spans="4:4" x14ac:dyDescent="0.2">
      <c r="D1484" s="124"/>
    </row>
    <row r="1485" spans="4:4" x14ac:dyDescent="0.2">
      <c r="D1485" s="124"/>
    </row>
    <row r="1486" spans="4:4" x14ac:dyDescent="0.2">
      <c r="D1486" s="124"/>
    </row>
    <row r="1487" spans="4:4" x14ac:dyDescent="0.2">
      <c r="D1487" s="124"/>
    </row>
    <row r="1488" spans="4:4" x14ac:dyDescent="0.2">
      <c r="D1488" s="124"/>
    </row>
    <row r="1489" spans="4:4" x14ac:dyDescent="0.2">
      <c r="D1489" s="124"/>
    </row>
    <row r="1490" spans="4:4" x14ac:dyDescent="0.2">
      <c r="D1490" s="124"/>
    </row>
    <row r="1491" spans="4:4" x14ac:dyDescent="0.2">
      <c r="D1491" s="124"/>
    </row>
    <row r="1492" spans="4:4" x14ac:dyDescent="0.2">
      <c r="D1492" s="124"/>
    </row>
    <row r="1493" spans="4:4" x14ac:dyDescent="0.2">
      <c r="D1493" s="124"/>
    </row>
    <row r="1494" spans="4:4" x14ac:dyDescent="0.2">
      <c r="D1494" s="124"/>
    </row>
    <row r="1495" spans="4:4" x14ac:dyDescent="0.2">
      <c r="D1495" s="124"/>
    </row>
    <row r="1496" spans="4:4" x14ac:dyDescent="0.2">
      <c r="D1496" s="124"/>
    </row>
    <row r="1497" spans="4:4" x14ac:dyDescent="0.2">
      <c r="D1497" s="124"/>
    </row>
    <row r="1498" spans="4:4" x14ac:dyDescent="0.2">
      <c r="D1498" s="124"/>
    </row>
    <row r="1499" spans="4:4" x14ac:dyDescent="0.2">
      <c r="D1499" s="124"/>
    </row>
    <row r="1500" spans="4:4" x14ac:dyDescent="0.2">
      <c r="D1500" s="124"/>
    </row>
    <row r="1501" spans="4:4" x14ac:dyDescent="0.2">
      <c r="D1501" s="124"/>
    </row>
    <row r="1502" spans="4:4" x14ac:dyDescent="0.2">
      <c r="D1502" s="124"/>
    </row>
    <row r="1503" spans="4:4" x14ac:dyDescent="0.2">
      <c r="D1503" s="124"/>
    </row>
    <row r="1504" spans="4:4" x14ac:dyDescent="0.2">
      <c r="D1504" s="124"/>
    </row>
    <row r="1505" spans="4:4" x14ac:dyDescent="0.2">
      <c r="D1505" s="124"/>
    </row>
    <row r="1506" spans="4:4" x14ac:dyDescent="0.2">
      <c r="D1506" s="124"/>
    </row>
    <row r="1507" spans="4:4" x14ac:dyDescent="0.2">
      <c r="D1507" s="124"/>
    </row>
    <row r="1508" spans="4:4" x14ac:dyDescent="0.2">
      <c r="D1508" s="124"/>
    </row>
    <row r="1509" spans="4:4" x14ac:dyDescent="0.2">
      <c r="D1509" s="124"/>
    </row>
    <row r="1510" spans="4:4" x14ac:dyDescent="0.2">
      <c r="D1510" s="124"/>
    </row>
    <row r="1511" spans="4:4" x14ac:dyDescent="0.2">
      <c r="D1511" s="124"/>
    </row>
    <row r="1512" spans="4:4" x14ac:dyDescent="0.2">
      <c r="D1512" s="124"/>
    </row>
    <row r="1513" spans="4:4" x14ac:dyDescent="0.2">
      <c r="D1513" s="124"/>
    </row>
    <row r="1514" spans="4:4" x14ac:dyDescent="0.2">
      <c r="D1514" s="124"/>
    </row>
    <row r="1515" spans="4:4" x14ac:dyDescent="0.2">
      <c r="D1515" s="124"/>
    </row>
    <row r="1516" spans="4:4" x14ac:dyDescent="0.2">
      <c r="D1516" s="124"/>
    </row>
    <row r="1517" spans="4:4" x14ac:dyDescent="0.2">
      <c r="D1517" s="124"/>
    </row>
    <row r="1518" spans="4:4" x14ac:dyDescent="0.2">
      <c r="D1518" s="124"/>
    </row>
    <row r="1519" spans="4:4" x14ac:dyDescent="0.2">
      <c r="D1519" s="124"/>
    </row>
    <row r="1520" spans="4:4" x14ac:dyDescent="0.2">
      <c r="D1520" s="124"/>
    </row>
    <row r="1521" spans="4:4" x14ac:dyDescent="0.2">
      <c r="D1521" s="124"/>
    </row>
    <row r="1522" spans="4:4" x14ac:dyDescent="0.2">
      <c r="D1522" s="124"/>
    </row>
    <row r="1523" spans="4:4" x14ac:dyDescent="0.2">
      <c r="D1523" s="124"/>
    </row>
    <row r="1524" spans="4:4" x14ac:dyDescent="0.2">
      <c r="D1524" s="124"/>
    </row>
    <row r="1525" spans="4:4" x14ac:dyDescent="0.2">
      <c r="D1525" s="124"/>
    </row>
    <row r="1526" spans="4:4" x14ac:dyDescent="0.2">
      <c r="D1526" s="124"/>
    </row>
    <row r="1527" spans="4:4" x14ac:dyDescent="0.2">
      <c r="D1527" s="124"/>
    </row>
    <row r="1528" spans="4:4" x14ac:dyDescent="0.2">
      <c r="D1528" s="124"/>
    </row>
    <row r="1529" spans="4:4" x14ac:dyDescent="0.2">
      <c r="D1529" s="124"/>
    </row>
    <row r="1530" spans="4:4" x14ac:dyDescent="0.2">
      <c r="D1530" s="124"/>
    </row>
    <row r="1531" spans="4:4" x14ac:dyDescent="0.2">
      <c r="D1531" s="124"/>
    </row>
    <row r="1532" spans="4:4" x14ac:dyDescent="0.2">
      <c r="D1532" s="124"/>
    </row>
    <row r="1533" spans="4:4" x14ac:dyDescent="0.2">
      <c r="D1533" s="124"/>
    </row>
    <row r="1534" spans="4:4" x14ac:dyDescent="0.2">
      <c r="D1534" s="124"/>
    </row>
    <row r="1535" spans="4:4" x14ac:dyDescent="0.2">
      <c r="D1535" s="124"/>
    </row>
    <row r="1536" spans="4:4" x14ac:dyDescent="0.2">
      <c r="D1536" s="124"/>
    </row>
    <row r="1537" spans="4:4" x14ac:dyDescent="0.2">
      <c r="D1537" s="124"/>
    </row>
    <row r="1538" spans="4:4" x14ac:dyDescent="0.2">
      <c r="D1538" s="124"/>
    </row>
    <row r="1539" spans="4:4" x14ac:dyDescent="0.2">
      <c r="D1539" s="124"/>
    </row>
    <row r="1540" spans="4:4" x14ac:dyDescent="0.2">
      <c r="D1540" s="124"/>
    </row>
    <row r="1541" spans="4:4" x14ac:dyDescent="0.2">
      <c r="D1541" s="124"/>
    </row>
    <row r="1542" spans="4:4" x14ac:dyDescent="0.2">
      <c r="D1542" s="124"/>
    </row>
    <row r="1543" spans="4:4" x14ac:dyDescent="0.2">
      <c r="D1543" s="124"/>
    </row>
    <row r="1544" spans="4:4" x14ac:dyDescent="0.2">
      <c r="D1544" s="124"/>
    </row>
    <row r="1545" spans="4:4" x14ac:dyDescent="0.2">
      <c r="D1545" s="124"/>
    </row>
    <row r="1546" spans="4:4" x14ac:dyDescent="0.2">
      <c r="D1546" s="124"/>
    </row>
    <row r="1547" spans="4:4" x14ac:dyDescent="0.2">
      <c r="D1547" s="124"/>
    </row>
    <row r="1548" spans="4:4" x14ac:dyDescent="0.2">
      <c r="D1548" s="124"/>
    </row>
    <row r="1549" spans="4:4" x14ac:dyDescent="0.2">
      <c r="D1549" s="124"/>
    </row>
    <row r="1550" spans="4:4" x14ac:dyDescent="0.2">
      <c r="D1550" s="124"/>
    </row>
    <row r="1551" spans="4:4" x14ac:dyDescent="0.2">
      <c r="D1551" s="124"/>
    </row>
    <row r="1552" spans="4:4" x14ac:dyDescent="0.2">
      <c r="D1552" s="124"/>
    </row>
    <row r="1553" spans="4:4" x14ac:dyDescent="0.2">
      <c r="D1553" s="124"/>
    </row>
    <row r="1554" spans="4:4" x14ac:dyDescent="0.2">
      <c r="D1554" s="124"/>
    </row>
    <row r="1555" spans="4:4" x14ac:dyDescent="0.2">
      <c r="D1555" s="124"/>
    </row>
    <row r="1556" spans="4:4" x14ac:dyDescent="0.2">
      <c r="D1556" s="124"/>
    </row>
    <row r="1557" spans="4:4" x14ac:dyDescent="0.2">
      <c r="D1557" s="124"/>
    </row>
    <row r="1558" spans="4:4" x14ac:dyDescent="0.2">
      <c r="D1558" s="124"/>
    </row>
    <row r="1559" spans="4:4" x14ac:dyDescent="0.2">
      <c r="D1559" s="124"/>
    </row>
    <row r="1560" spans="4:4" x14ac:dyDescent="0.2">
      <c r="D1560" s="124"/>
    </row>
    <row r="1561" spans="4:4" x14ac:dyDescent="0.2">
      <c r="D1561" s="124"/>
    </row>
    <row r="1562" spans="4:4" x14ac:dyDescent="0.2">
      <c r="D1562" s="124"/>
    </row>
    <row r="1563" spans="4:4" x14ac:dyDescent="0.2">
      <c r="D1563" s="124"/>
    </row>
    <row r="1564" spans="4:4" x14ac:dyDescent="0.2">
      <c r="D1564" s="124"/>
    </row>
    <row r="1565" spans="4:4" x14ac:dyDescent="0.2">
      <c r="D1565" s="124"/>
    </row>
    <row r="1566" spans="4:4" x14ac:dyDescent="0.2">
      <c r="D1566" s="124"/>
    </row>
    <row r="1567" spans="4:4" x14ac:dyDescent="0.2">
      <c r="D1567" s="124"/>
    </row>
    <row r="1568" spans="4:4" x14ac:dyDescent="0.2">
      <c r="D1568" s="124"/>
    </row>
    <row r="1569" spans="4:4" x14ac:dyDescent="0.2">
      <c r="D1569" s="124"/>
    </row>
    <row r="1570" spans="4:4" x14ac:dyDescent="0.2">
      <c r="D1570" s="124"/>
    </row>
    <row r="1571" spans="4:4" x14ac:dyDescent="0.2">
      <c r="D1571" s="124"/>
    </row>
    <row r="1572" spans="4:4" x14ac:dyDescent="0.2">
      <c r="D1572" s="124"/>
    </row>
    <row r="1573" spans="4:4" x14ac:dyDescent="0.2">
      <c r="D1573" s="124"/>
    </row>
    <row r="1574" spans="4:4" x14ac:dyDescent="0.2">
      <c r="D1574" s="124"/>
    </row>
    <row r="1575" spans="4:4" x14ac:dyDescent="0.2">
      <c r="D1575" s="124"/>
    </row>
    <row r="1576" spans="4:4" x14ac:dyDescent="0.2">
      <c r="D1576" s="124"/>
    </row>
    <row r="1577" spans="4:4" x14ac:dyDescent="0.2">
      <c r="D1577" s="124"/>
    </row>
    <row r="1578" spans="4:4" x14ac:dyDescent="0.2">
      <c r="D1578" s="124"/>
    </row>
    <row r="1579" spans="4:4" x14ac:dyDescent="0.2">
      <c r="D1579" s="124"/>
    </row>
    <row r="1580" spans="4:4" x14ac:dyDescent="0.2">
      <c r="D1580" s="124"/>
    </row>
    <row r="1581" spans="4:4" x14ac:dyDescent="0.2">
      <c r="D1581" s="124"/>
    </row>
    <row r="1582" spans="4:4" x14ac:dyDescent="0.2">
      <c r="D1582" s="124"/>
    </row>
    <row r="1583" spans="4:4" x14ac:dyDescent="0.2">
      <c r="D1583" s="124"/>
    </row>
    <row r="1584" spans="4:4" x14ac:dyDescent="0.2">
      <c r="D1584" s="124"/>
    </row>
    <row r="1585" spans="4:4" x14ac:dyDescent="0.2">
      <c r="D1585" s="124"/>
    </row>
    <row r="1586" spans="4:4" x14ac:dyDescent="0.2">
      <c r="D1586" s="124"/>
    </row>
    <row r="1587" spans="4:4" x14ac:dyDescent="0.2">
      <c r="D1587" s="124"/>
    </row>
    <row r="1588" spans="4:4" x14ac:dyDescent="0.2">
      <c r="D1588" s="124"/>
    </row>
    <row r="1589" spans="4:4" x14ac:dyDescent="0.2">
      <c r="D1589" s="124"/>
    </row>
    <row r="1590" spans="4:4" x14ac:dyDescent="0.2">
      <c r="D1590" s="124"/>
    </row>
    <row r="1591" spans="4:4" x14ac:dyDescent="0.2">
      <c r="D1591" s="124"/>
    </row>
    <row r="1592" spans="4:4" x14ac:dyDescent="0.2">
      <c r="D1592" s="124"/>
    </row>
    <row r="1593" spans="4:4" x14ac:dyDescent="0.2">
      <c r="D1593" s="124"/>
    </row>
    <row r="1594" spans="4:4" x14ac:dyDescent="0.2">
      <c r="D1594" s="124"/>
    </row>
    <row r="1595" spans="4:4" x14ac:dyDescent="0.2">
      <c r="D1595" s="124"/>
    </row>
    <row r="1596" spans="4:4" x14ac:dyDescent="0.2">
      <c r="D1596" s="124"/>
    </row>
    <row r="1597" spans="4:4" x14ac:dyDescent="0.2">
      <c r="D1597" s="124"/>
    </row>
    <row r="1598" spans="4:4" x14ac:dyDescent="0.2">
      <c r="D1598" s="124"/>
    </row>
    <row r="1599" spans="4:4" x14ac:dyDescent="0.2">
      <c r="D1599" s="124"/>
    </row>
    <row r="1600" spans="4:4" x14ac:dyDescent="0.2">
      <c r="D1600" s="124"/>
    </row>
    <row r="1601" spans="4:4" x14ac:dyDescent="0.2">
      <c r="D1601" s="124"/>
    </row>
    <row r="1602" spans="4:4" x14ac:dyDescent="0.2">
      <c r="D1602" s="124"/>
    </row>
    <row r="1603" spans="4:4" x14ac:dyDescent="0.2">
      <c r="D1603" s="124"/>
    </row>
    <row r="1604" spans="4:4" x14ac:dyDescent="0.2">
      <c r="D1604" s="124"/>
    </row>
    <row r="1605" spans="4:4" x14ac:dyDescent="0.2">
      <c r="D1605" s="124"/>
    </row>
    <row r="1606" spans="4:4" x14ac:dyDescent="0.2">
      <c r="D1606" s="124"/>
    </row>
    <row r="1607" spans="4:4" x14ac:dyDescent="0.2">
      <c r="D1607" s="124"/>
    </row>
    <row r="1608" spans="4:4" x14ac:dyDescent="0.2">
      <c r="D1608" s="124"/>
    </row>
    <row r="1609" spans="4:4" x14ac:dyDescent="0.2">
      <c r="D1609" s="124"/>
    </row>
    <row r="1610" spans="4:4" x14ac:dyDescent="0.2">
      <c r="D1610" s="124"/>
    </row>
    <row r="1611" spans="4:4" x14ac:dyDescent="0.2">
      <c r="D1611" s="124"/>
    </row>
    <row r="1612" spans="4:4" x14ac:dyDescent="0.2">
      <c r="D1612" s="124"/>
    </row>
    <row r="1613" spans="4:4" x14ac:dyDescent="0.2">
      <c r="D1613" s="124"/>
    </row>
    <row r="1614" spans="4:4" x14ac:dyDescent="0.2">
      <c r="D1614" s="124"/>
    </row>
    <row r="1615" spans="4:4" x14ac:dyDescent="0.2">
      <c r="D1615" s="124"/>
    </row>
    <row r="1616" spans="4:4" x14ac:dyDescent="0.2">
      <c r="D1616" s="124"/>
    </row>
    <row r="1617" spans="4:4" x14ac:dyDescent="0.2">
      <c r="D1617" s="124"/>
    </row>
    <row r="1618" spans="4:4" x14ac:dyDescent="0.2">
      <c r="D1618" s="124"/>
    </row>
    <row r="1619" spans="4:4" x14ac:dyDescent="0.2">
      <c r="D1619" s="124"/>
    </row>
    <row r="1620" spans="4:4" x14ac:dyDescent="0.2">
      <c r="D1620" s="124"/>
    </row>
    <row r="1621" spans="4:4" x14ac:dyDescent="0.2">
      <c r="D1621" s="124"/>
    </row>
    <row r="1622" spans="4:4" x14ac:dyDescent="0.2">
      <c r="D1622" s="124"/>
    </row>
    <row r="1623" spans="4:4" x14ac:dyDescent="0.2">
      <c r="D1623" s="124"/>
    </row>
    <row r="1624" spans="4:4" x14ac:dyDescent="0.2">
      <c r="D1624" s="124"/>
    </row>
    <row r="1625" spans="4:4" x14ac:dyDescent="0.2">
      <c r="D1625" s="124"/>
    </row>
    <row r="1626" spans="4:4" x14ac:dyDescent="0.2">
      <c r="D1626" s="124"/>
    </row>
    <row r="1627" spans="4:4" x14ac:dyDescent="0.2">
      <c r="D1627" s="124"/>
    </row>
    <row r="1628" spans="4:4" x14ac:dyDescent="0.2">
      <c r="D1628" s="124"/>
    </row>
    <row r="1629" spans="4:4" x14ac:dyDescent="0.2">
      <c r="D1629" s="124"/>
    </row>
    <row r="1630" spans="4:4" x14ac:dyDescent="0.2">
      <c r="D1630" s="124"/>
    </row>
    <row r="1631" spans="4:4" x14ac:dyDescent="0.2">
      <c r="D1631" s="124"/>
    </row>
    <row r="1632" spans="4:4" x14ac:dyDescent="0.2">
      <c r="D1632" s="124"/>
    </row>
    <row r="1633" spans="4:4" x14ac:dyDescent="0.2">
      <c r="D1633" s="124"/>
    </row>
    <row r="1634" spans="4:4" x14ac:dyDescent="0.2">
      <c r="D1634" s="124"/>
    </row>
    <row r="1635" spans="4:4" x14ac:dyDescent="0.2">
      <c r="D1635" s="124"/>
    </row>
    <row r="1636" spans="4:4" x14ac:dyDescent="0.2">
      <c r="D1636" s="124"/>
    </row>
    <row r="1637" spans="4:4" x14ac:dyDescent="0.2">
      <c r="D1637" s="124"/>
    </row>
    <row r="1638" spans="4:4" x14ac:dyDescent="0.2">
      <c r="D1638" s="124"/>
    </row>
    <row r="1639" spans="4:4" x14ac:dyDescent="0.2">
      <c r="D1639" s="124"/>
    </row>
    <row r="1640" spans="4:4" x14ac:dyDescent="0.2">
      <c r="D1640" s="124"/>
    </row>
    <row r="1641" spans="4:4" x14ac:dyDescent="0.2">
      <c r="D1641" s="124"/>
    </row>
    <row r="1642" spans="4:4" x14ac:dyDescent="0.2">
      <c r="D1642" s="124"/>
    </row>
    <row r="1643" spans="4:4" x14ac:dyDescent="0.2">
      <c r="D1643" s="124"/>
    </row>
    <row r="1644" spans="4:4" x14ac:dyDescent="0.2">
      <c r="D1644" s="124"/>
    </row>
    <row r="1645" spans="4:4" x14ac:dyDescent="0.2">
      <c r="D1645" s="124"/>
    </row>
    <row r="1646" spans="4:4" x14ac:dyDescent="0.2">
      <c r="D1646" s="124"/>
    </row>
    <row r="1647" spans="4:4" x14ac:dyDescent="0.2">
      <c r="D1647" s="124"/>
    </row>
    <row r="1648" spans="4:4" x14ac:dyDescent="0.2">
      <c r="D1648" s="124"/>
    </row>
    <row r="1649" spans="4:4" x14ac:dyDescent="0.2">
      <c r="D1649" s="124"/>
    </row>
    <row r="1650" spans="4:4" x14ac:dyDescent="0.2">
      <c r="D1650" s="124"/>
    </row>
    <row r="1651" spans="4:4" x14ac:dyDescent="0.2">
      <c r="D1651" s="124"/>
    </row>
    <row r="1652" spans="4:4" x14ac:dyDescent="0.2">
      <c r="D1652" s="124"/>
    </row>
    <row r="1653" spans="4:4" x14ac:dyDescent="0.2">
      <c r="D1653" s="124"/>
    </row>
    <row r="1654" spans="4:4" x14ac:dyDescent="0.2">
      <c r="D1654" s="124"/>
    </row>
    <row r="1655" spans="4:4" x14ac:dyDescent="0.2">
      <c r="D1655" s="124"/>
    </row>
    <row r="1656" spans="4:4" x14ac:dyDescent="0.2">
      <c r="D1656" s="124"/>
    </row>
    <row r="1657" spans="4:4" x14ac:dyDescent="0.2">
      <c r="D1657" s="124"/>
    </row>
    <row r="1658" spans="4:4" x14ac:dyDescent="0.2">
      <c r="D1658" s="124"/>
    </row>
    <row r="1659" spans="4:4" x14ac:dyDescent="0.2">
      <c r="D1659" s="124"/>
    </row>
    <row r="1660" spans="4:4" x14ac:dyDescent="0.2">
      <c r="D1660" s="124"/>
    </row>
    <row r="1661" spans="4:4" x14ac:dyDescent="0.2">
      <c r="D1661" s="124"/>
    </row>
    <row r="1662" spans="4:4" x14ac:dyDescent="0.2">
      <c r="D1662" s="124"/>
    </row>
    <row r="1663" spans="4:4" x14ac:dyDescent="0.2">
      <c r="D1663" s="124"/>
    </row>
    <row r="1664" spans="4:4" x14ac:dyDescent="0.2">
      <c r="D1664" s="124"/>
    </row>
    <row r="1665" spans="4:4" x14ac:dyDescent="0.2">
      <c r="D1665" s="124"/>
    </row>
    <row r="1666" spans="4:4" x14ac:dyDescent="0.2">
      <c r="D1666" s="124"/>
    </row>
    <row r="1667" spans="4:4" x14ac:dyDescent="0.2">
      <c r="D1667" s="124"/>
    </row>
    <row r="1668" spans="4:4" x14ac:dyDescent="0.2">
      <c r="D1668" s="124"/>
    </row>
    <row r="1669" spans="4:4" x14ac:dyDescent="0.2">
      <c r="D1669" s="124"/>
    </row>
    <row r="1670" spans="4:4" x14ac:dyDescent="0.2">
      <c r="D1670" s="124"/>
    </row>
    <row r="1671" spans="4:4" x14ac:dyDescent="0.2">
      <c r="D1671" s="124"/>
    </row>
    <row r="1672" spans="4:4" x14ac:dyDescent="0.2">
      <c r="D1672" s="124"/>
    </row>
    <row r="1673" spans="4:4" x14ac:dyDescent="0.2">
      <c r="D1673" s="124"/>
    </row>
    <row r="1674" spans="4:4" x14ac:dyDescent="0.2">
      <c r="D1674" s="124"/>
    </row>
    <row r="1675" spans="4:4" x14ac:dyDescent="0.2">
      <c r="D1675" s="124"/>
    </row>
    <row r="1676" spans="4:4" x14ac:dyDescent="0.2">
      <c r="D1676" s="124"/>
    </row>
    <row r="1677" spans="4:4" x14ac:dyDescent="0.2">
      <c r="D1677" s="124"/>
    </row>
    <row r="1678" spans="4:4" x14ac:dyDescent="0.2">
      <c r="D1678" s="124"/>
    </row>
    <row r="1679" spans="4:4" x14ac:dyDescent="0.2">
      <c r="D1679" s="124"/>
    </row>
    <row r="1680" spans="4:4" x14ac:dyDescent="0.2">
      <c r="D1680" s="124"/>
    </row>
    <row r="1681" spans="4:4" x14ac:dyDescent="0.2">
      <c r="D1681" s="124"/>
    </row>
    <row r="1682" spans="4:4" x14ac:dyDescent="0.2">
      <c r="D1682" s="124"/>
    </row>
    <row r="1683" spans="4:4" x14ac:dyDescent="0.2">
      <c r="D1683" s="124"/>
    </row>
    <row r="1684" spans="4:4" x14ac:dyDescent="0.2">
      <c r="D1684" s="124"/>
    </row>
    <row r="1685" spans="4:4" x14ac:dyDescent="0.2">
      <c r="D1685" s="124"/>
    </row>
    <row r="1686" spans="4:4" x14ac:dyDescent="0.2">
      <c r="D1686" s="124"/>
    </row>
    <row r="1687" spans="4:4" x14ac:dyDescent="0.2">
      <c r="D1687" s="124"/>
    </row>
    <row r="1688" spans="4:4" x14ac:dyDescent="0.2">
      <c r="D1688" s="124"/>
    </row>
    <row r="1689" spans="4:4" x14ac:dyDescent="0.2">
      <c r="D1689" s="124"/>
    </row>
    <row r="1690" spans="4:4" x14ac:dyDescent="0.2">
      <c r="D1690" s="124"/>
    </row>
    <row r="1691" spans="4:4" x14ac:dyDescent="0.2">
      <c r="D1691" s="124"/>
    </row>
    <row r="1692" spans="4:4" x14ac:dyDescent="0.2">
      <c r="D1692" s="124"/>
    </row>
    <row r="1693" spans="4:4" x14ac:dyDescent="0.2">
      <c r="D1693" s="124"/>
    </row>
    <row r="1694" spans="4:4" x14ac:dyDescent="0.2">
      <c r="D1694" s="124"/>
    </row>
    <row r="1695" spans="4:4" x14ac:dyDescent="0.2">
      <c r="D1695" s="124"/>
    </row>
    <row r="1696" spans="4:4" x14ac:dyDescent="0.2">
      <c r="D1696" s="124"/>
    </row>
    <row r="1697" spans="4:4" x14ac:dyDescent="0.2">
      <c r="D1697" s="124"/>
    </row>
    <row r="1698" spans="4:4" x14ac:dyDescent="0.2">
      <c r="D1698" s="124"/>
    </row>
    <row r="1699" spans="4:4" x14ac:dyDescent="0.2">
      <c r="D1699" s="124"/>
    </row>
    <row r="1700" spans="4:4" x14ac:dyDescent="0.2">
      <c r="D1700" s="124"/>
    </row>
    <row r="1701" spans="4:4" x14ac:dyDescent="0.2">
      <c r="D1701" s="124"/>
    </row>
    <row r="1702" spans="4:4" x14ac:dyDescent="0.2">
      <c r="D1702" s="124"/>
    </row>
    <row r="1703" spans="4:4" x14ac:dyDescent="0.2">
      <c r="D1703" s="124"/>
    </row>
    <row r="1704" spans="4:4" x14ac:dyDescent="0.2">
      <c r="D1704" s="124"/>
    </row>
    <row r="1705" spans="4:4" x14ac:dyDescent="0.2">
      <c r="D1705" s="124"/>
    </row>
    <row r="1706" spans="4:4" x14ac:dyDescent="0.2">
      <c r="D1706" s="124"/>
    </row>
    <row r="1707" spans="4:4" x14ac:dyDescent="0.2">
      <c r="D1707" s="124"/>
    </row>
    <row r="1708" spans="4:4" x14ac:dyDescent="0.2">
      <c r="D1708" s="124"/>
    </row>
    <row r="1709" spans="4:4" x14ac:dyDescent="0.2">
      <c r="D1709" s="124"/>
    </row>
    <row r="1710" spans="4:4" x14ac:dyDescent="0.2">
      <c r="D1710" s="124"/>
    </row>
    <row r="1711" spans="4:4" x14ac:dyDescent="0.2">
      <c r="D1711" s="124"/>
    </row>
    <row r="1712" spans="4:4" x14ac:dyDescent="0.2">
      <c r="D1712" s="124"/>
    </row>
    <row r="1713" spans="4:4" x14ac:dyDescent="0.2">
      <c r="D1713" s="124"/>
    </row>
    <row r="1714" spans="4:4" x14ac:dyDescent="0.2">
      <c r="D1714" s="124"/>
    </row>
    <row r="1715" spans="4:4" x14ac:dyDescent="0.2">
      <c r="D1715" s="124"/>
    </row>
    <row r="1716" spans="4:4" x14ac:dyDescent="0.2">
      <c r="D1716" s="124"/>
    </row>
    <row r="1717" spans="4:4" x14ac:dyDescent="0.2">
      <c r="D1717" s="124"/>
    </row>
    <row r="1718" spans="4:4" x14ac:dyDescent="0.2">
      <c r="D1718" s="124"/>
    </row>
    <row r="1719" spans="4:4" x14ac:dyDescent="0.2">
      <c r="D1719" s="124"/>
    </row>
    <row r="1720" spans="4:4" x14ac:dyDescent="0.2">
      <c r="D1720" s="124"/>
    </row>
    <row r="1721" spans="4:4" x14ac:dyDescent="0.2">
      <c r="D1721" s="124"/>
    </row>
    <row r="1722" spans="4:4" x14ac:dyDescent="0.2">
      <c r="D1722" s="124"/>
    </row>
    <row r="1723" spans="4:4" x14ac:dyDescent="0.2">
      <c r="D1723" s="124"/>
    </row>
    <row r="1724" spans="4:4" x14ac:dyDescent="0.2">
      <c r="D1724" s="124"/>
    </row>
    <row r="1725" spans="4:4" x14ac:dyDescent="0.2">
      <c r="D1725" s="124"/>
    </row>
    <row r="1726" spans="4:4" x14ac:dyDescent="0.2">
      <c r="D1726" s="124"/>
    </row>
    <row r="1727" spans="4:4" x14ac:dyDescent="0.2">
      <c r="D1727" s="124"/>
    </row>
    <row r="1728" spans="4:4" x14ac:dyDescent="0.2">
      <c r="D1728" s="124"/>
    </row>
    <row r="1729" spans="4:4" x14ac:dyDescent="0.2">
      <c r="D1729" s="124"/>
    </row>
    <row r="1730" spans="4:4" x14ac:dyDescent="0.2">
      <c r="D1730" s="124"/>
    </row>
    <row r="1731" spans="4:4" x14ac:dyDescent="0.2">
      <c r="D1731" s="124"/>
    </row>
    <row r="1732" spans="4:4" x14ac:dyDescent="0.2">
      <c r="D1732" s="124"/>
    </row>
    <row r="1733" spans="4:4" x14ac:dyDescent="0.2">
      <c r="D1733" s="124"/>
    </row>
    <row r="1734" spans="4:4" x14ac:dyDescent="0.2">
      <c r="D1734" s="124"/>
    </row>
    <row r="1735" spans="4:4" x14ac:dyDescent="0.2">
      <c r="D1735" s="124"/>
    </row>
    <row r="1736" spans="4:4" x14ac:dyDescent="0.2">
      <c r="D1736" s="124"/>
    </row>
    <row r="1737" spans="4:4" x14ac:dyDescent="0.2">
      <c r="D1737" s="124"/>
    </row>
    <row r="1738" spans="4:4" x14ac:dyDescent="0.2">
      <c r="D1738" s="124"/>
    </row>
    <row r="1739" spans="4:4" x14ac:dyDescent="0.2">
      <c r="D1739" s="124"/>
    </row>
    <row r="1740" spans="4:4" x14ac:dyDescent="0.2">
      <c r="D1740" s="124"/>
    </row>
    <row r="1741" spans="4:4" x14ac:dyDescent="0.2">
      <c r="D1741" s="124"/>
    </row>
    <row r="1742" spans="4:4" x14ac:dyDescent="0.2">
      <c r="D1742" s="124"/>
    </row>
    <row r="1743" spans="4:4" x14ac:dyDescent="0.2">
      <c r="D1743" s="124"/>
    </row>
    <row r="1744" spans="4:4" x14ac:dyDescent="0.2">
      <c r="D1744" s="124"/>
    </row>
    <row r="1745" spans="4:4" x14ac:dyDescent="0.2">
      <c r="D1745" s="124"/>
    </row>
    <row r="1746" spans="4:4" x14ac:dyDescent="0.2">
      <c r="D1746" s="124"/>
    </row>
    <row r="1747" spans="4:4" x14ac:dyDescent="0.2">
      <c r="D1747" s="124"/>
    </row>
    <row r="1748" spans="4:4" x14ac:dyDescent="0.2">
      <c r="D1748" s="124"/>
    </row>
    <row r="1749" spans="4:4" x14ac:dyDescent="0.2">
      <c r="D1749" s="124"/>
    </row>
    <row r="1750" spans="4:4" x14ac:dyDescent="0.2">
      <c r="D1750" s="124"/>
    </row>
    <row r="1751" spans="4:4" x14ac:dyDescent="0.2">
      <c r="D1751" s="124"/>
    </row>
    <row r="1752" spans="4:4" x14ac:dyDescent="0.2">
      <c r="D1752" s="124"/>
    </row>
    <row r="1753" spans="4:4" x14ac:dyDescent="0.2">
      <c r="D1753" s="124"/>
    </row>
    <row r="1754" spans="4:4" x14ac:dyDescent="0.2">
      <c r="D1754" s="124"/>
    </row>
    <row r="1755" spans="4:4" x14ac:dyDescent="0.2">
      <c r="D1755" s="124"/>
    </row>
    <row r="1756" spans="4:4" x14ac:dyDescent="0.2">
      <c r="D1756" s="124"/>
    </row>
    <row r="1757" spans="4:4" x14ac:dyDescent="0.2">
      <c r="D1757" s="124"/>
    </row>
    <row r="1758" spans="4:4" x14ac:dyDescent="0.2">
      <c r="D1758" s="124"/>
    </row>
    <row r="1759" spans="4:4" x14ac:dyDescent="0.2">
      <c r="D1759" s="124"/>
    </row>
    <row r="1760" spans="4:4" x14ac:dyDescent="0.2">
      <c r="D1760" s="124"/>
    </row>
    <row r="1761" spans="4:4" x14ac:dyDescent="0.2">
      <c r="D1761" s="124"/>
    </row>
    <row r="1762" spans="4:4" x14ac:dyDescent="0.2">
      <c r="D1762" s="124"/>
    </row>
    <row r="1763" spans="4:4" x14ac:dyDescent="0.2">
      <c r="D1763" s="124"/>
    </row>
    <row r="1764" spans="4:4" x14ac:dyDescent="0.2">
      <c r="D1764" s="124"/>
    </row>
    <row r="1765" spans="4:4" x14ac:dyDescent="0.2">
      <c r="D1765" s="124"/>
    </row>
    <row r="1766" spans="4:4" x14ac:dyDescent="0.2">
      <c r="D1766" s="124"/>
    </row>
    <row r="1767" spans="4:4" x14ac:dyDescent="0.2">
      <c r="D1767" s="124"/>
    </row>
    <row r="1768" spans="4:4" x14ac:dyDescent="0.2">
      <c r="D1768" s="124"/>
    </row>
    <row r="1769" spans="4:4" x14ac:dyDescent="0.2">
      <c r="D1769" s="124"/>
    </row>
    <row r="1770" spans="4:4" x14ac:dyDescent="0.2">
      <c r="D1770" s="124"/>
    </row>
    <row r="1771" spans="4:4" x14ac:dyDescent="0.2">
      <c r="D1771" s="124"/>
    </row>
    <row r="1772" spans="4:4" x14ac:dyDescent="0.2">
      <c r="D1772" s="124"/>
    </row>
    <row r="1773" spans="4:4" x14ac:dyDescent="0.2">
      <c r="D1773" s="124"/>
    </row>
    <row r="1774" spans="4:4" x14ac:dyDescent="0.2">
      <c r="D1774" s="124"/>
    </row>
    <row r="1775" spans="4:4" x14ac:dyDescent="0.2">
      <c r="D1775" s="124"/>
    </row>
    <row r="1776" spans="4:4" x14ac:dyDescent="0.2">
      <c r="D1776" s="124"/>
    </row>
    <row r="1777" spans="4:4" x14ac:dyDescent="0.2">
      <c r="D1777" s="124"/>
    </row>
    <row r="1778" spans="4:4" x14ac:dyDescent="0.2">
      <c r="D1778" s="124"/>
    </row>
    <row r="1779" spans="4:4" x14ac:dyDescent="0.2">
      <c r="D1779" s="124"/>
    </row>
    <row r="1780" spans="4:4" x14ac:dyDescent="0.2">
      <c r="D1780" s="124"/>
    </row>
    <row r="1781" spans="4:4" x14ac:dyDescent="0.2">
      <c r="D1781" s="124"/>
    </row>
    <row r="1782" spans="4:4" x14ac:dyDescent="0.2">
      <c r="D1782" s="124"/>
    </row>
    <row r="1783" spans="4:4" x14ac:dyDescent="0.2">
      <c r="D1783" s="124"/>
    </row>
    <row r="1784" spans="4:4" x14ac:dyDescent="0.2">
      <c r="D1784" s="124"/>
    </row>
    <row r="1785" spans="4:4" x14ac:dyDescent="0.2">
      <c r="D1785" s="124"/>
    </row>
    <row r="1786" spans="4:4" x14ac:dyDescent="0.2">
      <c r="D1786" s="124"/>
    </row>
    <row r="1787" spans="4:4" x14ac:dyDescent="0.2">
      <c r="D1787" s="124"/>
    </row>
    <row r="1788" spans="4:4" x14ac:dyDescent="0.2">
      <c r="D1788" s="124"/>
    </row>
    <row r="1789" spans="4:4" x14ac:dyDescent="0.2">
      <c r="D1789" s="124"/>
    </row>
    <row r="1790" spans="4:4" x14ac:dyDescent="0.2">
      <c r="D1790" s="124"/>
    </row>
    <row r="1791" spans="4:4" x14ac:dyDescent="0.2">
      <c r="D1791" s="124"/>
    </row>
    <row r="1792" spans="4:4" x14ac:dyDescent="0.2">
      <c r="D1792" s="124"/>
    </row>
    <row r="1793" spans="4:4" x14ac:dyDescent="0.2">
      <c r="D1793" s="124"/>
    </row>
    <row r="1794" spans="4:4" x14ac:dyDescent="0.2">
      <c r="D1794" s="124"/>
    </row>
    <row r="1795" spans="4:4" x14ac:dyDescent="0.2">
      <c r="D1795" s="124"/>
    </row>
    <row r="1796" spans="4:4" x14ac:dyDescent="0.2">
      <c r="D1796" s="124"/>
    </row>
    <row r="1797" spans="4:4" x14ac:dyDescent="0.2">
      <c r="D1797" s="124"/>
    </row>
    <row r="1798" spans="4:4" x14ac:dyDescent="0.2">
      <c r="D1798" s="124"/>
    </row>
    <row r="1799" spans="4:4" x14ac:dyDescent="0.2">
      <c r="D1799" s="124"/>
    </row>
    <row r="1800" spans="4:4" x14ac:dyDescent="0.2">
      <c r="D1800" s="124"/>
    </row>
    <row r="1801" spans="4:4" x14ac:dyDescent="0.2">
      <c r="D1801" s="124"/>
    </row>
    <row r="1802" spans="4:4" x14ac:dyDescent="0.2">
      <c r="D1802" s="124"/>
    </row>
    <row r="1803" spans="4:4" x14ac:dyDescent="0.2">
      <c r="D1803" s="124"/>
    </row>
    <row r="1804" spans="4:4" x14ac:dyDescent="0.2">
      <c r="D1804" s="124"/>
    </row>
    <row r="1805" spans="4:4" x14ac:dyDescent="0.2">
      <c r="D1805" s="124"/>
    </row>
    <row r="1806" spans="4:4" x14ac:dyDescent="0.2">
      <c r="D1806" s="124"/>
    </row>
    <row r="1807" spans="4:4" x14ac:dyDescent="0.2">
      <c r="D1807" s="124"/>
    </row>
    <row r="1808" spans="4:4" x14ac:dyDescent="0.2">
      <c r="D1808" s="124"/>
    </row>
    <row r="1809" spans="4:4" x14ac:dyDescent="0.2">
      <c r="D1809" s="124"/>
    </row>
    <row r="1810" spans="4:4" x14ac:dyDescent="0.2">
      <c r="D1810" s="124"/>
    </row>
    <row r="1811" spans="4:4" x14ac:dyDescent="0.2">
      <c r="D1811" s="124"/>
    </row>
    <row r="1812" spans="4:4" x14ac:dyDescent="0.2">
      <c r="D1812" s="124"/>
    </row>
    <row r="1813" spans="4:4" x14ac:dyDescent="0.2">
      <c r="D1813" s="124"/>
    </row>
    <row r="1814" spans="4:4" x14ac:dyDescent="0.2">
      <c r="D1814" s="124"/>
    </row>
    <row r="1815" spans="4:4" x14ac:dyDescent="0.2">
      <c r="D1815" s="124"/>
    </row>
    <row r="1816" spans="4:4" x14ac:dyDescent="0.2">
      <c r="D1816" s="124"/>
    </row>
    <row r="1817" spans="4:4" x14ac:dyDescent="0.2">
      <c r="D1817" s="124"/>
    </row>
    <row r="1818" spans="4:4" x14ac:dyDescent="0.2">
      <c r="D1818" s="124"/>
    </row>
    <row r="1819" spans="4:4" x14ac:dyDescent="0.2">
      <c r="D1819" s="124"/>
    </row>
    <row r="1820" spans="4:4" x14ac:dyDescent="0.2">
      <c r="D1820" s="124"/>
    </row>
    <row r="1821" spans="4:4" x14ac:dyDescent="0.2">
      <c r="D1821" s="124"/>
    </row>
    <row r="1822" spans="4:4" x14ac:dyDescent="0.2">
      <c r="D1822" s="124"/>
    </row>
    <row r="1823" spans="4:4" x14ac:dyDescent="0.2">
      <c r="D1823" s="124"/>
    </row>
    <row r="1824" spans="4:4" x14ac:dyDescent="0.2">
      <c r="D1824" s="124"/>
    </row>
    <row r="1825" spans="4:4" x14ac:dyDescent="0.2">
      <c r="D1825" s="124"/>
    </row>
    <row r="1826" spans="4:4" x14ac:dyDescent="0.2">
      <c r="D1826" s="124"/>
    </row>
    <row r="1827" spans="4:4" x14ac:dyDescent="0.2">
      <c r="D1827" s="124"/>
    </row>
    <row r="1828" spans="4:4" x14ac:dyDescent="0.2">
      <c r="D1828" s="124"/>
    </row>
    <row r="1829" spans="4:4" x14ac:dyDescent="0.2">
      <c r="D1829" s="124"/>
    </row>
    <row r="1830" spans="4:4" x14ac:dyDescent="0.2">
      <c r="D1830" s="124"/>
    </row>
    <row r="1831" spans="4:4" x14ac:dyDescent="0.2">
      <c r="D1831" s="124"/>
    </row>
    <row r="1832" spans="4:4" x14ac:dyDescent="0.2">
      <c r="D1832" s="124"/>
    </row>
    <row r="1833" spans="4:4" x14ac:dyDescent="0.2">
      <c r="D1833" s="124"/>
    </row>
    <row r="1834" spans="4:4" x14ac:dyDescent="0.2">
      <c r="D1834" s="124"/>
    </row>
    <row r="1835" spans="4:4" x14ac:dyDescent="0.2">
      <c r="D1835" s="124"/>
    </row>
    <row r="1836" spans="4:4" x14ac:dyDescent="0.2">
      <c r="D1836" s="124"/>
    </row>
    <row r="1837" spans="4:4" x14ac:dyDescent="0.2">
      <c r="D1837" s="124"/>
    </row>
    <row r="1838" spans="4:4" x14ac:dyDescent="0.2">
      <c r="D1838" s="124"/>
    </row>
    <row r="1839" spans="4:4" x14ac:dyDescent="0.2">
      <c r="D1839" s="124"/>
    </row>
    <row r="1840" spans="4:4" x14ac:dyDescent="0.2">
      <c r="D1840" s="124"/>
    </row>
    <row r="1841" spans="4:4" x14ac:dyDescent="0.2">
      <c r="D1841" s="124"/>
    </row>
    <row r="1842" spans="4:4" x14ac:dyDescent="0.2">
      <c r="D1842" s="124"/>
    </row>
    <row r="1843" spans="4:4" x14ac:dyDescent="0.2">
      <c r="D1843" s="124"/>
    </row>
    <row r="1844" spans="4:4" x14ac:dyDescent="0.2">
      <c r="D1844" s="124"/>
    </row>
    <row r="1845" spans="4:4" x14ac:dyDescent="0.2">
      <c r="D1845" s="124"/>
    </row>
    <row r="1846" spans="4:4" x14ac:dyDescent="0.2">
      <c r="D1846" s="124"/>
    </row>
    <row r="1847" spans="4:4" x14ac:dyDescent="0.2">
      <c r="D1847" s="124"/>
    </row>
    <row r="1848" spans="4:4" x14ac:dyDescent="0.2">
      <c r="D1848" s="124"/>
    </row>
    <row r="1849" spans="4:4" x14ac:dyDescent="0.2">
      <c r="D1849" s="124"/>
    </row>
    <row r="1850" spans="4:4" x14ac:dyDescent="0.2">
      <c r="D1850" s="124"/>
    </row>
    <row r="1851" spans="4:4" x14ac:dyDescent="0.2">
      <c r="D1851" s="124"/>
    </row>
    <row r="1852" spans="4:4" x14ac:dyDescent="0.2">
      <c r="D1852" s="124"/>
    </row>
    <row r="1853" spans="4:4" x14ac:dyDescent="0.2">
      <c r="D1853" s="124"/>
    </row>
    <row r="1854" spans="4:4" x14ac:dyDescent="0.2">
      <c r="D1854" s="124"/>
    </row>
    <row r="1855" spans="4:4" x14ac:dyDescent="0.2">
      <c r="D1855" s="124"/>
    </row>
    <row r="1856" spans="4:4" x14ac:dyDescent="0.2">
      <c r="D1856" s="124"/>
    </row>
    <row r="1857" spans="4:4" x14ac:dyDescent="0.2">
      <c r="D1857" s="124"/>
    </row>
    <row r="1858" spans="4:4" x14ac:dyDescent="0.2">
      <c r="D1858" s="124"/>
    </row>
    <row r="1859" spans="4:4" x14ac:dyDescent="0.2">
      <c r="D1859" s="124"/>
    </row>
    <row r="1860" spans="4:4" x14ac:dyDescent="0.2">
      <c r="D1860" s="124"/>
    </row>
    <row r="1861" spans="4:4" x14ac:dyDescent="0.2">
      <c r="D1861" s="124"/>
    </row>
    <row r="1862" spans="4:4" x14ac:dyDescent="0.2">
      <c r="D1862" s="124"/>
    </row>
    <row r="1863" spans="4:4" x14ac:dyDescent="0.2">
      <c r="D1863" s="124"/>
    </row>
    <row r="1864" spans="4:4" x14ac:dyDescent="0.2">
      <c r="D1864" s="124"/>
    </row>
    <row r="1865" spans="4:4" x14ac:dyDescent="0.2">
      <c r="D1865" s="124"/>
    </row>
    <row r="1866" spans="4:4" x14ac:dyDescent="0.2">
      <c r="D1866" s="124"/>
    </row>
    <row r="1867" spans="4:4" x14ac:dyDescent="0.2">
      <c r="D1867" s="124"/>
    </row>
    <row r="1868" spans="4:4" x14ac:dyDescent="0.2">
      <c r="D1868" s="124"/>
    </row>
    <row r="1869" spans="4:4" x14ac:dyDescent="0.2">
      <c r="D1869" s="124"/>
    </row>
    <row r="1870" spans="4:4" x14ac:dyDescent="0.2">
      <c r="D1870" s="124"/>
    </row>
    <row r="1871" spans="4:4" x14ac:dyDescent="0.2">
      <c r="D1871" s="124"/>
    </row>
    <row r="1872" spans="4:4" x14ac:dyDescent="0.2">
      <c r="D1872" s="124"/>
    </row>
    <row r="1873" spans="4:4" x14ac:dyDescent="0.2">
      <c r="D1873" s="124"/>
    </row>
    <row r="1874" spans="4:4" x14ac:dyDescent="0.2">
      <c r="D1874" s="124"/>
    </row>
    <row r="1875" spans="4:4" x14ac:dyDescent="0.2">
      <c r="D1875" s="124"/>
    </row>
    <row r="1876" spans="4:4" x14ac:dyDescent="0.2">
      <c r="D1876" s="124"/>
    </row>
    <row r="1877" spans="4:4" x14ac:dyDescent="0.2">
      <c r="D1877" s="124"/>
    </row>
    <row r="1878" spans="4:4" x14ac:dyDescent="0.2">
      <c r="D1878" s="124"/>
    </row>
    <row r="1879" spans="4:4" x14ac:dyDescent="0.2">
      <c r="D1879" s="124"/>
    </row>
    <row r="1880" spans="4:4" x14ac:dyDescent="0.2">
      <c r="D1880" s="124"/>
    </row>
    <row r="1881" spans="4:4" x14ac:dyDescent="0.2">
      <c r="D1881" s="124"/>
    </row>
    <row r="1882" spans="4:4" x14ac:dyDescent="0.2">
      <c r="D1882" s="124"/>
    </row>
    <row r="1883" spans="4:4" x14ac:dyDescent="0.2">
      <c r="D1883" s="124"/>
    </row>
    <row r="1884" spans="4:4" x14ac:dyDescent="0.2">
      <c r="D1884" s="124"/>
    </row>
    <row r="1885" spans="4:4" x14ac:dyDescent="0.2">
      <c r="D1885" s="124"/>
    </row>
    <row r="1886" spans="4:4" x14ac:dyDescent="0.2">
      <c r="D1886" s="124"/>
    </row>
    <row r="1887" spans="4:4" x14ac:dyDescent="0.2">
      <c r="D1887" s="124"/>
    </row>
    <row r="1888" spans="4:4" x14ac:dyDescent="0.2">
      <c r="D1888" s="124"/>
    </row>
    <row r="1889" spans="4:4" x14ac:dyDescent="0.2">
      <c r="D1889" s="124"/>
    </row>
    <row r="1890" spans="4:4" x14ac:dyDescent="0.2">
      <c r="D1890" s="124"/>
    </row>
    <row r="1891" spans="4:4" x14ac:dyDescent="0.2">
      <c r="D1891" s="124"/>
    </row>
    <row r="1892" spans="4:4" x14ac:dyDescent="0.2">
      <c r="D1892" s="124"/>
    </row>
    <row r="1893" spans="4:4" x14ac:dyDescent="0.2">
      <c r="D1893" s="124"/>
    </row>
    <row r="1894" spans="4:4" x14ac:dyDescent="0.2">
      <c r="D1894" s="124"/>
    </row>
    <row r="1895" spans="4:4" x14ac:dyDescent="0.2">
      <c r="D1895" s="124"/>
    </row>
    <row r="1896" spans="4:4" x14ac:dyDescent="0.2">
      <c r="D1896" s="124"/>
    </row>
    <row r="1897" spans="4:4" x14ac:dyDescent="0.2">
      <c r="D1897" s="124"/>
    </row>
    <row r="1898" spans="4:4" x14ac:dyDescent="0.2">
      <c r="D1898" s="124"/>
    </row>
    <row r="1899" spans="4:4" x14ac:dyDescent="0.2">
      <c r="D1899" s="124"/>
    </row>
    <row r="1900" spans="4:4" x14ac:dyDescent="0.2">
      <c r="D1900" s="124"/>
    </row>
    <row r="1901" spans="4:4" x14ac:dyDescent="0.2">
      <c r="D1901" s="124"/>
    </row>
    <row r="1902" spans="4:4" x14ac:dyDescent="0.2">
      <c r="D1902" s="124"/>
    </row>
    <row r="1903" spans="4:4" x14ac:dyDescent="0.2">
      <c r="D1903" s="124"/>
    </row>
    <row r="1904" spans="4:4" x14ac:dyDescent="0.2">
      <c r="D1904" s="124"/>
    </row>
    <row r="1905" spans="4:4" x14ac:dyDescent="0.2">
      <c r="D1905" s="124"/>
    </row>
    <row r="1906" spans="4:4" x14ac:dyDescent="0.2">
      <c r="D1906" s="124"/>
    </row>
    <row r="1907" spans="4:4" x14ac:dyDescent="0.2">
      <c r="D1907" s="124"/>
    </row>
    <row r="1908" spans="4:4" x14ac:dyDescent="0.2">
      <c r="D1908" s="124"/>
    </row>
    <row r="1909" spans="4:4" x14ac:dyDescent="0.2">
      <c r="D1909" s="124"/>
    </row>
    <row r="1910" spans="4:4" x14ac:dyDescent="0.2">
      <c r="D1910" s="124"/>
    </row>
    <row r="1911" spans="4:4" x14ac:dyDescent="0.2">
      <c r="D1911" s="124"/>
    </row>
    <row r="1912" spans="4:4" x14ac:dyDescent="0.2">
      <c r="D1912" s="124"/>
    </row>
    <row r="1913" spans="4:4" x14ac:dyDescent="0.2">
      <c r="D1913" s="124"/>
    </row>
    <row r="1914" spans="4:4" x14ac:dyDescent="0.2">
      <c r="D1914" s="124"/>
    </row>
    <row r="1915" spans="4:4" x14ac:dyDescent="0.2">
      <c r="D1915" s="124"/>
    </row>
    <row r="1916" spans="4:4" x14ac:dyDescent="0.2">
      <c r="D1916" s="124"/>
    </row>
    <row r="1917" spans="4:4" x14ac:dyDescent="0.2">
      <c r="D1917" s="124"/>
    </row>
    <row r="1918" spans="4:4" x14ac:dyDescent="0.2">
      <c r="D1918" s="124"/>
    </row>
    <row r="1919" spans="4:4" x14ac:dyDescent="0.2">
      <c r="D1919" s="124"/>
    </row>
    <row r="1920" spans="4:4" x14ac:dyDescent="0.2">
      <c r="D1920" s="124"/>
    </row>
    <row r="1921" spans="4:4" x14ac:dyDescent="0.2">
      <c r="D1921" s="124"/>
    </row>
    <row r="1922" spans="4:4" x14ac:dyDescent="0.2">
      <c r="D1922" s="124"/>
    </row>
    <row r="1923" spans="4:4" x14ac:dyDescent="0.2">
      <c r="D1923" s="124"/>
    </row>
    <row r="1924" spans="4:4" x14ac:dyDescent="0.2">
      <c r="D1924" s="124"/>
    </row>
    <row r="1925" spans="4:4" x14ac:dyDescent="0.2">
      <c r="D1925" s="124"/>
    </row>
    <row r="1926" spans="4:4" x14ac:dyDescent="0.2">
      <c r="D1926" s="124"/>
    </row>
    <row r="1927" spans="4:4" x14ac:dyDescent="0.2">
      <c r="D1927" s="124"/>
    </row>
    <row r="1928" spans="4:4" x14ac:dyDescent="0.2">
      <c r="D1928" s="124"/>
    </row>
    <row r="1929" spans="4:4" x14ac:dyDescent="0.2">
      <c r="D1929" s="124"/>
    </row>
    <row r="1930" spans="4:4" x14ac:dyDescent="0.2">
      <c r="D1930" s="124"/>
    </row>
    <row r="1931" spans="4:4" x14ac:dyDescent="0.2">
      <c r="D1931" s="124"/>
    </row>
    <row r="1932" spans="4:4" x14ac:dyDescent="0.2">
      <c r="D1932" s="124"/>
    </row>
    <row r="1933" spans="4:4" x14ac:dyDescent="0.2">
      <c r="D1933" s="124"/>
    </row>
    <row r="1934" spans="4:4" x14ac:dyDescent="0.2">
      <c r="D1934" s="124"/>
    </row>
    <row r="1935" spans="4:4" x14ac:dyDescent="0.2">
      <c r="D1935" s="124"/>
    </row>
    <row r="1936" spans="4:4" x14ac:dyDescent="0.2">
      <c r="D1936" s="124"/>
    </row>
    <row r="1937" spans="4:4" x14ac:dyDescent="0.2">
      <c r="D1937" s="124"/>
    </row>
    <row r="1938" spans="4:4" x14ac:dyDescent="0.2">
      <c r="D1938" s="124"/>
    </row>
    <row r="1939" spans="4:4" x14ac:dyDescent="0.2">
      <c r="D1939" s="124"/>
    </row>
    <row r="1940" spans="4:4" x14ac:dyDescent="0.2">
      <c r="D1940" s="124"/>
    </row>
    <row r="1941" spans="4:4" x14ac:dyDescent="0.2">
      <c r="D1941" s="124"/>
    </row>
    <row r="1942" spans="4:4" x14ac:dyDescent="0.2">
      <c r="D1942" s="124"/>
    </row>
    <row r="1943" spans="4:4" x14ac:dyDescent="0.2">
      <c r="D1943" s="124"/>
    </row>
    <row r="1944" spans="4:4" x14ac:dyDescent="0.2">
      <c r="D1944" s="124"/>
    </row>
    <row r="1945" spans="4:4" x14ac:dyDescent="0.2">
      <c r="D1945" s="124"/>
    </row>
    <row r="1946" spans="4:4" x14ac:dyDescent="0.2">
      <c r="D1946" s="124"/>
    </row>
    <row r="1947" spans="4:4" x14ac:dyDescent="0.2">
      <c r="D1947" s="124"/>
    </row>
    <row r="1948" spans="4:4" x14ac:dyDescent="0.2">
      <c r="D1948" s="124"/>
    </row>
    <row r="1949" spans="4:4" x14ac:dyDescent="0.2">
      <c r="D1949" s="124"/>
    </row>
    <row r="1950" spans="4:4" x14ac:dyDescent="0.2">
      <c r="D1950" s="124"/>
    </row>
    <row r="1951" spans="4:4" x14ac:dyDescent="0.2">
      <c r="D1951" s="124"/>
    </row>
    <row r="1952" spans="4:4" x14ac:dyDescent="0.2">
      <c r="D1952" s="124"/>
    </row>
    <row r="1953" spans="4:4" x14ac:dyDescent="0.2">
      <c r="D1953" s="124"/>
    </row>
    <row r="1954" spans="4:4" x14ac:dyDescent="0.2">
      <c r="D1954" s="124"/>
    </row>
    <row r="1955" spans="4:4" x14ac:dyDescent="0.2">
      <c r="D1955" s="124"/>
    </row>
    <row r="1956" spans="4:4" x14ac:dyDescent="0.2">
      <c r="D1956" s="124"/>
    </row>
    <row r="1957" spans="4:4" x14ac:dyDescent="0.2">
      <c r="D1957" s="124"/>
    </row>
    <row r="1958" spans="4:4" x14ac:dyDescent="0.2">
      <c r="D1958" s="124"/>
    </row>
    <row r="1959" spans="4:4" x14ac:dyDescent="0.2">
      <c r="D1959" s="124"/>
    </row>
    <row r="1960" spans="4:4" x14ac:dyDescent="0.2">
      <c r="D1960" s="124"/>
    </row>
    <row r="1961" spans="4:4" x14ac:dyDescent="0.2">
      <c r="D1961" s="124"/>
    </row>
    <row r="1962" spans="4:4" x14ac:dyDescent="0.2">
      <c r="D1962" s="124"/>
    </row>
    <row r="1963" spans="4:4" x14ac:dyDescent="0.2">
      <c r="D1963" s="124"/>
    </row>
    <row r="1964" spans="4:4" x14ac:dyDescent="0.2">
      <c r="D1964" s="124"/>
    </row>
    <row r="1965" spans="4:4" x14ac:dyDescent="0.2">
      <c r="D1965" s="124"/>
    </row>
    <row r="1966" spans="4:4" x14ac:dyDescent="0.2">
      <c r="D1966" s="124"/>
    </row>
    <row r="1967" spans="4:4" x14ac:dyDescent="0.2">
      <c r="D1967" s="124"/>
    </row>
    <row r="1968" spans="4:4" x14ac:dyDescent="0.2">
      <c r="D1968" s="124"/>
    </row>
    <row r="1969" spans="4:4" x14ac:dyDescent="0.2">
      <c r="D1969" s="124"/>
    </row>
    <row r="1970" spans="4:4" x14ac:dyDescent="0.2">
      <c r="D1970" s="124"/>
    </row>
    <row r="1971" spans="4:4" x14ac:dyDescent="0.2">
      <c r="D1971" s="124"/>
    </row>
    <row r="1972" spans="4:4" x14ac:dyDescent="0.2">
      <c r="D1972" s="124"/>
    </row>
    <row r="1973" spans="4:4" x14ac:dyDescent="0.2">
      <c r="D1973" s="124"/>
    </row>
    <row r="1974" spans="4:4" x14ac:dyDescent="0.2">
      <c r="D1974" s="124"/>
    </row>
    <row r="1975" spans="4:4" x14ac:dyDescent="0.2">
      <c r="D1975" s="124"/>
    </row>
    <row r="1976" spans="4:4" x14ac:dyDescent="0.2">
      <c r="D1976" s="124"/>
    </row>
    <row r="1977" spans="4:4" x14ac:dyDescent="0.2">
      <c r="D1977" s="124"/>
    </row>
    <row r="1978" spans="4:4" x14ac:dyDescent="0.2">
      <c r="D1978" s="124"/>
    </row>
    <row r="1979" spans="4:4" x14ac:dyDescent="0.2">
      <c r="D1979" s="124"/>
    </row>
    <row r="1980" spans="4:4" x14ac:dyDescent="0.2">
      <c r="D1980" s="124"/>
    </row>
    <row r="1981" spans="4:4" x14ac:dyDescent="0.2">
      <c r="D1981" s="124"/>
    </row>
    <row r="1982" spans="4:4" x14ac:dyDescent="0.2">
      <c r="D1982" s="124"/>
    </row>
    <row r="1983" spans="4:4" x14ac:dyDescent="0.2">
      <c r="D1983" s="124"/>
    </row>
    <row r="1984" spans="4:4" x14ac:dyDescent="0.2">
      <c r="D1984" s="124"/>
    </row>
    <row r="1985" spans="4:4" x14ac:dyDescent="0.2">
      <c r="D1985" s="124"/>
    </row>
    <row r="1986" spans="4:4" x14ac:dyDescent="0.2">
      <c r="D1986" s="124"/>
    </row>
    <row r="1987" spans="4:4" x14ac:dyDescent="0.2">
      <c r="D1987" s="124"/>
    </row>
    <row r="1988" spans="4:4" x14ac:dyDescent="0.2">
      <c r="D1988" s="124"/>
    </row>
    <row r="1989" spans="4:4" x14ac:dyDescent="0.2">
      <c r="D1989" s="124"/>
    </row>
    <row r="1990" spans="4:4" x14ac:dyDescent="0.2">
      <c r="D1990" s="124"/>
    </row>
    <row r="1991" spans="4:4" x14ac:dyDescent="0.2">
      <c r="D1991" s="124"/>
    </row>
    <row r="1992" spans="4:4" x14ac:dyDescent="0.2">
      <c r="D1992" s="124"/>
    </row>
    <row r="1993" spans="4:4" x14ac:dyDescent="0.2">
      <c r="D1993" s="124"/>
    </row>
    <row r="1994" spans="4:4" x14ac:dyDescent="0.2">
      <c r="D1994" s="124"/>
    </row>
    <row r="1995" spans="4:4" x14ac:dyDescent="0.2">
      <c r="D1995" s="124"/>
    </row>
    <row r="1996" spans="4:4" x14ac:dyDescent="0.2">
      <c r="D1996" s="124"/>
    </row>
    <row r="1997" spans="4:4" x14ac:dyDescent="0.2">
      <c r="D1997" s="124"/>
    </row>
    <row r="1998" spans="4:4" x14ac:dyDescent="0.2">
      <c r="D1998" s="124"/>
    </row>
    <row r="1999" spans="4:4" x14ac:dyDescent="0.2">
      <c r="D1999" s="124"/>
    </row>
    <row r="2000" spans="4:4" x14ac:dyDescent="0.2">
      <c r="D2000" s="124"/>
    </row>
    <row r="2001" spans="4:4" x14ac:dyDescent="0.2">
      <c r="D2001" s="124"/>
    </row>
    <row r="2002" spans="4:4" x14ac:dyDescent="0.2">
      <c r="D2002" s="124"/>
    </row>
    <row r="2003" spans="4:4" x14ac:dyDescent="0.2">
      <c r="D2003" s="124"/>
    </row>
    <row r="2004" spans="4:4" x14ac:dyDescent="0.2">
      <c r="D2004" s="124"/>
    </row>
    <row r="2005" spans="4:4" x14ac:dyDescent="0.2">
      <c r="D2005" s="124"/>
    </row>
    <row r="2006" spans="4:4" x14ac:dyDescent="0.2">
      <c r="D2006" s="124"/>
    </row>
    <row r="2007" spans="4:4" x14ac:dyDescent="0.2">
      <c r="D2007" s="124"/>
    </row>
    <row r="2008" spans="4:4" x14ac:dyDescent="0.2">
      <c r="D2008" s="124"/>
    </row>
    <row r="2009" spans="4:4" x14ac:dyDescent="0.2">
      <c r="D2009" s="124"/>
    </row>
    <row r="2010" spans="4:4" x14ac:dyDescent="0.2">
      <c r="D2010" s="124"/>
    </row>
    <row r="2011" spans="4:4" x14ac:dyDescent="0.2">
      <c r="D2011" s="124"/>
    </row>
    <row r="2012" spans="4:4" x14ac:dyDescent="0.2">
      <c r="D2012" s="124"/>
    </row>
    <row r="2013" spans="4:4" x14ac:dyDescent="0.2">
      <c r="D2013" s="124"/>
    </row>
    <row r="2014" spans="4:4" x14ac:dyDescent="0.2">
      <c r="D2014" s="124"/>
    </row>
    <row r="2015" spans="4:4" x14ac:dyDescent="0.2">
      <c r="D2015" s="124"/>
    </row>
    <row r="2016" spans="4:4" x14ac:dyDescent="0.2">
      <c r="D2016" s="124"/>
    </row>
    <row r="2017" spans="4:4" x14ac:dyDescent="0.2">
      <c r="D2017" s="124"/>
    </row>
    <row r="2018" spans="4:4" x14ac:dyDescent="0.2">
      <c r="D2018" s="124"/>
    </row>
    <row r="2019" spans="4:4" x14ac:dyDescent="0.2">
      <c r="D2019" s="124"/>
    </row>
    <row r="2020" spans="4:4" x14ac:dyDescent="0.2">
      <c r="D2020" s="124"/>
    </row>
    <row r="2021" spans="4:4" x14ac:dyDescent="0.2">
      <c r="D2021" s="124"/>
    </row>
    <row r="2022" spans="4:4" x14ac:dyDescent="0.2">
      <c r="D2022" s="124"/>
    </row>
    <row r="2023" spans="4:4" x14ac:dyDescent="0.2">
      <c r="D2023" s="124"/>
    </row>
    <row r="2024" spans="4:4" x14ac:dyDescent="0.2">
      <c r="D2024" s="124"/>
    </row>
    <row r="2025" spans="4:4" x14ac:dyDescent="0.2">
      <c r="D2025" s="124"/>
    </row>
    <row r="2026" spans="4:4" x14ac:dyDescent="0.2">
      <c r="D2026" s="124"/>
    </row>
    <row r="2027" spans="4:4" x14ac:dyDescent="0.2">
      <c r="D2027" s="124"/>
    </row>
    <row r="2028" spans="4:4" x14ac:dyDescent="0.2">
      <c r="D2028" s="124"/>
    </row>
    <row r="2029" spans="4:4" x14ac:dyDescent="0.2">
      <c r="D2029" s="124"/>
    </row>
    <row r="2030" spans="4:4" x14ac:dyDescent="0.2">
      <c r="D2030" s="124"/>
    </row>
    <row r="2031" spans="4:4" x14ac:dyDescent="0.2">
      <c r="D2031" s="124"/>
    </row>
    <row r="2032" spans="4:4" x14ac:dyDescent="0.2">
      <c r="D2032" s="124"/>
    </row>
    <row r="2033" spans="4:4" x14ac:dyDescent="0.2">
      <c r="D2033" s="124"/>
    </row>
    <row r="2034" spans="4:4" x14ac:dyDescent="0.2">
      <c r="D2034" s="124"/>
    </row>
    <row r="2035" spans="4:4" x14ac:dyDescent="0.2">
      <c r="D2035" s="124"/>
    </row>
    <row r="2036" spans="4:4" x14ac:dyDescent="0.2">
      <c r="D2036" s="124"/>
    </row>
    <row r="2037" spans="4:4" x14ac:dyDescent="0.2">
      <c r="D2037" s="124"/>
    </row>
    <row r="2038" spans="4:4" x14ac:dyDescent="0.2">
      <c r="D2038" s="124"/>
    </row>
    <row r="2039" spans="4:4" x14ac:dyDescent="0.2">
      <c r="D2039" s="124"/>
    </row>
    <row r="2040" spans="4:4" x14ac:dyDescent="0.2">
      <c r="D2040" s="124"/>
    </row>
    <row r="2041" spans="4:4" x14ac:dyDescent="0.2">
      <c r="D2041" s="124"/>
    </row>
    <row r="2042" spans="4:4" x14ac:dyDescent="0.2">
      <c r="D2042" s="124"/>
    </row>
    <row r="2043" spans="4:4" x14ac:dyDescent="0.2">
      <c r="D2043" s="124"/>
    </row>
    <row r="2044" spans="4:4" x14ac:dyDescent="0.2">
      <c r="D2044" s="124"/>
    </row>
    <row r="2045" spans="4:4" x14ac:dyDescent="0.2">
      <c r="D2045" s="124"/>
    </row>
    <row r="2046" spans="4:4" x14ac:dyDescent="0.2">
      <c r="D2046" s="124"/>
    </row>
    <row r="2047" spans="4:4" x14ac:dyDescent="0.2">
      <c r="D2047" s="124"/>
    </row>
    <row r="2048" spans="4:4" x14ac:dyDescent="0.2">
      <c r="D2048" s="124"/>
    </row>
    <row r="2049" spans="4:4" x14ac:dyDescent="0.2">
      <c r="D2049" s="124"/>
    </row>
    <row r="2050" spans="4:4" x14ac:dyDescent="0.2">
      <c r="D2050" s="124"/>
    </row>
    <row r="2051" spans="4:4" x14ac:dyDescent="0.2">
      <c r="D2051" s="124"/>
    </row>
    <row r="2052" spans="4:4" x14ac:dyDescent="0.2">
      <c r="D2052" s="124"/>
    </row>
    <row r="2053" spans="4:4" x14ac:dyDescent="0.2">
      <c r="D2053" s="124"/>
    </row>
    <row r="2054" spans="4:4" x14ac:dyDescent="0.2">
      <c r="D2054" s="124"/>
    </row>
    <row r="2055" spans="4:4" x14ac:dyDescent="0.2">
      <c r="D2055" s="124"/>
    </row>
    <row r="2056" spans="4:4" x14ac:dyDescent="0.2">
      <c r="D2056" s="124"/>
    </row>
    <row r="2057" spans="4:4" x14ac:dyDescent="0.2">
      <c r="D2057" s="124"/>
    </row>
    <row r="2058" spans="4:4" x14ac:dyDescent="0.2">
      <c r="D2058" s="124"/>
    </row>
    <row r="2059" spans="4:4" x14ac:dyDescent="0.2">
      <c r="D2059" s="124"/>
    </row>
    <row r="2060" spans="4:4" x14ac:dyDescent="0.2">
      <c r="D2060" s="124"/>
    </row>
    <row r="2061" spans="4:4" x14ac:dyDescent="0.2">
      <c r="D2061" s="124"/>
    </row>
    <row r="2062" spans="4:4" x14ac:dyDescent="0.2">
      <c r="D2062" s="124"/>
    </row>
    <row r="2063" spans="4:4" x14ac:dyDescent="0.2">
      <c r="D2063" s="124"/>
    </row>
    <row r="2064" spans="4:4" x14ac:dyDescent="0.2">
      <c r="D2064" s="124"/>
    </row>
    <row r="2065" spans="4:4" x14ac:dyDescent="0.2">
      <c r="D2065" s="124"/>
    </row>
    <row r="2066" spans="4:4" x14ac:dyDescent="0.2">
      <c r="D2066" s="124"/>
    </row>
    <row r="2067" spans="4:4" x14ac:dyDescent="0.2">
      <c r="D2067" s="124"/>
    </row>
    <row r="2068" spans="4:4" x14ac:dyDescent="0.2">
      <c r="D2068" s="124"/>
    </row>
    <row r="2069" spans="4:4" x14ac:dyDescent="0.2">
      <c r="D2069" s="124"/>
    </row>
    <row r="2070" spans="4:4" x14ac:dyDescent="0.2">
      <c r="D2070" s="124"/>
    </row>
    <row r="2071" spans="4:4" x14ac:dyDescent="0.2">
      <c r="D2071" s="124"/>
    </row>
    <row r="2072" spans="4:4" x14ac:dyDescent="0.2">
      <c r="D2072" s="124"/>
    </row>
    <row r="2073" spans="4:4" x14ac:dyDescent="0.2">
      <c r="D2073" s="124"/>
    </row>
    <row r="2074" spans="4:4" x14ac:dyDescent="0.2">
      <c r="D2074" s="124"/>
    </row>
    <row r="2075" spans="4:4" x14ac:dyDescent="0.2">
      <c r="D2075" s="124"/>
    </row>
    <row r="2076" spans="4:4" x14ac:dyDescent="0.2">
      <c r="D2076" s="124"/>
    </row>
    <row r="2077" spans="4:4" x14ac:dyDescent="0.2">
      <c r="D2077" s="124"/>
    </row>
    <row r="2078" spans="4:4" x14ac:dyDescent="0.2">
      <c r="D2078" s="124"/>
    </row>
    <row r="2079" spans="4:4" x14ac:dyDescent="0.2">
      <c r="D2079" s="124"/>
    </row>
    <row r="2080" spans="4:4" x14ac:dyDescent="0.2">
      <c r="D2080" s="124"/>
    </row>
    <row r="2081" spans="4:4" x14ac:dyDescent="0.2">
      <c r="D2081" s="124"/>
    </row>
    <row r="2082" spans="4:4" x14ac:dyDescent="0.2">
      <c r="D2082" s="124"/>
    </row>
    <row r="2083" spans="4:4" x14ac:dyDescent="0.2">
      <c r="D2083" s="124"/>
    </row>
    <row r="2084" spans="4:4" x14ac:dyDescent="0.2">
      <c r="D2084" s="124"/>
    </row>
    <row r="2085" spans="4:4" x14ac:dyDescent="0.2">
      <c r="D2085" s="124"/>
    </row>
    <row r="2086" spans="4:4" x14ac:dyDescent="0.2">
      <c r="D2086" s="124"/>
    </row>
    <row r="2087" spans="4:4" x14ac:dyDescent="0.2">
      <c r="D2087" s="124"/>
    </row>
    <row r="2088" spans="4:4" x14ac:dyDescent="0.2">
      <c r="D2088" s="124"/>
    </row>
    <row r="2089" spans="4:4" x14ac:dyDescent="0.2">
      <c r="D2089" s="124"/>
    </row>
    <row r="2090" spans="4:4" x14ac:dyDescent="0.2">
      <c r="D2090" s="124"/>
    </row>
    <row r="2091" spans="4:4" x14ac:dyDescent="0.2">
      <c r="D2091" s="124"/>
    </row>
    <row r="2092" spans="4:4" x14ac:dyDescent="0.2">
      <c r="D2092" s="124"/>
    </row>
    <row r="2093" spans="4:4" x14ac:dyDescent="0.2">
      <c r="D2093" s="124"/>
    </row>
    <row r="2094" spans="4:4" x14ac:dyDescent="0.2">
      <c r="D2094" s="124"/>
    </row>
    <row r="2095" spans="4:4" x14ac:dyDescent="0.2">
      <c r="D2095" s="124"/>
    </row>
    <row r="2096" spans="4:4" x14ac:dyDescent="0.2">
      <c r="D2096" s="124"/>
    </row>
    <row r="2097" spans="4:4" x14ac:dyDescent="0.2">
      <c r="D2097" s="124"/>
    </row>
    <row r="2098" spans="4:4" x14ac:dyDescent="0.2">
      <c r="D2098" s="124"/>
    </row>
    <row r="2099" spans="4:4" x14ac:dyDescent="0.2">
      <c r="D2099" s="124"/>
    </row>
    <row r="2100" spans="4:4" x14ac:dyDescent="0.2">
      <c r="D2100" s="124"/>
    </row>
    <row r="2101" spans="4:4" x14ac:dyDescent="0.2">
      <c r="D2101" s="124"/>
    </row>
    <row r="2102" spans="4:4" x14ac:dyDescent="0.2">
      <c r="D2102" s="124"/>
    </row>
    <row r="2103" spans="4:4" x14ac:dyDescent="0.2">
      <c r="D2103" s="124"/>
    </row>
    <row r="2104" spans="4:4" x14ac:dyDescent="0.2">
      <c r="D2104" s="124"/>
    </row>
    <row r="2105" spans="4:4" x14ac:dyDescent="0.2">
      <c r="D2105" s="124"/>
    </row>
    <row r="2106" spans="4:4" x14ac:dyDescent="0.2">
      <c r="D2106" s="124"/>
    </row>
    <row r="2107" spans="4:4" x14ac:dyDescent="0.2">
      <c r="D2107" s="124"/>
    </row>
    <row r="2108" spans="4:4" x14ac:dyDescent="0.2">
      <c r="D2108" s="124"/>
    </row>
    <row r="2109" spans="4:4" x14ac:dyDescent="0.2">
      <c r="D2109" s="124"/>
    </row>
    <row r="2110" spans="4:4" x14ac:dyDescent="0.2">
      <c r="D2110" s="124"/>
    </row>
    <row r="2111" spans="4:4" x14ac:dyDescent="0.2">
      <c r="D2111" s="124"/>
    </row>
    <row r="2112" spans="4:4" x14ac:dyDescent="0.2">
      <c r="D2112" s="124"/>
    </row>
    <row r="2113" spans="4:4" x14ac:dyDescent="0.2">
      <c r="D2113" s="124"/>
    </row>
    <row r="2114" spans="4:4" x14ac:dyDescent="0.2">
      <c r="D2114" s="124"/>
    </row>
    <row r="2115" spans="4:4" x14ac:dyDescent="0.2">
      <c r="D2115" s="124"/>
    </row>
    <row r="2116" spans="4:4" x14ac:dyDescent="0.2">
      <c r="D2116" s="124"/>
    </row>
    <row r="2117" spans="4:4" x14ac:dyDescent="0.2">
      <c r="D2117" s="124"/>
    </row>
    <row r="2118" spans="4:4" x14ac:dyDescent="0.2">
      <c r="D2118" s="124"/>
    </row>
    <row r="2119" spans="4:4" x14ac:dyDescent="0.2">
      <c r="D2119" s="124"/>
    </row>
    <row r="2120" spans="4:4" x14ac:dyDescent="0.2">
      <c r="D2120" s="124"/>
    </row>
    <row r="2121" spans="4:4" x14ac:dyDescent="0.2">
      <c r="D2121" s="124"/>
    </row>
    <row r="2122" spans="4:4" x14ac:dyDescent="0.2">
      <c r="D2122" s="124"/>
    </row>
    <row r="2123" spans="4:4" x14ac:dyDescent="0.2">
      <c r="D2123" s="124"/>
    </row>
    <row r="2124" spans="4:4" x14ac:dyDescent="0.2">
      <c r="D2124" s="124"/>
    </row>
    <row r="2125" spans="4:4" x14ac:dyDescent="0.2">
      <c r="D2125" s="124"/>
    </row>
    <row r="2126" spans="4:4" x14ac:dyDescent="0.2">
      <c r="D2126" s="124"/>
    </row>
    <row r="2127" spans="4:4" x14ac:dyDescent="0.2">
      <c r="D2127" s="124"/>
    </row>
    <row r="2128" spans="4:4" x14ac:dyDescent="0.2">
      <c r="D2128" s="124"/>
    </row>
    <row r="2129" spans="4:4" x14ac:dyDescent="0.2">
      <c r="D2129" s="124"/>
    </row>
    <row r="2130" spans="4:4" x14ac:dyDescent="0.2">
      <c r="D2130" s="124"/>
    </row>
    <row r="2131" spans="4:4" x14ac:dyDescent="0.2">
      <c r="D2131" s="124"/>
    </row>
    <row r="2132" spans="4:4" x14ac:dyDescent="0.2">
      <c r="D2132" s="124"/>
    </row>
    <row r="2133" spans="4:4" x14ac:dyDescent="0.2">
      <c r="D2133" s="124"/>
    </row>
    <row r="2134" spans="4:4" x14ac:dyDescent="0.2">
      <c r="D2134" s="124"/>
    </row>
    <row r="2135" spans="4:4" x14ac:dyDescent="0.2">
      <c r="D2135" s="124"/>
    </row>
    <row r="2136" spans="4:4" x14ac:dyDescent="0.2">
      <c r="D2136" s="124"/>
    </row>
    <row r="2137" spans="4:4" x14ac:dyDescent="0.2">
      <c r="D2137" s="124"/>
    </row>
    <row r="2138" spans="4:4" x14ac:dyDescent="0.2">
      <c r="D2138" s="124"/>
    </row>
    <row r="2139" spans="4:4" x14ac:dyDescent="0.2">
      <c r="D2139" s="124"/>
    </row>
    <row r="2140" spans="4:4" x14ac:dyDescent="0.2">
      <c r="D2140" s="124"/>
    </row>
    <row r="2141" spans="4:4" x14ac:dyDescent="0.2">
      <c r="D2141" s="124"/>
    </row>
    <row r="2142" spans="4:4" x14ac:dyDescent="0.2">
      <c r="D2142" s="124"/>
    </row>
    <row r="2143" spans="4:4" x14ac:dyDescent="0.2">
      <c r="D2143" s="124"/>
    </row>
    <row r="2144" spans="4:4" x14ac:dyDescent="0.2">
      <c r="D2144" s="124"/>
    </row>
    <row r="2145" spans="4:4" x14ac:dyDescent="0.2">
      <c r="D2145" s="124"/>
    </row>
    <row r="2146" spans="4:4" x14ac:dyDescent="0.2">
      <c r="D2146" s="124"/>
    </row>
    <row r="2147" spans="4:4" x14ac:dyDescent="0.2">
      <c r="D2147" s="124"/>
    </row>
    <row r="2148" spans="4:4" x14ac:dyDescent="0.2">
      <c r="D2148" s="124"/>
    </row>
    <row r="2149" spans="4:4" x14ac:dyDescent="0.2">
      <c r="D2149" s="124"/>
    </row>
    <row r="2150" spans="4:4" x14ac:dyDescent="0.2">
      <c r="D2150" s="124"/>
    </row>
    <row r="2151" spans="4:4" x14ac:dyDescent="0.2">
      <c r="D2151" s="124"/>
    </row>
    <row r="2152" spans="4:4" x14ac:dyDescent="0.2">
      <c r="D2152" s="124"/>
    </row>
    <row r="2153" spans="4:4" x14ac:dyDescent="0.2">
      <c r="D2153" s="124"/>
    </row>
    <row r="2154" spans="4:4" x14ac:dyDescent="0.2">
      <c r="D2154" s="124"/>
    </row>
    <row r="2155" spans="4:4" x14ac:dyDescent="0.2">
      <c r="D2155" s="124"/>
    </row>
    <row r="2156" spans="4:4" x14ac:dyDescent="0.2">
      <c r="D2156" s="124"/>
    </row>
    <row r="2157" spans="4:4" x14ac:dyDescent="0.2">
      <c r="D2157" s="124"/>
    </row>
    <row r="2158" spans="4:4" x14ac:dyDescent="0.2">
      <c r="D2158" s="124"/>
    </row>
    <row r="2159" spans="4:4" x14ac:dyDescent="0.2">
      <c r="D2159" s="124"/>
    </row>
    <row r="2160" spans="4:4" x14ac:dyDescent="0.2">
      <c r="D2160" s="124"/>
    </row>
    <row r="2161" spans="4:4" x14ac:dyDescent="0.2">
      <c r="D2161" s="124"/>
    </row>
    <row r="2162" spans="4:4" x14ac:dyDescent="0.2">
      <c r="D2162" s="124"/>
    </row>
    <row r="2163" spans="4:4" x14ac:dyDescent="0.2">
      <c r="D2163" s="124"/>
    </row>
    <row r="2164" spans="4:4" x14ac:dyDescent="0.2">
      <c r="D2164" s="124"/>
    </row>
    <row r="2165" spans="4:4" x14ac:dyDescent="0.2">
      <c r="D2165" s="124"/>
    </row>
    <row r="2166" spans="4:4" x14ac:dyDescent="0.2">
      <c r="D2166" s="124"/>
    </row>
    <row r="2167" spans="4:4" x14ac:dyDescent="0.2">
      <c r="D2167" s="124"/>
    </row>
    <row r="2168" spans="4:4" x14ac:dyDescent="0.2">
      <c r="D2168" s="124"/>
    </row>
    <row r="2169" spans="4:4" x14ac:dyDescent="0.2">
      <c r="D2169" s="124"/>
    </row>
    <row r="2170" spans="4:4" x14ac:dyDescent="0.2">
      <c r="D2170" s="124"/>
    </row>
    <row r="2171" spans="4:4" x14ac:dyDescent="0.2">
      <c r="D2171" s="124"/>
    </row>
    <row r="2172" spans="4:4" x14ac:dyDescent="0.2">
      <c r="D2172" s="124"/>
    </row>
    <row r="2173" spans="4:4" x14ac:dyDescent="0.2">
      <c r="D2173" s="124"/>
    </row>
    <row r="2174" spans="4:4" x14ac:dyDescent="0.2">
      <c r="D2174" s="124"/>
    </row>
    <row r="2175" spans="4:4" x14ac:dyDescent="0.2">
      <c r="D2175" s="124"/>
    </row>
    <row r="2176" spans="4:4" x14ac:dyDescent="0.2">
      <c r="D2176" s="124"/>
    </row>
    <row r="2177" spans="4:4" x14ac:dyDescent="0.2">
      <c r="D2177" s="124"/>
    </row>
    <row r="2178" spans="4:4" x14ac:dyDescent="0.2">
      <c r="D2178" s="124"/>
    </row>
    <row r="2179" spans="4:4" x14ac:dyDescent="0.2">
      <c r="D2179" s="124"/>
    </row>
    <row r="2180" spans="4:4" x14ac:dyDescent="0.2">
      <c r="D2180" s="124"/>
    </row>
    <row r="2181" spans="4:4" x14ac:dyDescent="0.2">
      <c r="D2181" s="124"/>
    </row>
    <row r="2182" spans="4:4" x14ac:dyDescent="0.2">
      <c r="D2182" s="124"/>
    </row>
    <row r="2183" spans="4:4" x14ac:dyDescent="0.2">
      <c r="D2183" s="124"/>
    </row>
    <row r="2184" spans="4:4" x14ac:dyDescent="0.2">
      <c r="D2184" s="124"/>
    </row>
    <row r="2185" spans="4:4" x14ac:dyDescent="0.2">
      <c r="D2185" s="124"/>
    </row>
    <row r="2186" spans="4:4" x14ac:dyDescent="0.2">
      <c r="D2186" s="124"/>
    </row>
    <row r="2187" spans="4:4" x14ac:dyDescent="0.2">
      <c r="D2187" s="124"/>
    </row>
    <row r="2188" spans="4:4" x14ac:dyDescent="0.2">
      <c r="D2188" s="124"/>
    </row>
    <row r="2189" spans="4:4" x14ac:dyDescent="0.2">
      <c r="D2189" s="124"/>
    </row>
    <row r="2190" spans="4:4" x14ac:dyDescent="0.2">
      <c r="D2190" s="124"/>
    </row>
    <row r="2191" spans="4:4" x14ac:dyDescent="0.2">
      <c r="D2191" s="124"/>
    </row>
    <row r="2192" spans="4:4" x14ac:dyDescent="0.2">
      <c r="D2192" s="124"/>
    </row>
    <row r="2193" spans="4:4" x14ac:dyDescent="0.2">
      <c r="D2193" s="124"/>
    </row>
    <row r="2194" spans="4:4" x14ac:dyDescent="0.2">
      <c r="D2194" s="124"/>
    </row>
    <row r="2195" spans="4:4" x14ac:dyDescent="0.2">
      <c r="D2195" s="124"/>
    </row>
    <row r="2196" spans="4:4" x14ac:dyDescent="0.2">
      <c r="D2196" s="124"/>
    </row>
    <row r="2197" spans="4:4" x14ac:dyDescent="0.2">
      <c r="D2197" s="124"/>
    </row>
    <row r="2198" spans="4:4" x14ac:dyDescent="0.2">
      <c r="D2198" s="124"/>
    </row>
    <row r="2199" spans="4:4" x14ac:dyDescent="0.2">
      <c r="D2199" s="124"/>
    </row>
    <row r="2200" spans="4:4" x14ac:dyDescent="0.2">
      <c r="D2200" s="124"/>
    </row>
    <row r="2201" spans="4:4" x14ac:dyDescent="0.2">
      <c r="D2201" s="124"/>
    </row>
    <row r="2202" spans="4:4" x14ac:dyDescent="0.2">
      <c r="D2202" s="124"/>
    </row>
    <row r="2203" spans="4:4" x14ac:dyDescent="0.2">
      <c r="D2203" s="124"/>
    </row>
    <row r="2204" spans="4:4" x14ac:dyDescent="0.2">
      <c r="D2204" s="124"/>
    </row>
    <row r="2205" spans="4:4" x14ac:dyDescent="0.2">
      <c r="D2205" s="124"/>
    </row>
    <row r="2206" spans="4:4" x14ac:dyDescent="0.2">
      <c r="D2206" s="124"/>
    </row>
    <row r="2207" spans="4:4" x14ac:dyDescent="0.2">
      <c r="D2207" s="124"/>
    </row>
    <row r="2208" spans="4:4" x14ac:dyDescent="0.2">
      <c r="D2208" s="124"/>
    </row>
    <row r="2209" spans="4:4" x14ac:dyDescent="0.2">
      <c r="D2209" s="124"/>
    </row>
    <row r="2210" spans="4:4" x14ac:dyDescent="0.2">
      <c r="D2210" s="124"/>
    </row>
    <row r="2211" spans="4:4" x14ac:dyDescent="0.2">
      <c r="D2211" s="124"/>
    </row>
    <row r="2212" spans="4:4" x14ac:dyDescent="0.2">
      <c r="D2212" s="124"/>
    </row>
    <row r="2213" spans="4:4" x14ac:dyDescent="0.2">
      <c r="D2213" s="124"/>
    </row>
    <row r="2214" spans="4:4" x14ac:dyDescent="0.2">
      <c r="D2214" s="124"/>
    </row>
    <row r="2215" spans="4:4" x14ac:dyDescent="0.2">
      <c r="D2215" s="124"/>
    </row>
    <row r="2216" spans="4:4" x14ac:dyDescent="0.2">
      <c r="D2216" s="124"/>
    </row>
    <row r="2217" spans="4:4" x14ac:dyDescent="0.2">
      <c r="D2217" s="124"/>
    </row>
    <row r="2218" spans="4:4" x14ac:dyDescent="0.2">
      <c r="D2218" s="124"/>
    </row>
    <row r="2219" spans="4:4" x14ac:dyDescent="0.2">
      <c r="D2219" s="124"/>
    </row>
    <row r="2220" spans="4:4" x14ac:dyDescent="0.2">
      <c r="D2220" s="124"/>
    </row>
    <row r="2221" spans="4:4" x14ac:dyDescent="0.2">
      <c r="D2221" s="124"/>
    </row>
    <row r="2222" spans="4:4" x14ac:dyDescent="0.2">
      <c r="D2222" s="124"/>
    </row>
    <row r="2223" spans="4:4" x14ac:dyDescent="0.2">
      <c r="D2223" s="124"/>
    </row>
    <row r="2224" spans="4:4" x14ac:dyDescent="0.2">
      <c r="D2224" s="124"/>
    </row>
    <row r="2225" spans="4:4" x14ac:dyDescent="0.2">
      <c r="D2225" s="124"/>
    </row>
    <row r="2226" spans="4:4" x14ac:dyDescent="0.2">
      <c r="D2226" s="124"/>
    </row>
    <row r="2227" spans="4:4" x14ac:dyDescent="0.2">
      <c r="D2227" s="124"/>
    </row>
    <row r="2228" spans="4:4" x14ac:dyDescent="0.2">
      <c r="D2228" s="124"/>
    </row>
    <row r="2229" spans="4:4" x14ac:dyDescent="0.2">
      <c r="D2229" s="124"/>
    </row>
    <row r="2230" spans="4:4" x14ac:dyDescent="0.2">
      <c r="D2230" s="124"/>
    </row>
    <row r="2231" spans="4:4" x14ac:dyDescent="0.2">
      <c r="D2231" s="124"/>
    </row>
    <row r="2232" spans="4:4" x14ac:dyDescent="0.2">
      <c r="D2232" s="124"/>
    </row>
    <row r="2233" spans="4:4" x14ac:dyDescent="0.2">
      <c r="D2233" s="124"/>
    </row>
    <row r="2234" spans="4:4" x14ac:dyDescent="0.2">
      <c r="D2234" s="124"/>
    </row>
    <row r="2235" spans="4:4" x14ac:dyDescent="0.2">
      <c r="D2235" s="124"/>
    </row>
    <row r="2236" spans="4:4" x14ac:dyDescent="0.2">
      <c r="D2236" s="124"/>
    </row>
    <row r="2237" spans="4:4" x14ac:dyDescent="0.2">
      <c r="D2237" s="124"/>
    </row>
    <row r="2238" spans="4:4" x14ac:dyDescent="0.2">
      <c r="D2238" s="124"/>
    </row>
    <row r="2239" spans="4:4" x14ac:dyDescent="0.2">
      <c r="D2239" s="124"/>
    </row>
    <row r="2240" spans="4:4" x14ac:dyDescent="0.2">
      <c r="D2240" s="124"/>
    </row>
    <row r="2241" spans="4:4" x14ac:dyDescent="0.2">
      <c r="D2241" s="124"/>
    </row>
    <row r="2242" spans="4:4" x14ac:dyDescent="0.2">
      <c r="D2242" s="124"/>
    </row>
    <row r="2243" spans="4:4" x14ac:dyDescent="0.2">
      <c r="D2243" s="124"/>
    </row>
    <row r="2244" spans="4:4" x14ac:dyDescent="0.2">
      <c r="D2244" s="124"/>
    </row>
    <row r="2245" spans="4:4" x14ac:dyDescent="0.2">
      <c r="D2245" s="124"/>
    </row>
    <row r="2246" spans="4:4" x14ac:dyDescent="0.2">
      <c r="D2246" s="124"/>
    </row>
    <row r="2247" spans="4:4" x14ac:dyDescent="0.2">
      <c r="D2247" s="124"/>
    </row>
    <row r="2248" spans="4:4" x14ac:dyDescent="0.2">
      <c r="D2248" s="124"/>
    </row>
    <row r="2249" spans="4:4" x14ac:dyDescent="0.2">
      <c r="D2249" s="124"/>
    </row>
    <row r="2250" spans="4:4" x14ac:dyDescent="0.2">
      <c r="D2250" s="124"/>
    </row>
    <row r="2251" spans="4:4" x14ac:dyDescent="0.2">
      <c r="D2251" s="124"/>
    </row>
    <row r="2252" spans="4:4" x14ac:dyDescent="0.2">
      <c r="D2252" s="124"/>
    </row>
    <row r="2253" spans="4:4" x14ac:dyDescent="0.2">
      <c r="D2253" s="124"/>
    </row>
    <row r="2254" spans="4:4" x14ac:dyDescent="0.2">
      <c r="D2254" s="124"/>
    </row>
    <row r="2255" spans="4:4" x14ac:dyDescent="0.2">
      <c r="D2255" s="124"/>
    </row>
    <row r="2256" spans="4:4" x14ac:dyDescent="0.2">
      <c r="D2256" s="124"/>
    </row>
    <row r="2257" spans="4:4" x14ac:dyDescent="0.2">
      <c r="D2257" s="124"/>
    </row>
    <row r="2258" spans="4:4" x14ac:dyDescent="0.2">
      <c r="D2258" s="124"/>
    </row>
    <row r="2259" spans="4:4" x14ac:dyDescent="0.2">
      <c r="D2259" s="124"/>
    </row>
    <row r="2260" spans="4:4" x14ac:dyDescent="0.2">
      <c r="D2260" s="124"/>
    </row>
    <row r="2261" spans="4:4" x14ac:dyDescent="0.2">
      <c r="D2261" s="124"/>
    </row>
    <row r="2262" spans="4:4" x14ac:dyDescent="0.2">
      <c r="D2262" s="124"/>
    </row>
    <row r="2263" spans="4:4" x14ac:dyDescent="0.2">
      <c r="D2263" s="124"/>
    </row>
    <row r="2264" spans="4:4" x14ac:dyDescent="0.2">
      <c r="D2264" s="124"/>
    </row>
    <row r="2265" spans="4:4" x14ac:dyDescent="0.2">
      <c r="D2265" s="124"/>
    </row>
    <row r="2266" spans="4:4" x14ac:dyDescent="0.2">
      <c r="D2266" s="124"/>
    </row>
    <row r="2267" spans="4:4" x14ac:dyDescent="0.2">
      <c r="D2267" s="124"/>
    </row>
    <row r="2268" spans="4:4" x14ac:dyDescent="0.2">
      <c r="D2268" s="124"/>
    </row>
    <row r="2269" spans="4:4" x14ac:dyDescent="0.2">
      <c r="D2269" s="124"/>
    </row>
    <row r="2270" spans="4:4" x14ac:dyDescent="0.2">
      <c r="D2270" s="124"/>
    </row>
    <row r="2271" spans="4:4" x14ac:dyDescent="0.2">
      <c r="D2271" s="124"/>
    </row>
    <row r="2272" spans="4:4" x14ac:dyDescent="0.2">
      <c r="D2272" s="124"/>
    </row>
    <row r="2273" spans="4:4" x14ac:dyDescent="0.2">
      <c r="D2273" s="124"/>
    </row>
    <row r="2274" spans="4:4" x14ac:dyDescent="0.2">
      <c r="D2274" s="124"/>
    </row>
    <row r="2275" spans="4:4" x14ac:dyDescent="0.2">
      <c r="D2275" s="124"/>
    </row>
    <row r="2276" spans="4:4" x14ac:dyDescent="0.2">
      <c r="D2276" s="124"/>
    </row>
    <row r="2277" spans="4:4" x14ac:dyDescent="0.2">
      <c r="D2277" s="124"/>
    </row>
    <row r="2278" spans="4:4" x14ac:dyDescent="0.2">
      <c r="D2278" s="124"/>
    </row>
    <row r="2279" spans="4:4" x14ac:dyDescent="0.2">
      <c r="D2279" s="124"/>
    </row>
    <row r="2280" spans="4:4" x14ac:dyDescent="0.2">
      <c r="D2280" s="124"/>
    </row>
    <row r="2281" spans="4:4" x14ac:dyDescent="0.2">
      <c r="D2281" s="124"/>
    </row>
    <row r="2282" spans="4:4" x14ac:dyDescent="0.2">
      <c r="D2282" s="124"/>
    </row>
    <row r="2283" spans="4:4" x14ac:dyDescent="0.2">
      <c r="D2283" s="124"/>
    </row>
    <row r="2284" spans="4:4" x14ac:dyDescent="0.2">
      <c r="D2284" s="124"/>
    </row>
    <row r="2285" spans="4:4" x14ac:dyDescent="0.2">
      <c r="D2285" s="124"/>
    </row>
    <row r="2286" spans="4:4" x14ac:dyDescent="0.2">
      <c r="D2286" s="124"/>
    </row>
    <row r="2287" spans="4:4" x14ac:dyDescent="0.2">
      <c r="D2287" s="124"/>
    </row>
    <row r="2288" spans="4:4" x14ac:dyDescent="0.2">
      <c r="D2288" s="124"/>
    </row>
    <row r="2289" spans="4:4" x14ac:dyDescent="0.2">
      <c r="D2289" s="124"/>
    </row>
    <row r="2290" spans="4:4" x14ac:dyDescent="0.2">
      <c r="D2290" s="124"/>
    </row>
    <row r="2291" spans="4:4" x14ac:dyDescent="0.2">
      <c r="D2291" s="124"/>
    </row>
    <row r="2292" spans="4:4" x14ac:dyDescent="0.2">
      <c r="D2292" s="124"/>
    </row>
    <row r="2293" spans="4:4" x14ac:dyDescent="0.2">
      <c r="D2293" s="124"/>
    </row>
    <row r="2294" spans="4:4" x14ac:dyDescent="0.2">
      <c r="D2294" s="124"/>
    </row>
    <row r="2295" spans="4:4" x14ac:dyDescent="0.2">
      <c r="D2295" s="124"/>
    </row>
    <row r="2296" spans="4:4" x14ac:dyDescent="0.2">
      <c r="D2296" s="124"/>
    </row>
    <row r="2297" spans="4:4" x14ac:dyDescent="0.2">
      <c r="D2297" s="124"/>
    </row>
    <row r="2298" spans="4:4" x14ac:dyDescent="0.2">
      <c r="D2298" s="124"/>
    </row>
    <row r="2299" spans="4:4" x14ac:dyDescent="0.2">
      <c r="D2299" s="124"/>
    </row>
    <row r="2300" spans="4:4" x14ac:dyDescent="0.2">
      <c r="D2300" s="124"/>
    </row>
    <row r="2301" spans="4:4" x14ac:dyDescent="0.2">
      <c r="D2301" s="124"/>
    </row>
    <row r="2302" spans="4:4" x14ac:dyDescent="0.2">
      <c r="D2302" s="124"/>
    </row>
    <row r="2303" spans="4:4" x14ac:dyDescent="0.2">
      <c r="D2303" s="124"/>
    </row>
    <row r="2304" spans="4:4" x14ac:dyDescent="0.2">
      <c r="D2304" s="124"/>
    </row>
    <row r="2305" spans="4:4" x14ac:dyDescent="0.2">
      <c r="D2305" s="124"/>
    </row>
    <row r="2306" spans="4:4" x14ac:dyDescent="0.2">
      <c r="D2306" s="124"/>
    </row>
    <row r="2307" spans="4:4" x14ac:dyDescent="0.2">
      <c r="D2307" s="124"/>
    </row>
    <row r="2308" spans="4:4" x14ac:dyDescent="0.2">
      <c r="D2308" s="124"/>
    </row>
    <row r="2309" spans="4:4" x14ac:dyDescent="0.2">
      <c r="D2309" s="124"/>
    </row>
    <row r="2310" spans="4:4" x14ac:dyDescent="0.2">
      <c r="D2310" s="124"/>
    </row>
    <row r="2311" spans="4:4" x14ac:dyDescent="0.2">
      <c r="D2311" s="124"/>
    </row>
    <row r="2312" spans="4:4" x14ac:dyDescent="0.2">
      <c r="D2312" s="124"/>
    </row>
    <row r="2313" spans="4:4" x14ac:dyDescent="0.2">
      <c r="D2313" s="124"/>
    </row>
    <row r="2314" spans="4:4" x14ac:dyDescent="0.2">
      <c r="D2314" s="124"/>
    </row>
    <row r="2315" spans="4:4" x14ac:dyDescent="0.2">
      <c r="D2315" s="124"/>
    </row>
    <row r="2316" spans="4:4" x14ac:dyDescent="0.2">
      <c r="D2316" s="124"/>
    </row>
    <row r="2317" spans="4:4" x14ac:dyDescent="0.2">
      <c r="D2317" s="124"/>
    </row>
    <row r="2318" spans="4:4" x14ac:dyDescent="0.2">
      <c r="D2318" s="124"/>
    </row>
    <row r="2319" spans="4:4" x14ac:dyDescent="0.2">
      <c r="D2319" s="124"/>
    </row>
    <row r="2320" spans="4:4" x14ac:dyDescent="0.2">
      <c r="D2320" s="124"/>
    </row>
    <row r="2321" spans="4:4" x14ac:dyDescent="0.2">
      <c r="D2321" s="124"/>
    </row>
    <row r="2322" spans="4:4" x14ac:dyDescent="0.2">
      <c r="D2322" s="124"/>
    </row>
    <row r="2323" spans="4:4" x14ac:dyDescent="0.2">
      <c r="D2323" s="124"/>
    </row>
    <row r="2324" spans="4:4" x14ac:dyDescent="0.2">
      <c r="D2324" s="124"/>
    </row>
    <row r="2325" spans="4:4" x14ac:dyDescent="0.2">
      <c r="D2325" s="124"/>
    </row>
    <row r="2326" spans="4:4" x14ac:dyDescent="0.2">
      <c r="D2326" s="124"/>
    </row>
    <row r="2327" spans="4:4" x14ac:dyDescent="0.2">
      <c r="D2327" s="124"/>
    </row>
    <row r="2328" spans="4:4" x14ac:dyDescent="0.2">
      <c r="D2328" s="124"/>
    </row>
    <row r="2329" spans="4:4" x14ac:dyDescent="0.2">
      <c r="D2329" s="124"/>
    </row>
    <row r="2330" spans="4:4" x14ac:dyDescent="0.2">
      <c r="D2330" s="124"/>
    </row>
    <row r="2331" spans="4:4" x14ac:dyDescent="0.2">
      <c r="D2331" s="124"/>
    </row>
    <row r="2332" spans="4:4" x14ac:dyDescent="0.2">
      <c r="D2332" s="124"/>
    </row>
    <row r="2333" spans="4:4" x14ac:dyDescent="0.2">
      <c r="D2333" s="124"/>
    </row>
    <row r="2334" spans="4:4" x14ac:dyDescent="0.2">
      <c r="D2334" s="124"/>
    </row>
    <row r="2335" spans="4:4" x14ac:dyDescent="0.2">
      <c r="D2335" s="124"/>
    </row>
    <row r="2336" spans="4:4" x14ac:dyDescent="0.2">
      <c r="D2336" s="124"/>
    </row>
    <row r="2337" spans="4:4" x14ac:dyDescent="0.2">
      <c r="D2337" s="124"/>
    </row>
    <row r="2338" spans="4:4" x14ac:dyDescent="0.2">
      <c r="D2338" s="124"/>
    </row>
    <row r="2339" spans="4:4" x14ac:dyDescent="0.2">
      <c r="D2339" s="124"/>
    </row>
    <row r="2340" spans="4:4" x14ac:dyDescent="0.2">
      <c r="D2340" s="124"/>
    </row>
    <row r="2341" spans="4:4" x14ac:dyDescent="0.2">
      <c r="D2341" s="124"/>
    </row>
    <row r="2342" spans="4:4" x14ac:dyDescent="0.2">
      <c r="D2342" s="124"/>
    </row>
    <row r="2343" spans="4:4" x14ac:dyDescent="0.2">
      <c r="D2343" s="124"/>
    </row>
    <row r="2344" spans="4:4" x14ac:dyDescent="0.2">
      <c r="D2344" s="124"/>
    </row>
    <row r="2345" spans="4:4" x14ac:dyDescent="0.2">
      <c r="D2345" s="124"/>
    </row>
    <row r="2346" spans="4:4" x14ac:dyDescent="0.2">
      <c r="D2346" s="124"/>
    </row>
    <row r="2347" spans="4:4" x14ac:dyDescent="0.2">
      <c r="D2347" s="124"/>
    </row>
    <row r="2348" spans="4:4" x14ac:dyDescent="0.2">
      <c r="D2348" s="124"/>
    </row>
    <row r="2349" spans="4:4" x14ac:dyDescent="0.2">
      <c r="D2349" s="124"/>
    </row>
    <row r="2350" spans="4:4" x14ac:dyDescent="0.2">
      <c r="D2350" s="124"/>
    </row>
    <row r="2351" spans="4:4" x14ac:dyDescent="0.2">
      <c r="D2351" s="124"/>
    </row>
    <row r="2352" spans="4:4" x14ac:dyDescent="0.2">
      <c r="D2352" s="124"/>
    </row>
    <row r="2353" spans="4:4" x14ac:dyDescent="0.2">
      <c r="D2353" s="124"/>
    </row>
    <row r="2354" spans="4:4" x14ac:dyDescent="0.2">
      <c r="D2354" s="124"/>
    </row>
    <row r="2355" spans="4:4" x14ac:dyDescent="0.2">
      <c r="D2355" s="124"/>
    </row>
    <row r="2356" spans="4:4" x14ac:dyDescent="0.2">
      <c r="D2356" s="124"/>
    </row>
    <row r="2357" spans="4:4" x14ac:dyDescent="0.2">
      <c r="D2357" s="124"/>
    </row>
    <row r="2358" spans="4:4" x14ac:dyDescent="0.2">
      <c r="D2358" s="124"/>
    </row>
    <row r="2359" spans="4:4" x14ac:dyDescent="0.2">
      <c r="D2359" s="124"/>
    </row>
    <row r="2360" spans="4:4" x14ac:dyDescent="0.2">
      <c r="D2360" s="124"/>
    </row>
    <row r="2361" spans="4:4" x14ac:dyDescent="0.2">
      <c r="D2361" s="124"/>
    </row>
    <row r="2362" spans="4:4" x14ac:dyDescent="0.2">
      <c r="D2362" s="124"/>
    </row>
    <row r="2363" spans="4:4" x14ac:dyDescent="0.2">
      <c r="D2363" s="124"/>
    </row>
    <row r="2364" spans="4:4" x14ac:dyDescent="0.2">
      <c r="D2364" s="124"/>
    </row>
    <row r="2365" spans="4:4" x14ac:dyDescent="0.2">
      <c r="D2365" s="124"/>
    </row>
    <row r="2366" spans="4:4" x14ac:dyDescent="0.2">
      <c r="D2366" s="124"/>
    </row>
    <row r="2367" spans="4:4" x14ac:dyDescent="0.2">
      <c r="D2367" s="124"/>
    </row>
    <row r="2368" spans="4:4" x14ac:dyDescent="0.2">
      <c r="D2368" s="124"/>
    </row>
    <row r="2369" spans="4:4" x14ac:dyDescent="0.2">
      <c r="D2369" s="124"/>
    </row>
    <row r="2370" spans="4:4" x14ac:dyDescent="0.2">
      <c r="D2370" s="124"/>
    </row>
    <row r="2371" spans="4:4" x14ac:dyDescent="0.2">
      <c r="D2371" s="124"/>
    </row>
    <row r="2372" spans="4:4" x14ac:dyDescent="0.2">
      <c r="D2372" s="124"/>
    </row>
    <row r="2373" spans="4:4" x14ac:dyDescent="0.2">
      <c r="D2373" s="124"/>
    </row>
    <row r="2374" spans="4:4" x14ac:dyDescent="0.2">
      <c r="D2374" s="124"/>
    </row>
    <row r="2375" spans="4:4" x14ac:dyDescent="0.2">
      <c r="D2375" s="124"/>
    </row>
    <row r="2376" spans="4:4" x14ac:dyDescent="0.2">
      <c r="D2376" s="124"/>
    </row>
    <row r="2377" spans="4:4" x14ac:dyDescent="0.2">
      <c r="D2377" s="124"/>
    </row>
    <row r="2378" spans="4:4" x14ac:dyDescent="0.2">
      <c r="D2378" s="124"/>
    </row>
    <row r="2379" spans="4:4" x14ac:dyDescent="0.2">
      <c r="D2379" s="124"/>
    </row>
    <row r="2380" spans="4:4" x14ac:dyDescent="0.2">
      <c r="D2380" s="124"/>
    </row>
    <row r="2381" spans="4:4" x14ac:dyDescent="0.2">
      <c r="D2381" s="124"/>
    </row>
    <row r="2382" spans="4:4" x14ac:dyDescent="0.2">
      <c r="D2382" s="124"/>
    </row>
    <row r="2383" spans="4:4" x14ac:dyDescent="0.2">
      <c r="D2383" s="124"/>
    </row>
    <row r="2384" spans="4:4" x14ac:dyDescent="0.2">
      <c r="D2384" s="124"/>
    </row>
    <row r="2385" spans="4:4" x14ac:dyDescent="0.2">
      <c r="D2385" s="124"/>
    </row>
    <row r="2386" spans="4:4" x14ac:dyDescent="0.2">
      <c r="D2386" s="124"/>
    </row>
    <row r="2387" spans="4:4" x14ac:dyDescent="0.2">
      <c r="D2387" s="124"/>
    </row>
    <row r="2388" spans="4:4" x14ac:dyDescent="0.2">
      <c r="D2388" s="124"/>
    </row>
    <row r="2389" spans="4:4" x14ac:dyDescent="0.2">
      <c r="D2389" s="124"/>
    </row>
    <row r="2390" spans="4:4" x14ac:dyDescent="0.2">
      <c r="D2390" s="124"/>
    </row>
    <row r="2391" spans="4:4" x14ac:dyDescent="0.2">
      <c r="D2391" s="124"/>
    </row>
    <row r="2392" spans="4:4" x14ac:dyDescent="0.2">
      <c r="D2392" s="124"/>
    </row>
    <row r="2393" spans="4:4" x14ac:dyDescent="0.2">
      <c r="D2393" s="124"/>
    </row>
    <row r="2394" spans="4:4" x14ac:dyDescent="0.2">
      <c r="D2394" s="124"/>
    </row>
    <row r="2395" spans="4:4" x14ac:dyDescent="0.2">
      <c r="D2395" s="124"/>
    </row>
    <row r="2396" spans="4:4" x14ac:dyDescent="0.2">
      <c r="D2396" s="124"/>
    </row>
    <row r="2397" spans="4:4" x14ac:dyDescent="0.2">
      <c r="D2397" s="124"/>
    </row>
    <row r="2398" spans="4:4" x14ac:dyDescent="0.2">
      <c r="D2398" s="124"/>
    </row>
    <row r="2399" spans="4:4" x14ac:dyDescent="0.2">
      <c r="D2399" s="124"/>
    </row>
    <row r="2400" spans="4:4" x14ac:dyDescent="0.2">
      <c r="D2400" s="124"/>
    </row>
    <row r="2401" spans="4:4" x14ac:dyDescent="0.2">
      <c r="D2401" s="124"/>
    </row>
    <row r="2402" spans="4:4" x14ac:dyDescent="0.2">
      <c r="D2402" s="124"/>
    </row>
    <row r="2403" spans="4:4" x14ac:dyDescent="0.2">
      <c r="D2403" s="124"/>
    </row>
    <row r="2404" spans="4:4" x14ac:dyDescent="0.2">
      <c r="D2404" s="124"/>
    </row>
    <row r="2405" spans="4:4" x14ac:dyDescent="0.2">
      <c r="D2405" s="124"/>
    </row>
    <row r="2406" spans="4:4" x14ac:dyDescent="0.2">
      <c r="D2406" s="124"/>
    </row>
    <row r="2407" spans="4:4" x14ac:dyDescent="0.2">
      <c r="D2407" s="124"/>
    </row>
    <row r="2408" spans="4:4" x14ac:dyDescent="0.2">
      <c r="D2408" s="124"/>
    </row>
    <row r="2409" spans="4:4" x14ac:dyDescent="0.2">
      <c r="D2409" s="124"/>
    </row>
    <row r="2410" spans="4:4" x14ac:dyDescent="0.2">
      <c r="D2410" s="124"/>
    </row>
    <row r="2411" spans="4:4" x14ac:dyDescent="0.2">
      <c r="D2411" s="124"/>
    </row>
    <row r="2412" spans="4:4" x14ac:dyDescent="0.2">
      <c r="D2412" s="124"/>
    </row>
    <row r="2413" spans="4:4" x14ac:dyDescent="0.2">
      <c r="D2413" s="124"/>
    </row>
    <row r="2414" spans="4:4" x14ac:dyDescent="0.2">
      <c r="D2414" s="124"/>
    </row>
    <row r="2415" spans="4:4" x14ac:dyDescent="0.2">
      <c r="D2415" s="124"/>
    </row>
    <row r="2416" spans="4:4" x14ac:dyDescent="0.2">
      <c r="D2416" s="124"/>
    </row>
    <row r="2417" spans="4:4" x14ac:dyDescent="0.2">
      <c r="D2417" s="124"/>
    </row>
    <row r="2418" spans="4:4" x14ac:dyDescent="0.2">
      <c r="D2418" s="124"/>
    </row>
    <row r="2419" spans="4:4" x14ac:dyDescent="0.2">
      <c r="D2419" s="124"/>
    </row>
    <row r="2420" spans="4:4" x14ac:dyDescent="0.2">
      <c r="D2420" s="124"/>
    </row>
    <row r="2421" spans="4:4" x14ac:dyDescent="0.2">
      <c r="D2421" s="124"/>
    </row>
    <row r="2422" spans="4:4" x14ac:dyDescent="0.2">
      <c r="D2422" s="124"/>
    </row>
    <row r="2423" spans="4:4" x14ac:dyDescent="0.2">
      <c r="D2423" s="124"/>
    </row>
    <row r="2424" spans="4:4" x14ac:dyDescent="0.2">
      <c r="D2424" s="124"/>
    </row>
    <row r="2425" spans="4:4" x14ac:dyDescent="0.2">
      <c r="D2425" s="124"/>
    </row>
    <row r="2426" spans="4:4" x14ac:dyDescent="0.2">
      <c r="D2426" s="124"/>
    </row>
    <row r="2427" spans="4:4" x14ac:dyDescent="0.2">
      <c r="D2427" s="124"/>
    </row>
    <row r="2428" spans="4:4" x14ac:dyDescent="0.2">
      <c r="D2428" s="124"/>
    </row>
    <row r="2429" spans="4:4" x14ac:dyDescent="0.2">
      <c r="D2429" s="124"/>
    </row>
    <row r="2430" spans="4:4" x14ac:dyDescent="0.2">
      <c r="D2430" s="124"/>
    </row>
    <row r="2431" spans="4:4" x14ac:dyDescent="0.2">
      <c r="D2431" s="124"/>
    </row>
    <row r="2432" spans="4:4" x14ac:dyDescent="0.2">
      <c r="D2432" s="124"/>
    </row>
    <row r="2433" spans="4:4" x14ac:dyDescent="0.2">
      <c r="D2433" s="124"/>
    </row>
    <row r="2434" spans="4:4" x14ac:dyDescent="0.2">
      <c r="D2434" s="124"/>
    </row>
    <row r="2435" spans="4:4" x14ac:dyDescent="0.2">
      <c r="D2435" s="124"/>
    </row>
    <row r="2436" spans="4:4" x14ac:dyDescent="0.2">
      <c r="D2436" s="124"/>
    </row>
    <row r="2437" spans="4:4" x14ac:dyDescent="0.2">
      <c r="D2437" s="124"/>
    </row>
    <row r="2438" spans="4:4" x14ac:dyDescent="0.2">
      <c r="D2438" s="124"/>
    </row>
    <row r="2439" spans="4:4" x14ac:dyDescent="0.2">
      <c r="D2439" s="124"/>
    </row>
    <row r="2440" spans="4:4" x14ac:dyDescent="0.2">
      <c r="D2440" s="124"/>
    </row>
    <row r="2441" spans="4:4" x14ac:dyDescent="0.2">
      <c r="D2441" s="124"/>
    </row>
    <row r="2442" spans="4:4" x14ac:dyDescent="0.2">
      <c r="D2442" s="124"/>
    </row>
    <row r="2443" spans="4:4" x14ac:dyDescent="0.2">
      <c r="D2443" s="124"/>
    </row>
    <row r="2444" spans="4:4" x14ac:dyDescent="0.2">
      <c r="D2444" s="124"/>
    </row>
    <row r="2445" spans="4:4" x14ac:dyDescent="0.2">
      <c r="D2445" s="124"/>
    </row>
    <row r="2446" spans="4:4" x14ac:dyDescent="0.2">
      <c r="D2446" s="124"/>
    </row>
    <row r="2447" spans="4:4" x14ac:dyDescent="0.2">
      <c r="D2447" s="124"/>
    </row>
    <row r="2448" spans="4:4" x14ac:dyDescent="0.2">
      <c r="D2448" s="124"/>
    </row>
    <row r="2449" spans="4:4" x14ac:dyDescent="0.2">
      <c r="D2449" s="124"/>
    </row>
    <row r="2450" spans="4:4" x14ac:dyDescent="0.2">
      <c r="D2450" s="124"/>
    </row>
    <row r="2451" spans="4:4" x14ac:dyDescent="0.2">
      <c r="D2451" s="124"/>
    </row>
    <row r="2452" spans="4:4" x14ac:dyDescent="0.2">
      <c r="D2452" s="124"/>
    </row>
    <row r="2453" spans="4:4" x14ac:dyDescent="0.2">
      <c r="D2453" s="124"/>
    </row>
    <row r="2454" spans="4:4" x14ac:dyDescent="0.2">
      <c r="D2454" s="124"/>
    </row>
    <row r="2455" spans="4:4" x14ac:dyDescent="0.2">
      <c r="D2455" s="124"/>
    </row>
    <row r="2456" spans="4:4" x14ac:dyDescent="0.2">
      <c r="D2456" s="124"/>
    </row>
    <row r="2457" spans="4:4" x14ac:dyDescent="0.2">
      <c r="D2457" s="124"/>
    </row>
    <row r="2458" spans="4:4" x14ac:dyDescent="0.2">
      <c r="D2458" s="124"/>
    </row>
    <row r="2459" spans="4:4" x14ac:dyDescent="0.2">
      <c r="D2459" s="124"/>
    </row>
    <row r="2460" spans="4:4" x14ac:dyDescent="0.2">
      <c r="D2460" s="124"/>
    </row>
    <row r="2461" spans="4:4" x14ac:dyDescent="0.2">
      <c r="D2461" s="124"/>
    </row>
    <row r="2462" spans="4:4" x14ac:dyDescent="0.2">
      <c r="D2462" s="124"/>
    </row>
    <row r="2463" spans="4:4" x14ac:dyDescent="0.2">
      <c r="D2463" s="124"/>
    </row>
    <row r="2464" spans="4:4" x14ac:dyDescent="0.2">
      <c r="D2464" s="124"/>
    </row>
    <row r="2465" spans="4:4" x14ac:dyDescent="0.2">
      <c r="D2465" s="124"/>
    </row>
    <row r="2466" spans="4:4" x14ac:dyDescent="0.2">
      <c r="D2466" s="124"/>
    </row>
    <row r="2467" spans="4:4" x14ac:dyDescent="0.2">
      <c r="D2467" s="124"/>
    </row>
    <row r="2468" spans="4:4" x14ac:dyDescent="0.2">
      <c r="D2468" s="124"/>
    </row>
    <row r="2469" spans="4:4" x14ac:dyDescent="0.2">
      <c r="D2469" s="124"/>
    </row>
    <row r="2470" spans="4:4" x14ac:dyDescent="0.2">
      <c r="D2470" s="124"/>
    </row>
    <row r="2471" spans="4:4" x14ac:dyDescent="0.2">
      <c r="D2471" s="124"/>
    </row>
    <row r="2472" spans="4:4" x14ac:dyDescent="0.2">
      <c r="D2472" s="124"/>
    </row>
    <row r="2473" spans="4:4" x14ac:dyDescent="0.2">
      <c r="D2473" s="124"/>
    </row>
    <row r="2474" spans="4:4" x14ac:dyDescent="0.2">
      <c r="D2474" s="124"/>
    </row>
    <row r="2475" spans="4:4" x14ac:dyDescent="0.2">
      <c r="D2475" s="124"/>
    </row>
    <row r="2476" spans="4:4" x14ac:dyDescent="0.2">
      <c r="D2476" s="124"/>
    </row>
    <row r="2477" spans="4:4" x14ac:dyDescent="0.2">
      <c r="D2477" s="124"/>
    </row>
    <row r="2478" spans="4:4" x14ac:dyDescent="0.2">
      <c r="D2478" s="124"/>
    </row>
    <row r="2479" spans="4:4" x14ac:dyDescent="0.2">
      <c r="D2479" s="124"/>
    </row>
    <row r="2480" spans="4:4" x14ac:dyDescent="0.2">
      <c r="D2480" s="124"/>
    </row>
    <row r="2481" spans="4:4" x14ac:dyDescent="0.2">
      <c r="D2481" s="124"/>
    </row>
    <row r="2482" spans="4:4" x14ac:dyDescent="0.2">
      <c r="D2482" s="124"/>
    </row>
    <row r="2483" spans="4:4" x14ac:dyDescent="0.2">
      <c r="D2483" s="124"/>
    </row>
    <row r="2484" spans="4:4" x14ac:dyDescent="0.2">
      <c r="D2484" s="124"/>
    </row>
    <row r="2485" spans="4:4" x14ac:dyDescent="0.2">
      <c r="D2485" s="124"/>
    </row>
    <row r="2486" spans="4:4" x14ac:dyDescent="0.2">
      <c r="D2486" s="124"/>
    </row>
    <row r="2487" spans="4:4" x14ac:dyDescent="0.2">
      <c r="D2487" s="124"/>
    </row>
    <row r="2488" spans="4:4" x14ac:dyDescent="0.2">
      <c r="D2488" s="124"/>
    </row>
    <row r="2489" spans="4:4" x14ac:dyDescent="0.2">
      <c r="D2489" s="124"/>
    </row>
    <row r="2490" spans="4:4" x14ac:dyDescent="0.2">
      <c r="D2490" s="124"/>
    </row>
    <row r="2491" spans="4:4" x14ac:dyDescent="0.2">
      <c r="D2491" s="124"/>
    </row>
    <row r="2492" spans="4:4" x14ac:dyDescent="0.2">
      <c r="D2492" s="124"/>
    </row>
    <row r="2493" spans="4:4" x14ac:dyDescent="0.2">
      <c r="D2493" s="124"/>
    </row>
    <row r="2494" spans="4:4" x14ac:dyDescent="0.2">
      <c r="D2494" s="124"/>
    </row>
    <row r="2495" spans="4:4" x14ac:dyDescent="0.2">
      <c r="D2495" s="124"/>
    </row>
    <row r="2496" spans="4:4" x14ac:dyDescent="0.2">
      <c r="D2496" s="124"/>
    </row>
    <row r="2497" spans="4:4" x14ac:dyDescent="0.2">
      <c r="D2497" s="124"/>
    </row>
    <row r="2498" spans="4:4" x14ac:dyDescent="0.2">
      <c r="D2498" s="124"/>
    </row>
    <row r="2499" spans="4:4" x14ac:dyDescent="0.2">
      <c r="D2499" s="124"/>
    </row>
    <row r="2500" spans="4:4" x14ac:dyDescent="0.2">
      <c r="D2500" s="124"/>
    </row>
    <row r="2501" spans="4:4" x14ac:dyDescent="0.2">
      <c r="D2501" s="124"/>
    </row>
    <row r="2502" spans="4:4" x14ac:dyDescent="0.2">
      <c r="D2502" s="124"/>
    </row>
    <row r="2503" spans="4:4" x14ac:dyDescent="0.2">
      <c r="D2503" s="124"/>
    </row>
    <row r="2504" spans="4:4" x14ac:dyDescent="0.2">
      <c r="D2504" s="124"/>
    </row>
    <row r="2505" spans="4:4" x14ac:dyDescent="0.2">
      <c r="D2505" s="124"/>
    </row>
    <row r="2506" spans="4:4" x14ac:dyDescent="0.2">
      <c r="D2506" s="124"/>
    </row>
    <row r="2507" spans="4:4" x14ac:dyDescent="0.2">
      <c r="D2507" s="124"/>
    </row>
    <row r="2508" spans="4:4" x14ac:dyDescent="0.2">
      <c r="D2508" s="124"/>
    </row>
    <row r="2509" spans="4:4" x14ac:dyDescent="0.2">
      <c r="D2509" s="124"/>
    </row>
    <row r="2510" spans="4:4" x14ac:dyDescent="0.2">
      <c r="D2510" s="124"/>
    </row>
    <row r="2511" spans="4:4" x14ac:dyDescent="0.2">
      <c r="D2511" s="124"/>
    </row>
    <row r="2512" spans="4:4" x14ac:dyDescent="0.2">
      <c r="D2512" s="124"/>
    </row>
    <row r="2513" spans="4:4" x14ac:dyDescent="0.2">
      <c r="D2513" s="124"/>
    </row>
    <row r="2514" spans="4:4" x14ac:dyDescent="0.2">
      <c r="D2514" s="124"/>
    </row>
    <row r="2515" spans="4:4" x14ac:dyDescent="0.2">
      <c r="D2515" s="124"/>
    </row>
    <row r="2516" spans="4:4" x14ac:dyDescent="0.2">
      <c r="D2516" s="124"/>
    </row>
    <row r="2517" spans="4:4" x14ac:dyDescent="0.2">
      <c r="D2517" s="124"/>
    </row>
    <row r="2518" spans="4:4" x14ac:dyDescent="0.2">
      <c r="D2518" s="124"/>
    </row>
    <row r="2519" spans="4:4" x14ac:dyDescent="0.2">
      <c r="D2519" s="124"/>
    </row>
    <row r="2520" spans="4:4" x14ac:dyDescent="0.2">
      <c r="D2520" s="124"/>
    </row>
    <row r="2521" spans="4:4" x14ac:dyDescent="0.2">
      <c r="D2521" s="124"/>
    </row>
    <row r="2522" spans="4:4" x14ac:dyDescent="0.2">
      <c r="D2522" s="124"/>
    </row>
    <row r="2523" spans="4:4" x14ac:dyDescent="0.2">
      <c r="D2523" s="124"/>
    </row>
    <row r="2524" spans="4:4" x14ac:dyDescent="0.2">
      <c r="D2524" s="124"/>
    </row>
    <row r="2525" spans="4:4" x14ac:dyDescent="0.2">
      <c r="D2525" s="124"/>
    </row>
    <row r="2526" spans="4:4" x14ac:dyDescent="0.2">
      <c r="D2526" s="124"/>
    </row>
    <row r="2527" spans="4:4" x14ac:dyDescent="0.2">
      <c r="D2527" s="124"/>
    </row>
    <row r="2528" spans="4:4" x14ac:dyDescent="0.2">
      <c r="D2528" s="124"/>
    </row>
    <row r="2529" spans="4:4" x14ac:dyDescent="0.2">
      <c r="D2529" s="124"/>
    </row>
    <row r="2530" spans="4:4" x14ac:dyDescent="0.2">
      <c r="D2530" s="124"/>
    </row>
    <row r="2531" spans="4:4" x14ac:dyDescent="0.2">
      <c r="D2531" s="124"/>
    </row>
    <row r="2532" spans="4:4" x14ac:dyDescent="0.2">
      <c r="D2532" s="124"/>
    </row>
    <row r="2533" spans="4:4" x14ac:dyDescent="0.2">
      <c r="D2533" s="124"/>
    </row>
    <row r="2534" spans="4:4" x14ac:dyDescent="0.2">
      <c r="D2534" s="124"/>
    </row>
    <row r="2535" spans="4:4" x14ac:dyDescent="0.2">
      <c r="D2535" s="124"/>
    </row>
    <row r="2536" spans="4:4" x14ac:dyDescent="0.2">
      <c r="D2536" s="124"/>
    </row>
    <row r="2537" spans="4:4" x14ac:dyDescent="0.2">
      <c r="D2537" s="124"/>
    </row>
    <row r="2538" spans="4:4" x14ac:dyDescent="0.2">
      <c r="D2538" s="124"/>
    </row>
    <row r="2539" spans="4:4" x14ac:dyDescent="0.2">
      <c r="D2539" s="124"/>
    </row>
    <row r="2540" spans="4:4" x14ac:dyDescent="0.2">
      <c r="D2540" s="124"/>
    </row>
    <row r="2541" spans="4:4" x14ac:dyDescent="0.2">
      <c r="D2541" s="124"/>
    </row>
    <row r="2542" spans="4:4" x14ac:dyDescent="0.2">
      <c r="D2542" s="124"/>
    </row>
    <row r="2543" spans="4:4" x14ac:dyDescent="0.2">
      <c r="D2543" s="124"/>
    </row>
    <row r="2544" spans="4:4" x14ac:dyDescent="0.2">
      <c r="D2544" s="124"/>
    </row>
    <row r="2545" spans="4:4" x14ac:dyDescent="0.2">
      <c r="D2545" s="124"/>
    </row>
    <row r="2546" spans="4:4" x14ac:dyDescent="0.2">
      <c r="D2546" s="124"/>
    </row>
    <row r="2547" spans="4:4" x14ac:dyDescent="0.2">
      <c r="D2547" s="124"/>
    </row>
    <row r="2548" spans="4:4" x14ac:dyDescent="0.2">
      <c r="D2548" s="124"/>
    </row>
    <row r="2549" spans="4:4" x14ac:dyDescent="0.2">
      <c r="D2549" s="124"/>
    </row>
    <row r="2550" spans="4:4" x14ac:dyDescent="0.2">
      <c r="D2550" s="124"/>
    </row>
    <row r="2551" spans="4:4" x14ac:dyDescent="0.2">
      <c r="D2551" s="124"/>
    </row>
    <row r="2552" spans="4:4" x14ac:dyDescent="0.2">
      <c r="D2552" s="124"/>
    </row>
    <row r="2553" spans="4:4" x14ac:dyDescent="0.2">
      <c r="D2553" s="124"/>
    </row>
    <row r="2554" spans="4:4" x14ac:dyDescent="0.2">
      <c r="D2554" s="124"/>
    </row>
    <row r="2555" spans="4:4" x14ac:dyDescent="0.2">
      <c r="D2555" s="124"/>
    </row>
    <row r="2556" spans="4:4" x14ac:dyDescent="0.2">
      <c r="D2556" s="124"/>
    </row>
    <row r="2557" spans="4:4" x14ac:dyDescent="0.2">
      <c r="D2557" s="124"/>
    </row>
    <row r="2558" spans="4:4" x14ac:dyDescent="0.2">
      <c r="D2558" s="124"/>
    </row>
    <row r="2559" spans="4:4" x14ac:dyDescent="0.2">
      <c r="D2559" s="124"/>
    </row>
    <row r="2560" spans="4:4" x14ac:dyDescent="0.2">
      <c r="D2560" s="124"/>
    </row>
    <row r="2561" spans="4:4" x14ac:dyDescent="0.2">
      <c r="D2561" s="124"/>
    </row>
    <row r="2562" spans="4:4" x14ac:dyDescent="0.2">
      <c r="D2562" s="124"/>
    </row>
    <row r="2563" spans="4:4" x14ac:dyDescent="0.2">
      <c r="D2563" s="124"/>
    </row>
    <row r="2564" spans="4:4" x14ac:dyDescent="0.2">
      <c r="D2564" s="124"/>
    </row>
    <row r="2565" spans="4:4" x14ac:dyDescent="0.2">
      <c r="D2565" s="124"/>
    </row>
    <row r="2566" spans="4:4" x14ac:dyDescent="0.2">
      <c r="D2566" s="124"/>
    </row>
    <row r="2567" spans="4:4" x14ac:dyDescent="0.2">
      <c r="D2567" s="124"/>
    </row>
    <row r="2568" spans="4:4" x14ac:dyDescent="0.2">
      <c r="D2568" s="124"/>
    </row>
    <row r="2569" spans="4:4" x14ac:dyDescent="0.2">
      <c r="D2569" s="124"/>
    </row>
    <row r="2570" spans="4:4" x14ac:dyDescent="0.2">
      <c r="D2570" s="124"/>
    </row>
    <row r="2571" spans="4:4" x14ac:dyDescent="0.2">
      <c r="D2571" s="124"/>
    </row>
    <row r="2572" spans="4:4" x14ac:dyDescent="0.2">
      <c r="D2572" s="124"/>
    </row>
    <row r="2573" spans="4:4" x14ac:dyDescent="0.2">
      <c r="D2573" s="124"/>
    </row>
    <row r="2574" spans="4:4" x14ac:dyDescent="0.2">
      <c r="D2574" s="124"/>
    </row>
    <row r="2575" spans="4:4" x14ac:dyDescent="0.2">
      <c r="D2575" s="124"/>
    </row>
    <row r="2576" spans="4:4" x14ac:dyDescent="0.2">
      <c r="D2576" s="124"/>
    </row>
    <row r="2577" spans="4:4" x14ac:dyDescent="0.2">
      <c r="D2577" s="124"/>
    </row>
    <row r="2578" spans="4:4" x14ac:dyDescent="0.2">
      <c r="D2578" s="124"/>
    </row>
    <row r="2579" spans="4:4" x14ac:dyDescent="0.2">
      <c r="D2579" s="124"/>
    </row>
    <row r="2580" spans="4:4" x14ac:dyDescent="0.2">
      <c r="D2580" s="124"/>
    </row>
    <row r="2581" spans="4:4" x14ac:dyDescent="0.2">
      <c r="D2581" s="124"/>
    </row>
    <row r="2582" spans="4:4" x14ac:dyDescent="0.2">
      <c r="D2582" s="124"/>
    </row>
    <row r="2583" spans="4:4" x14ac:dyDescent="0.2">
      <c r="D2583" s="124"/>
    </row>
    <row r="2584" spans="4:4" x14ac:dyDescent="0.2">
      <c r="D2584" s="124"/>
    </row>
    <row r="2585" spans="4:4" x14ac:dyDescent="0.2">
      <c r="D2585" s="124"/>
    </row>
    <row r="2586" spans="4:4" x14ac:dyDescent="0.2">
      <c r="D2586" s="124"/>
    </row>
    <row r="2587" spans="4:4" x14ac:dyDescent="0.2">
      <c r="D2587" s="124"/>
    </row>
    <row r="2588" spans="4:4" x14ac:dyDescent="0.2">
      <c r="D2588" s="124"/>
    </row>
    <row r="2589" spans="4:4" x14ac:dyDescent="0.2">
      <c r="D2589" s="124"/>
    </row>
    <row r="2590" spans="4:4" x14ac:dyDescent="0.2">
      <c r="D2590" s="124"/>
    </row>
    <row r="2591" spans="4:4" x14ac:dyDescent="0.2">
      <c r="D2591" s="124"/>
    </row>
    <row r="2592" spans="4:4" x14ac:dyDescent="0.2">
      <c r="D2592" s="124"/>
    </row>
    <row r="2593" spans="4:4" x14ac:dyDescent="0.2">
      <c r="D2593" s="124"/>
    </row>
    <row r="2594" spans="4:4" x14ac:dyDescent="0.2">
      <c r="D2594" s="124"/>
    </row>
    <row r="2595" spans="4:4" x14ac:dyDescent="0.2">
      <c r="D2595" s="124"/>
    </row>
    <row r="2596" spans="4:4" x14ac:dyDescent="0.2">
      <c r="D2596" s="124"/>
    </row>
    <row r="2597" spans="4:4" x14ac:dyDescent="0.2">
      <c r="D2597" s="124"/>
    </row>
    <row r="2598" spans="4:4" x14ac:dyDescent="0.2">
      <c r="D2598" s="124"/>
    </row>
    <row r="2599" spans="4:4" x14ac:dyDescent="0.2">
      <c r="D2599" s="124"/>
    </row>
    <row r="2600" spans="4:4" x14ac:dyDescent="0.2">
      <c r="D2600" s="124"/>
    </row>
    <row r="2601" spans="4:4" x14ac:dyDescent="0.2">
      <c r="D2601" s="124"/>
    </row>
    <row r="2602" spans="4:4" x14ac:dyDescent="0.2">
      <c r="D2602" s="124"/>
    </row>
    <row r="2603" spans="4:4" x14ac:dyDescent="0.2">
      <c r="D2603" s="124"/>
    </row>
    <row r="2604" spans="4:4" x14ac:dyDescent="0.2">
      <c r="D2604" s="124"/>
    </row>
    <row r="2605" spans="4:4" x14ac:dyDescent="0.2">
      <c r="D2605" s="124"/>
    </row>
    <row r="2606" spans="4:4" x14ac:dyDescent="0.2">
      <c r="D2606" s="124"/>
    </row>
    <row r="2607" spans="4:4" x14ac:dyDescent="0.2">
      <c r="D2607" s="124"/>
    </row>
    <row r="2608" spans="4:4" x14ac:dyDescent="0.2">
      <c r="D2608" s="124"/>
    </row>
    <row r="2609" spans="4:4" x14ac:dyDescent="0.2">
      <c r="D2609" s="124"/>
    </row>
    <row r="2610" spans="4:4" x14ac:dyDescent="0.2">
      <c r="D2610" s="124"/>
    </row>
    <row r="2611" spans="4:4" x14ac:dyDescent="0.2">
      <c r="D2611" s="124"/>
    </row>
    <row r="2612" spans="4:4" x14ac:dyDescent="0.2">
      <c r="D2612" s="124"/>
    </row>
    <row r="2613" spans="4:4" x14ac:dyDescent="0.2">
      <c r="D2613" s="124"/>
    </row>
    <row r="2614" spans="4:4" x14ac:dyDescent="0.2">
      <c r="D2614" s="124"/>
    </row>
    <row r="2615" spans="4:4" x14ac:dyDescent="0.2">
      <c r="D2615" s="124"/>
    </row>
    <row r="2616" spans="4:4" x14ac:dyDescent="0.2">
      <c r="D2616" s="124"/>
    </row>
    <row r="2617" spans="4:4" x14ac:dyDescent="0.2">
      <c r="D2617" s="124"/>
    </row>
    <row r="2618" spans="4:4" x14ac:dyDescent="0.2">
      <c r="D2618" s="124"/>
    </row>
    <row r="2619" spans="4:4" x14ac:dyDescent="0.2">
      <c r="D2619" s="124"/>
    </row>
    <row r="2620" spans="4:4" x14ac:dyDescent="0.2">
      <c r="D2620" s="124"/>
    </row>
    <row r="2621" spans="4:4" x14ac:dyDescent="0.2">
      <c r="D2621" s="124"/>
    </row>
    <row r="2622" spans="4:4" x14ac:dyDescent="0.2">
      <c r="D2622" s="124"/>
    </row>
    <row r="2623" spans="4:4" x14ac:dyDescent="0.2">
      <c r="D2623" s="124"/>
    </row>
    <row r="2624" spans="4:4" x14ac:dyDescent="0.2">
      <c r="D2624" s="124"/>
    </row>
    <row r="2625" spans="4:4" x14ac:dyDescent="0.2">
      <c r="D2625" s="124"/>
    </row>
    <row r="2626" spans="4:4" x14ac:dyDescent="0.2">
      <c r="D2626" s="124"/>
    </row>
    <row r="2627" spans="4:4" x14ac:dyDescent="0.2">
      <c r="D2627" s="124"/>
    </row>
    <row r="2628" spans="4:4" x14ac:dyDescent="0.2">
      <c r="D2628" s="124"/>
    </row>
    <row r="2629" spans="4:4" x14ac:dyDescent="0.2">
      <c r="D2629" s="124"/>
    </row>
    <row r="2630" spans="4:4" x14ac:dyDescent="0.2">
      <c r="D2630" s="124"/>
    </row>
    <row r="2631" spans="4:4" x14ac:dyDescent="0.2">
      <c r="D2631" s="124"/>
    </row>
    <row r="2632" spans="4:4" x14ac:dyDescent="0.2">
      <c r="D2632" s="124"/>
    </row>
    <row r="2633" spans="4:4" x14ac:dyDescent="0.2">
      <c r="D2633" s="124"/>
    </row>
    <row r="2634" spans="4:4" x14ac:dyDescent="0.2">
      <c r="D2634" s="124"/>
    </row>
    <row r="2635" spans="4:4" x14ac:dyDescent="0.2">
      <c r="D2635" s="124"/>
    </row>
    <row r="2636" spans="4:4" x14ac:dyDescent="0.2">
      <c r="D2636" s="124"/>
    </row>
    <row r="2637" spans="4:4" x14ac:dyDescent="0.2">
      <c r="D2637" s="124"/>
    </row>
    <row r="2638" spans="4:4" x14ac:dyDescent="0.2">
      <c r="D2638" s="124"/>
    </row>
    <row r="2639" spans="4:4" x14ac:dyDescent="0.2">
      <c r="D2639" s="124"/>
    </row>
    <row r="2640" spans="4:4" x14ac:dyDescent="0.2">
      <c r="D2640" s="124"/>
    </row>
    <row r="2641" spans="4:4" x14ac:dyDescent="0.2">
      <c r="D2641" s="124"/>
    </row>
    <row r="2642" spans="4:4" x14ac:dyDescent="0.2">
      <c r="D2642" s="124"/>
    </row>
    <row r="2643" spans="4:4" x14ac:dyDescent="0.2">
      <c r="D2643" s="124"/>
    </row>
    <row r="2644" spans="4:4" x14ac:dyDescent="0.2">
      <c r="D2644" s="124"/>
    </row>
    <row r="2645" spans="4:4" x14ac:dyDescent="0.2">
      <c r="D2645" s="124"/>
    </row>
    <row r="2646" spans="4:4" x14ac:dyDescent="0.2">
      <c r="D2646" s="124"/>
    </row>
    <row r="2647" spans="4:4" x14ac:dyDescent="0.2">
      <c r="D2647" s="124"/>
    </row>
    <row r="2648" spans="4:4" x14ac:dyDescent="0.2">
      <c r="D2648" s="124"/>
    </row>
    <row r="2649" spans="4:4" x14ac:dyDescent="0.2">
      <c r="D2649" s="124"/>
    </row>
    <row r="2650" spans="4:4" x14ac:dyDescent="0.2">
      <c r="D2650" s="124"/>
    </row>
    <row r="2651" spans="4:4" x14ac:dyDescent="0.2">
      <c r="D2651" s="124"/>
    </row>
    <row r="2652" spans="4:4" x14ac:dyDescent="0.2">
      <c r="D2652" s="124"/>
    </row>
    <row r="2653" spans="4:4" x14ac:dyDescent="0.2">
      <c r="D2653" s="124"/>
    </row>
    <row r="2654" spans="4:4" x14ac:dyDescent="0.2">
      <c r="D2654" s="124"/>
    </row>
    <row r="2655" spans="4:4" x14ac:dyDescent="0.2">
      <c r="D2655" s="124"/>
    </row>
    <row r="2656" spans="4:4" x14ac:dyDescent="0.2">
      <c r="D2656" s="124"/>
    </row>
    <row r="2657" spans="4:4" x14ac:dyDescent="0.2">
      <c r="D2657" s="124"/>
    </row>
    <row r="2658" spans="4:4" x14ac:dyDescent="0.2">
      <c r="D2658" s="124"/>
    </row>
    <row r="2659" spans="4:4" x14ac:dyDescent="0.2">
      <c r="D2659" s="124"/>
    </row>
    <row r="2660" spans="4:4" x14ac:dyDescent="0.2">
      <c r="D2660" s="124"/>
    </row>
    <row r="2661" spans="4:4" x14ac:dyDescent="0.2">
      <c r="D2661" s="124"/>
    </row>
    <row r="2662" spans="4:4" x14ac:dyDescent="0.2">
      <c r="D2662" s="124"/>
    </row>
    <row r="2663" spans="4:4" x14ac:dyDescent="0.2">
      <c r="D2663" s="124"/>
    </row>
    <row r="2664" spans="4:4" x14ac:dyDescent="0.2">
      <c r="D2664" s="124"/>
    </row>
    <row r="2665" spans="4:4" x14ac:dyDescent="0.2">
      <c r="D2665" s="124"/>
    </row>
    <row r="2666" spans="4:4" x14ac:dyDescent="0.2">
      <c r="D2666" s="124"/>
    </row>
    <row r="2667" spans="4:4" x14ac:dyDescent="0.2">
      <c r="D2667" s="124"/>
    </row>
    <row r="2668" spans="4:4" x14ac:dyDescent="0.2">
      <c r="D2668" s="124"/>
    </row>
    <row r="2669" spans="4:4" x14ac:dyDescent="0.2">
      <c r="D2669" s="124"/>
    </row>
    <row r="2670" spans="4:4" x14ac:dyDescent="0.2">
      <c r="D2670" s="124"/>
    </row>
    <row r="2671" spans="4:4" x14ac:dyDescent="0.2">
      <c r="D2671" s="124"/>
    </row>
    <row r="2672" spans="4:4" x14ac:dyDescent="0.2">
      <c r="D2672" s="124"/>
    </row>
    <row r="2673" spans="4:4" x14ac:dyDescent="0.2">
      <c r="D2673" s="124"/>
    </row>
    <row r="2674" spans="4:4" x14ac:dyDescent="0.2">
      <c r="D2674" s="124"/>
    </row>
    <row r="2675" spans="4:4" x14ac:dyDescent="0.2">
      <c r="D2675" s="124"/>
    </row>
    <row r="2676" spans="4:4" x14ac:dyDescent="0.2">
      <c r="D2676" s="124"/>
    </row>
    <row r="2677" spans="4:4" x14ac:dyDescent="0.2">
      <c r="D2677" s="124"/>
    </row>
    <row r="2678" spans="4:4" x14ac:dyDescent="0.2">
      <c r="D2678" s="124"/>
    </row>
    <row r="2679" spans="4:4" x14ac:dyDescent="0.2">
      <c r="D2679" s="124"/>
    </row>
    <row r="2680" spans="4:4" x14ac:dyDescent="0.2">
      <c r="D2680" s="124"/>
    </row>
    <row r="2681" spans="4:4" x14ac:dyDescent="0.2">
      <c r="D2681" s="124"/>
    </row>
    <row r="2682" spans="4:4" x14ac:dyDescent="0.2">
      <c r="D2682" s="124"/>
    </row>
    <row r="2683" spans="4:4" x14ac:dyDescent="0.2">
      <c r="D2683" s="124"/>
    </row>
    <row r="2684" spans="4:4" x14ac:dyDescent="0.2">
      <c r="D2684" s="124"/>
    </row>
    <row r="2685" spans="4:4" x14ac:dyDescent="0.2">
      <c r="D2685" s="124"/>
    </row>
    <row r="2686" spans="4:4" x14ac:dyDescent="0.2">
      <c r="D2686" s="124"/>
    </row>
    <row r="2687" spans="4:4" x14ac:dyDescent="0.2">
      <c r="D2687" s="124"/>
    </row>
    <row r="2688" spans="4:4" x14ac:dyDescent="0.2">
      <c r="D2688" s="124"/>
    </row>
    <row r="2689" spans="4:4" x14ac:dyDescent="0.2">
      <c r="D2689" s="124"/>
    </row>
    <row r="2690" spans="4:4" x14ac:dyDescent="0.2">
      <c r="D2690" s="124"/>
    </row>
    <row r="2691" spans="4:4" x14ac:dyDescent="0.2">
      <c r="D2691" s="124"/>
    </row>
    <row r="2692" spans="4:4" x14ac:dyDescent="0.2">
      <c r="D2692" s="124"/>
    </row>
    <row r="2693" spans="4:4" x14ac:dyDescent="0.2">
      <c r="D2693" s="124"/>
    </row>
    <row r="2694" spans="4:4" x14ac:dyDescent="0.2">
      <c r="D2694" s="124"/>
    </row>
    <row r="2695" spans="4:4" x14ac:dyDescent="0.2">
      <c r="D2695" s="124"/>
    </row>
    <row r="2696" spans="4:4" x14ac:dyDescent="0.2">
      <c r="D2696" s="124"/>
    </row>
    <row r="2697" spans="4:4" x14ac:dyDescent="0.2">
      <c r="D2697" s="124"/>
    </row>
    <row r="2698" spans="4:4" x14ac:dyDescent="0.2">
      <c r="D2698" s="124"/>
    </row>
    <row r="2699" spans="4:4" x14ac:dyDescent="0.2">
      <c r="D2699" s="124"/>
    </row>
    <row r="2700" spans="4:4" x14ac:dyDescent="0.2">
      <c r="D2700" s="124"/>
    </row>
    <row r="2701" spans="4:4" x14ac:dyDescent="0.2">
      <c r="D2701" s="124"/>
    </row>
    <row r="2702" spans="4:4" x14ac:dyDescent="0.2">
      <c r="D2702" s="124"/>
    </row>
    <row r="2703" spans="4:4" x14ac:dyDescent="0.2">
      <c r="D2703" s="124"/>
    </row>
    <row r="2704" spans="4:4" x14ac:dyDescent="0.2">
      <c r="D2704" s="124"/>
    </row>
    <row r="2705" spans="4:4" x14ac:dyDescent="0.2">
      <c r="D2705" s="124"/>
    </row>
    <row r="2706" spans="4:4" x14ac:dyDescent="0.2">
      <c r="D2706" s="124"/>
    </row>
    <row r="2707" spans="4:4" x14ac:dyDescent="0.2">
      <c r="D2707" s="124"/>
    </row>
    <row r="2708" spans="4:4" x14ac:dyDescent="0.2">
      <c r="D2708" s="124"/>
    </row>
    <row r="2709" spans="4:4" x14ac:dyDescent="0.2">
      <c r="D2709" s="124"/>
    </row>
    <row r="2710" spans="4:4" x14ac:dyDescent="0.2">
      <c r="D2710" s="124"/>
    </row>
    <row r="2711" spans="4:4" x14ac:dyDescent="0.2">
      <c r="D2711" s="124"/>
    </row>
    <row r="2712" spans="4:4" x14ac:dyDescent="0.2">
      <c r="D2712" s="124"/>
    </row>
    <row r="2713" spans="4:4" x14ac:dyDescent="0.2">
      <c r="D2713" s="124"/>
    </row>
    <row r="2714" spans="4:4" x14ac:dyDescent="0.2">
      <c r="D2714" s="124"/>
    </row>
    <row r="2715" spans="4:4" x14ac:dyDescent="0.2">
      <c r="D2715" s="124"/>
    </row>
    <row r="2716" spans="4:4" x14ac:dyDescent="0.2">
      <c r="D2716" s="124"/>
    </row>
    <row r="2717" spans="4:4" x14ac:dyDescent="0.2">
      <c r="D2717" s="124"/>
    </row>
    <row r="2718" spans="4:4" x14ac:dyDescent="0.2">
      <c r="D2718" s="124"/>
    </row>
    <row r="2719" spans="4:4" x14ac:dyDescent="0.2">
      <c r="D2719" s="124"/>
    </row>
    <row r="2720" spans="4:4" x14ac:dyDescent="0.2">
      <c r="D2720" s="124"/>
    </row>
    <row r="2721" spans="4:4" x14ac:dyDescent="0.2">
      <c r="D2721" s="124"/>
    </row>
    <row r="2722" spans="4:4" x14ac:dyDescent="0.2">
      <c r="D2722" s="124"/>
    </row>
    <row r="2723" spans="4:4" x14ac:dyDescent="0.2">
      <c r="D2723" s="124"/>
    </row>
    <row r="2724" spans="4:4" x14ac:dyDescent="0.2">
      <c r="D2724" s="124"/>
    </row>
    <row r="2725" spans="4:4" x14ac:dyDescent="0.2">
      <c r="D2725" s="124"/>
    </row>
    <row r="2726" spans="4:4" x14ac:dyDescent="0.2">
      <c r="D2726" s="124"/>
    </row>
    <row r="2727" spans="4:4" x14ac:dyDescent="0.2">
      <c r="D2727" s="124"/>
    </row>
    <row r="2728" spans="4:4" x14ac:dyDescent="0.2">
      <c r="D2728" s="124"/>
    </row>
    <row r="2729" spans="4:4" x14ac:dyDescent="0.2">
      <c r="D2729" s="124"/>
    </row>
    <row r="2730" spans="4:4" x14ac:dyDescent="0.2">
      <c r="D2730" s="124"/>
    </row>
    <row r="2731" spans="4:4" x14ac:dyDescent="0.2">
      <c r="D2731" s="124"/>
    </row>
    <row r="2732" spans="4:4" x14ac:dyDescent="0.2">
      <c r="D2732" s="124"/>
    </row>
    <row r="2733" spans="4:4" x14ac:dyDescent="0.2">
      <c r="D2733" s="124"/>
    </row>
    <row r="2734" spans="4:4" x14ac:dyDescent="0.2">
      <c r="D2734" s="124"/>
    </row>
    <row r="2735" spans="4:4" x14ac:dyDescent="0.2">
      <c r="D2735" s="124"/>
    </row>
    <row r="2736" spans="4:4" x14ac:dyDescent="0.2">
      <c r="D2736" s="124"/>
    </row>
    <row r="2737" spans="4:4" x14ac:dyDescent="0.2">
      <c r="D2737" s="124"/>
    </row>
    <row r="2738" spans="4:4" x14ac:dyDescent="0.2">
      <c r="D2738" s="124"/>
    </row>
    <row r="2739" spans="4:4" x14ac:dyDescent="0.2">
      <c r="D2739" s="124"/>
    </row>
    <row r="2740" spans="4:4" x14ac:dyDescent="0.2">
      <c r="D2740" s="124"/>
    </row>
    <row r="2741" spans="4:4" x14ac:dyDescent="0.2">
      <c r="D2741" s="124"/>
    </row>
    <row r="2742" spans="4:4" x14ac:dyDescent="0.2">
      <c r="D2742" s="124"/>
    </row>
    <row r="2743" spans="4:4" x14ac:dyDescent="0.2">
      <c r="D2743" s="124"/>
    </row>
    <row r="2744" spans="4:4" x14ac:dyDescent="0.2">
      <c r="D2744" s="124"/>
    </row>
    <row r="2745" spans="4:4" x14ac:dyDescent="0.2">
      <c r="D2745" s="124"/>
    </row>
    <row r="2746" spans="4:4" x14ac:dyDescent="0.2">
      <c r="D2746" s="124"/>
    </row>
    <row r="2747" spans="4:4" x14ac:dyDescent="0.2">
      <c r="D2747" s="124"/>
    </row>
    <row r="2748" spans="4:4" x14ac:dyDescent="0.2">
      <c r="D2748" s="124"/>
    </row>
    <row r="2749" spans="4:4" x14ac:dyDescent="0.2">
      <c r="D2749" s="124"/>
    </row>
    <row r="2750" spans="4:4" x14ac:dyDescent="0.2">
      <c r="D2750" s="124"/>
    </row>
    <row r="2751" spans="4:4" x14ac:dyDescent="0.2">
      <c r="D2751" s="124"/>
    </row>
    <row r="2752" spans="4:4" x14ac:dyDescent="0.2">
      <c r="D2752" s="124"/>
    </row>
    <row r="2753" spans="4:4" x14ac:dyDescent="0.2">
      <c r="D2753" s="124"/>
    </row>
    <row r="2754" spans="4:4" x14ac:dyDescent="0.2">
      <c r="D2754" s="124"/>
    </row>
    <row r="2755" spans="4:4" x14ac:dyDescent="0.2">
      <c r="D2755" s="124"/>
    </row>
    <row r="2756" spans="4:4" x14ac:dyDescent="0.2">
      <c r="D2756" s="124"/>
    </row>
    <row r="2757" spans="4:4" x14ac:dyDescent="0.2">
      <c r="D2757" s="124"/>
    </row>
    <row r="2758" spans="4:4" x14ac:dyDescent="0.2">
      <c r="D2758" s="124"/>
    </row>
    <row r="2759" spans="4:4" x14ac:dyDescent="0.2">
      <c r="D2759" s="124"/>
    </row>
    <row r="2760" spans="4:4" x14ac:dyDescent="0.2">
      <c r="D2760" s="124"/>
    </row>
    <row r="2761" spans="4:4" x14ac:dyDescent="0.2">
      <c r="D2761" s="124"/>
    </row>
    <row r="2762" spans="4:4" x14ac:dyDescent="0.2">
      <c r="D2762" s="124"/>
    </row>
    <row r="2763" spans="4:4" x14ac:dyDescent="0.2">
      <c r="D2763" s="124"/>
    </row>
    <row r="2764" spans="4:4" x14ac:dyDescent="0.2">
      <c r="D2764" s="124"/>
    </row>
    <row r="2765" spans="4:4" x14ac:dyDescent="0.2">
      <c r="D2765" s="124"/>
    </row>
    <row r="2766" spans="4:4" x14ac:dyDescent="0.2">
      <c r="D2766" s="124"/>
    </row>
    <row r="2767" spans="4:4" x14ac:dyDescent="0.2">
      <c r="D2767" s="124"/>
    </row>
    <row r="2768" spans="4:4" x14ac:dyDescent="0.2">
      <c r="D2768" s="124"/>
    </row>
    <row r="2769" spans="4:4" x14ac:dyDescent="0.2">
      <c r="D2769" s="124"/>
    </row>
    <row r="2770" spans="4:4" x14ac:dyDescent="0.2">
      <c r="D2770" s="124"/>
    </row>
    <row r="2771" spans="4:4" x14ac:dyDescent="0.2">
      <c r="D2771" s="124"/>
    </row>
    <row r="2772" spans="4:4" x14ac:dyDescent="0.2">
      <c r="D2772" s="124"/>
    </row>
    <row r="2773" spans="4:4" x14ac:dyDescent="0.2">
      <c r="D2773" s="124"/>
    </row>
    <row r="2774" spans="4:4" x14ac:dyDescent="0.2">
      <c r="D2774" s="124"/>
    </row>
    <row r="2775" spans="4:4" x14ac:dyDescent="0.2">
      <c r="D2775" s="124"/>
    </row>
    <row r="2776" spans="4:4" x14ac:dyDescent="0.2">
      <c r="D2776" s="124"/>
    </row>
    <row r="2777" spans="4:4" x14ac:dyDescent="0.2">
      <c r="D2777" s="124"/>
    </row>
    <row r="2778" spans="4:4" x14ac:dyDescent="0.2">
      <c r="D2778" s="124"/>
    </row>
    <row r="2779" spans="4:4" x14ac:dyDescent="0.2">
      <c r="D2779" s="124"/>
    </row>
    <row r="2780" spans="4:4" x14ac:dyDescent="0.2">
      <c r="D2780" s="124"/>
    </row>
    <row r="2781" spans="4:4" x14ac:dyDescent="0.2">
      <c r="D2781" s="124"/>
    </row>
    <row r="2782" spans="4:4" x14ac:dyDescent="0.2">
      <c r="D2782" s="124"/>
    </row>
    <row r="2783" spans="4:4" x14ac:dyDescent="0.2">
      <c r="D2783" s="124"/>
    </row>
    <row r="2784" spans="4:4" x14ac:dyDescent="0.2">
      <c r="D2784" s="124"/>
    </row>
    <row r="2785" spans="4:4" x14ac:dyDescent="0.2">
      <c r="D2785" s="124"/>
    </row>
    <row r="2786" spans="4:4" x14ac:dyDescent="0.2">
      <c r="D2786" s="124"/>
    </row>
    <row r="2787" spans="4:4" x14ac:dyDescent="0.2">
      <c r="D2787" s="124"/>
    </row>
    <row r="2788" spans="4:4" x14ac:dyDescent="0.2">
      <c r="D2788" s="124"/>
    </row>
    <row r="2789" spans="4:4" x14ac:dyDescent="0.2">
      <c r="D2789" s="124"/>
    </row>
    <row r="2790" spans="4:4" x14ac:dyDescent="0.2">
      <c r="D2790" s="124"/>
    </row>
    <row r="2791" spans="4:4" x14ac:dyDescent="0.2">
      <c r="D2791" s="124"/>
    </row>
    <row r="2792" spans="4:4" x14ac:dyDescent="0.2">
      <c r="D2792" s="124"/>
    </row>
    <row r="2793" spans="4:4" x14ac:dyDescent="0.2">
      <c r="D2793" s="124"/>
    </row>
    <row r="2794" spans="4:4" x14ac:dyDescent="0.2">
      <c r="D2794" s="124"/>
    </row>
    <row r="2795" spans="4:4" x14ac:dyDescent="0.2">
      <c r="D2795" s="124"/>
    </row>
    <row r="2796" spans="4:4" x14ac:dyDescent="0.2">
      <c r="D2796" s="124"/>
    </row>
    <row r="2797" spans="4:4" x14ac:dyDescent="0.2">
      <c r="D2797" s="124"/>
    </row>
    <row r="2798" spans="4:4" x14ac:dyDescent="0.2">
      <c r="D2798" s="124"/>
    </row>
    <row r="2799" spans="4:4" x14ac:dyDescent="0.2">
      <c r="D2799" s="124"/>
    </row>
    <row r="2800" spans="4:4" x14ac:dyDescent="0.2">
      <c r="D2800" s="124"/>
    </row>
    <row r="2801" spans="4:4" x14ac:dyDescent="0.2">
      <c r="D2801" s="124"/>
    </row>
    <row r="2802" spans="4:4" x14ac:dyDescent="0.2">
      <c r="D2802" s="124"/>
    </row>
    <row r="2803" spans="4:4" x14ac:dyDescent="0.2">
      <c r="D2803" s="124"/>
    </row>
    <row r="2804" spans="4:4" x14ac:dyDescent="0.2">
      <c r="D2804" s="124"/>
    </row>
    <row r="2805" spans="4:4" x14ac:dyDescent="0.2">
      <c r="D2805" s="124"/>
    </row>
    <row r="2806" spans="4:4" x14ac:dyDescent="0.2">
      <c r="D2806" s="124"/>
    </row>
    <row r="2807" spans="4:4" x14ac:dyDescent="0.2">
      <c r="D2807" s="124"/>
    </row>
    <row r="2808" spans="4:4" x14ac:dyDescent="0.2">
      <c r="D2808" s="124"/>
    </row>
    <row r="2809" spans="4:4" x14ac:dyDescent="0.2">
      <c r="D2809" s="124"/>
    </row>
    <row r="2810" spans="4:4" x14ac:dyDescent="0.2">
      <c r="D2810" s="124"/>
    </row>
    <row r="2811" spans="4:4" x14ac:dyDescent="0.2">
      <c r="D2811" s="124"/>
    </row>
    <row r="2812" spans="4:4" x14ac:dyDescent="0.2">
      <c r="D2812" s="124"/>
    </row>
    <row r="2813" spans="4:4" x14ac:dyDescent="0.2">
      <c r="D2813" s="124"/>
    </row>
    <row r="2814" spans="4:4" x14ac:dyDescent="0.2">
      <c r="D2814" s="124"/>
    </row>
    <row r="2815" spans="4:4" x14ac:dyDescent="0.2">
      <c r="D2815" s="124"/>
    </row>
    <row r="2816" spans="4:4" x14ac:dyDescent="0.2">
      <c r="D2816" s="124"/>
    </row>
    <row r="2817" spans="4:4" x14ac:dyDescent="0.2">
      <c r="D2817" s="124"/>
    </row>
    <row r="2818" spans="4:4" x14ac:dyDescent="0.2">
      <c r="D2818" s="124"/>
    </row>
    <row r="2819" spans="4:4" x14ac:dyDescent="0.2">
      <c r="D2819" s="124"/>
    </row>
    <row r="2820" spans="4:4" x14ac:dyDescent="0.2">
      <c r="D2820" s="124"/>
    </row>
    <row r="2821" spans="4:4" x14ac:dyDescent="0.2">
      <c r="D2821" s="124"/>
    </row>
    <row r="2822" spans="4:4" x14ac:dyDescent="0.2">
      <c r="D2822" s="124"/>
    </row>
    <row r="2823" spans="4:4" x14ac:dyDescent="0.2">
      <c r="D2823" s="124"/>
    </row>
    <row r="2824" spans="4:4" x14ac:dyDescent="0.2">
      <c r="D2824" s="124"/>
    </row>
    <row r="2825" spans="4:4" x14ac:dyDescent="0.2">
      <c r="D2825" s="124"/>
    </row>
    <row r="2826" spans="4:4" x14ac:dyDescent="0.2">
      <c r="D2826" s="124"/>
    </row>
    <row r="2827" spans="4:4" x14ac:dyDescent="0.2">
      <c r="D2827" s="124"/>
    </row>
    <row r="2828" spans="4:4" x14ac:dyDescent="0.2">
      <c r="D2828" s="124"/>
    </row>
    <row r="2829" spans="4:4" x14ac:dyDescent="0.2">
      <c r="D2829" s="124"/>
    </row>
    <row r="2830" spans="4:4" x14ac:dyDescent="0.2">
      <c r="D2830" s="124"/>
    </row>
    <row r="2831" spans="4:4" x14ac:dyDescent="0.2">
      <c r="D2831" s="124"/>
    </row>
    <row r="2832" spans="4:4" x14ac:dyDescent="0.2">
      <c r="D2832" s="124"/>
    </row>
    <row r="2833" spans="4:4" x14ac:dyDescent="0.2">
      <c r="D2833" s="124"/>
    </row>
    <row r="2834" spans="4:4" x14ac:dyDescent="0.2">
      <c r="D2834" s="124"/>
    </row>
    <row r="2835" spans="4:4" x14ac:dyDescent="0.2">
      <c r="D2835" s="124"/>
    </row>
    <row r="2836" spans="4:4" x14ac:dyDescent="0.2">
      <c r="D2836" s="124"/>
    </row>
    <row r="2837" spans="4:4" x14ac:dyDescent="0.2">
      <c r="D2837" s="124"/>
    </row>
    <row r="2838" spans="4:4" x14ac:dyDescent="0.2">
      <c r="D2838" s="124"/>
    </row>
    <row r="2839" spans="4:4" x14ac:dyDescent="0.2">
      <c r="D2839" s="124"/>
    </row>
    <row r="2840" spans="4:4" x14ac:dyDescent="0.2">
      <c r="D2840" s="124"/>
    </row>
    <row r="2841" spans="4:4" x14ac:dyDescent="0.2">
      <c r="D2841" s="124"/>
    </row>
    <row r="2842" spans="4:4" x14ac:dyDescent="0.2">
      <c r="D2842" s="124"/>
    </row>
    <row r="2843" spans="4:4" x14ac:dyDescent="0.2">
      <c r="D2843" s="124"/>
    </row>
    <row r="2844" spans="4:4" x14ac:dyDescent="0.2">
      <c r="D2844" s="124"/>
    </row>
    <row r="2845" spans="4:4" x14ac:dyDescent="0.2">
      <c r="D2845" s="124"/>
    </row>
    <row r="2846" spans="4:4" x14ac:dyDescent="0.2">
      <c r="D2846" s="124"/>
    </row>
    <row r="2847" spans="4:4" x14ac:dyDescent="0.2">
      <c r="D2847" s="124"/>
    </row>
    <row r="2848" spans="4:4" x14ac:dyDescent="0.2">
      <c r="D2848" s="124"/>
    </row>
    <row r="2849" spans="4:4" x14ac:dyDescent="0.2">
      <c r="D2849" s="124"/>
    </row>
    <row r="2850" spans="4:4" x14ac:dyDescent="0.2">
      <c r="D2850" s="124"/>
    </row>
    <row r="2851" spans="4:4" x14ac:dyDescent="0.2">
      <c r="D2851" s="124"/>
    </row>
    <row r="2852" spans="4:4" x14ac:dyDescent="0.2">
      <c r="D2852" s="124"/>
    </row>
    <row r="2853" spans="4:4" x14ac:dyDescent="0.2">
      <c r="D2853" s="124"/>
    </row>
    <row r="2854" spans="4:4" x14ac:dyDescent="0.2">
      <c r="D2854" s="124"/>
    </row>
    <row r="2855" spans="4:4" x14ac:dyDescent="0.2">
      <c r="D2855" s="124"/>
    </row>
    <row r="2856" spans="4:4" x14ac:dyDescent="0.2">
      <c r="D2856" s="124"/>
    </row>
    <row r="2857" spans="4:4" x14ac:dyDescent="0.2">
      <c r="D2857" s="124"/>
    </row>
    <row r="2858" spans="4:4" x14ac:dyDescent="0.2">
      <c r="D2858" s="124"/>
    </row>
    <row r="2859" spans="4:4" x14ac:dyDescent="0.2">
      <c r="D2859" s="124"/>
    </row>
    <row r="2860" spans="4:4" x14ac:dyDescent="0.2">
      <c r="D2860" s="124"/>
    </row>
    <row r="2861" spans="4:4" x14ac:dyDescent="0.2">
      <c r="D2861" s="124"/>
    </row>
    <row r="2862" spans="4:4" x14ac:dyDescent="0.2">
      <c r="D2862" s="124"/>
    </row>
    <row r="2863" spans="4:4" x14ac:dyDescent="0.2">
      <c r="D2863" s="124"/>
    </row>
    <row r="2864" spans="4:4" x14ac:dyDescent="0.2">
      <c r="D2864" s="124"/>
    </row>
    <row r="2865" spans="4:4" x14ac:dyDescent="0.2">
      <c r="D2865" s="124"/>
    </row>
    <row r="2866" spans="4:4" x14ac:dyDescent="0.2">
      <c r="D2866" s="124"/>
    </row>
    <row r="2867" spans="4:4" x14ac:dyDescent="0.2">
      <c r="D2867" s="124"/>
    </row>
    <row r="2868" spans="4:4" x14ac:dyDescent="0.2">
      <c r="D2868" s="124"/>
    </row>
    <row r="2869" spans="4:4" x14ac:dyDescent="0.2">
      <c r="D2869" s="124"/>
    </row>
    <row r="2870" spans="4:4" x14ac:dyDescent="0.2">
      <c r="D2870" s="124"/>
    </row>
    <row r="2871" spans="4:4" x14ac:dyDescent="0.2">
      <c r="D2871" s="124"/>
    </row>
    <row r="2872" spans="4:4" x14ac:dyDescent="0.2">
      <c r="D2872" s="124"/>
    </row>
    <row r="2873" spans="4:4" x14ac:dyDescent="0.2">
      <c r="D2873" s="124"/>
    </row>
    <row r="2874" spans="4:4" x14ac:dyDescent="0.2">
      <c r="D2874" s="124"/>
    </row>
    <row r="2875" spans="4:4" x14ac:dyDescent="0.2">
      <c r="D2875" s="124"/>
    </row>
    <row r="2876" spans="4:4" x14ac:dyDescent="0.2">
      <c r="D2876" s="124"/>
    </row>
    <row r="2877" spans="4:4" x14ac:dyDescent="0.2">
      <c r="D2877" s="124"/>
    </row>
    <row r="2878" spans="4:4" x14ac:dyDescent="0.2">
      <c r="D2878" s="124"/>
    </row>
    <row r="2879" spans="4:4" x14ac:dyDescent="0.2">
      <c r="D2879" s="124"/>
    </row>
    <row r="2880" spans="4:4" x14ac:dyDescent="0.2">
      <c r="D2880" s="124"/>
    </row>
    <row r="2881" spans="4:4" x14ac:dyDescent="0.2">
      <c r="D2881" s="124"/>
    </row>
    <row r="2882" spans="4:4" x14ac:dyDescent="0.2">
      <c r="D2882" s="124"/>
    </row>
    <row r="2883" spans="4:4" x14ac:dyDescent="0.2">
      <c r="D2883" s="124"/>
    </row>
    <row r="2884" spans="4:4" x14ac:dyDescent="0.2">
      <c r="D2884" s="124"/>
    </row>
    <row r="2885" spans="4:4" x14ac:dyDescent="0.2">
      <c r="D2885" s="124"/>
    </row>
    <row r="2886" spans="4:4" x14ac:dyDescent="0.2">
      <c r="D2886" s="124"/>
    </row>
    <row r="2887" spans="4:4" x14ac:dyDescent="0.2">
      <c r="D2887" s="124"/>
    </row>
    <row r="2888" spans="4:4" x14ac:dyDescent="0.2">
      <c r="D2888" s="124"/>
    </row>
    <row r="2889" spans="4:4" x14ac:dyDescent="0.2">
      <c r="D2889" s="124"/>
    </row>
    <row r="2890" spans="4:4" x14ac:dyDescent="0.2">
      <c r="D2890" s="124"/>
    </row>
    <row r="2891" spans="4:4" x14ac:dyDescent="0.2">
      <c r="D2891" s="124"/>
    </row>
    <row r="2892" spans="4:4" x14ac:dyDescent="0.2">
      <c r="D2892" s="124"/>
    </row>
    <row r="2893" spans="4:4" x14ac:dyDescent="0.2">
      <c r="D2893" s="124"/>
    </row>
    <row r="2894" spans="4:4" x14ac:dyDescent="0.2">
      <c r="D2894" s="124"/>
    </row>
    <row r="2895" spans="4:4" x14ac:dyDescent="0.2">
      <c r="D2895" s="124"/>
    </row>
    <row r="2896" spans="4:4" x14ac:dyDescent="0.2">
      <c r="D2896" s="124"/>
    </row>
    <row r="2897" spans="4:4" x14ac:dyDescent="0.2">
      <c r="D2897" s="124"/>
    </row>
    <row r="2898" spans="4:4" x14ac:dyDescent="0.2">
      <c r="D2898" s="124"/>
    </row>
    <row r="2899" spans="4:4" x14ac:dyDescent="0.2">
      <c r="D2899" s="124"/>
    </row>
    <row r="2900" spans="4:4" x14ac:dyDescent="0.2">
      <c r="D2900" s="124"/>
    </row>
    <row r="2901" spans="4:4" x14ac:dyDescent="0.2">
      <c r="D2901" s="124"/>
    </row>
    <row r="2902" spans="4:4" x14ac:dyDescent="0.2">
      <c r="D2902" s="124"/>
    </row>
    <row r="2903" spans="4:4" x14ac:dyDescent="0.2">
      <c r="D2903" s="124"/>
    </row>
    <row r="2904" spans="4:4" x14ac:dyDescent="0.2">
      <c r="D2904" s="124"/>
    </row>
    <row r="2905" spans="4:4" x14ac:dyDescent="0.2">
      <c r="D2905" s="124"/>
    </row>
    <row r="2906" spans="4:4" x14ac:dyDescent="0.2">
      <c r="D2906" s="124"/>
    </row>
    <row r="2907" spans="4:4" x14ac:dyDescent="0.2">
      <c r="D2907" s="124"/>
    </row>
    <row r="2908" spans="4:4" x14ac:dyDescent="0.2">
      <c r="D2908" s="124"/>
    </row>
    <row r="2909" spans="4:4" x14ac:dyDescent="0.2">
      <c r="D2909" s="124"/>
    </row>
    <row r="2910" spans="4:4" x14ac:dyDescent="0.2">
      <c r="D2910" s="124"/>
    </row>
    <row r="2911" spans="4:4" x14ac:dyDescent="0.2">
      <c r="D2911" s="124"/>
    </row>
    <row r="2912" spans="4:4" x14ac:dyDescent="0.2">
      <c r="D2912" s="124"/>
    </row>
    <row r="2913" spans="4:4" x14ac:dyDescent="0.2">
      <c r="D2913" s="124"/>
    </row>
    <row r="2914" spans="4:4" x14ac:dyDescent="0.2">
      <c r="D2914" s="124"/>
    </row>
    <row r="2915" spans="4:4" x14ac:dyDescent="0.2">
      <c r="D2915" s="124"/>
    </row>
    <row r="2916" spans="4:4" x14ac:dyDescent="0.2">
      <c r="D2916" s="124"/>
    </row>
    <row r="2917" spans="4:4" x14ac:dyDescent="0.2">
      <c r="D2917" s="124"/>
    </row>
    <row r="2918" spans="4:4" x14ac:dyDescent="0.2">
      <c r="D2918" s="124"/>
    </row>
    <row r="2919" spans="4:4" x14ac:dyDescent="0.2">
      <c r="D2919" s="124"/>
    </row>
    <row r="2920" spans="4:4" x14ac:dyDescent="0.2">
      <c r="D2920" s="124"/>
    </row>
    <row r="2921" spans="4:4" x14ac:dyDescent="0.2">
      <c r="D2921" s="124"/>
    </row>
    <row r="2922" spans="4:4" x14ac:dyDescent="0.2">
      <c r="D2922" s="124"/>
    </row>
    <row r="2923" spans="4:4" x14ac:dyDescent="0.2">
      <c r="D2923" s="124"/>
    </row>
    <row r="2924" spans="4:4" x14ac:dyDescent="0.2">
      <c r="D2924" s="124"/>
    </row>
    <row r="2925" spans="4:4" x14ac:dyDescent="0.2">
      <c r="D2925" s="124"/>
    </row>
    <row r="2926" spans="4:4" x14ac:dyDescent="0.2">
      <c r="D2926" s="124"/>
    </row>
    <row r="2927" spans="4:4" x14ac:dyDescent="0.2">
      <c r="D2927" s="124"/>
    </row>
    <row r="2928" spans="4:4" x14ac:dyDescent="0.2">
      <c r="D2928" s="124"/>
    </row>
    <row r="2929" spans="4:4" x14ac:dyDescent="0.2">
      <c r="D2929" s="124"/>
    </row>
    <row r="2930" spans="4:4" x14ac:dyDescent="0.2">
      <c r="D2930" s="124"/>
    </row>
    <row r="2931" spans="4:4" x14ac:dyDescent="0.2">
      <c r="D2931" s="124"/>
    </row>
    <row r="2932" spans="4:4" x14ac:dyDescent="0.2">
      <c r="D2932" s="124"/>
    </row>
    <row r="2933" spans="4:4" x14ac:dyDescent="0.2">
      <c r="D2933" s="124"/>
    </row>
    <row r="2934" spans="4:4" x14ac:dyDescent="0.2">
      <c r="D2934" s="124"/>
    </row>
    <row r="2935" spans="4:4" x14ac:dyDescent="0.2">
      <c r="D2935" s="124"/>
    </row>
    <row r="2936" spans="4:4" x14ac:dyDescent="0.2">
      <c r="D2936" s="124"/>
    </row>
    <row r="2937" spans="4:4" x14ac:dyDescent="0.2">
      <c r="D2937" s="124"/>
    </row>
    <row r="2938" spans="4:4" x14ac:dyDescent="0.2">
      <c r="D2938" s="124"/>
    </row>
    <row r="2939" spans="4:4" x14ac:dyDescent="0.2">
      <c r="D2939" s="124"/>
    </row>
    <row r="2940" spans="4:4" x14ac:dyDescent="0.2">
      <c r="D2940" s="124"/>
    </row>
    <row r="2941" spans="4:4" x14ac:dyDescent="0.2">
      <c r="D2941" s="124"/>
    </row>
    <row r="2942" spans="4:4" x14ac:dyDescent="0.2">
      <c r="D2942" s="124"/>
    </row>
    <row r="2943" spans="4:4" x14ac:dyDescent="0.2">
      <c r="D2943" s="124"/>
    </row>
    <row r="2944" spans="4:4" x14ac:dyDescent="0.2">
      <c r="D2944" s="124"/>
    </row>
    <row r="2945" spans="4:4" x14ac:dyDescent="0.2">
      <c r="D2945" s="124"/>
    </row>
    <row r="2946" spans="4:4" x14ac:dyDescent="0.2">
      <c r="D2946" s="124"/>
    </row>
    <row r="2947" spans="4:4" x14ac:dyDescent="0.2">
      <c r="D2947" s="124"/>
    </row>
    <row r="2948" spans="4:4" x14ac:dyDescent="0.2">
      <c r="D2948" s="124"/>
    </row>
    <row r="2949" spans="4:4" x14ac:dyDescent="0.2">
      <c r="D2949" s="124"/>
    </row>
    <row r="2950" spans="4:4" x14ac:dyDescent="0.2">
      <c r="D2950" s="124"/>
    </row>
    <row r="2951" spans="4:4" x14ac:dyDescent="0.2">
      <c r="D2951" s="124"/>
    </row>
    <row r="2952" spans="4:4" x14ac:dyDescent="0.2">
      <c r="D2952" s="124"/>
    </row>
    <row r="2953" spans="4:4" x14ac:dyDescent="0.2">
      <c r="D2953" s="124"/>
    </row>
    <row r="2954" spans="4:4" x14ac:dyDescent="0.2">
      <c r="D2954" s="124"/>
    </row>
    <row r="2955" spans="4:4" x14ac:dyDescent="0.2">
      <c r="D2955" s="124"/>
    </row>
    <row r="2956" spans="4:4" x14ac:dyDescent="0.2">
      <c r="D2956" s="124"/>
    </row>
    <row r="2957" spans="4:4" x14ac:dyDescent="0.2">
      <c r="D2957" s="124"/>
    </row>
    <row r="2958" spans="4:4" x14ac:dyDescent="0.2">
      <c r="D2958" s="124"/>
    </row>
    <row r="2959" spans="4:4" x14ac:dyDescent="0.2">
      <c r="D2959" s="124"/>
    </row>
    <row r="2960" spans="4:4" x14ac:dyDescent="0.2">
      <c r="D2960" s="124"/>
    </row>
    <row r="2961" spans="4:4" x14ac:dyDescent="0.2">
      <c r="D2961" s="124"/>
    </row>
    <row r="2962" spans="4:4" x14ac:dyDescent="0.2">
      <c r="D2962" s="124"/>
    </row>
    <row r="2963" spans="4:4" x14ac:dyDescent="0.2">
      <c r="D2963" s="124"/>
    </row>
    <row r="2964" spans="4:4" x14ac:dyDescent="0.2">
      <c r="D2964" s="124"/>
    </row>
    <row r="2965" spans="4:4" x14ac:dyDescent="0.2">
      <c r="D2965" s="124"/>
    </row>
    <row r="2966" spans="4:4" x14ac:dyDescent="0.2">
      <c r="D2966" s="124"/>
    </row>
    <row r="2967" spans="4:4" x14ac:dyDescent="0.2">
      <c r="D2967" s="124"/>
    </row>
    <row r="2968" spans="4:4" x14ac:dyDescent="0.2">
      <c r="D2968" s="124"/>
    </row>
    <row r="2969" spans="4:4" x14ac:dyDescent="0.2">
      <c r="D2969" s="124"/>
    </row>
    <row r="2970" spans="4:4" x14ac:dyDescent="0.2">
      <c r="D2970" s="124"/>
    </row>
    <row r="2971" spans="4:4" x14ac:dyDescent="0.2">
      <c r="D2971" s="124"/>
    </row>
    <row r="2972" spans="4:4" x14ac:dyDescent="0.2">
      <c r="D2972" s="124"/>
    </row>
    <row r="2973" spans="4:4" x14ac:dyDescent="0.2">
      <c r="D2973" s="124"/>
    </row>
    <row r="2974" spans="4:4" x14ac:dyDescent="0.2">
      <c r="D2974" s="124"/>
    </row>
    <row r="2975" spans="4:4" x14ac:dyDescent="0.2">
      <c r="D2975" s="124"/>
    </row>
    <row r="2976" spans="4:4" x14ac:dyDescent="0.2">
      <c r="D2976" s="124"/>
    </row>
    <row r="2977" spans="4:4" x14ac:dyDescent="0.2">
      <c r="D2977" s="124"/>
    </row>
    <row r="2978" spans="4:4" x14ac:dyDescent="0.2">
      <c r="D2978" s="124"/>
    </row>
    <row r="2979" spans="4:4" x14ac:dyDescent="0.2">
      <c r="D2979" s="124"/>
    </row>
    <row r="2980" spans="4:4" x14ac:dyDescent="0.2">
      <c r="D2980" s="124"/>
    </row>
    <row r="2981" spans="4:4" x14ac:dyDescent="0.2">
      <c r="D2981" s="124"/>
    </row>
    <row r="2982" spans="4:4" x14ac:dyDescent="0.2">
      <c r="D2982" s="124"/>
    </row>
    <row r="2983" spans="4:4" x14ac:dyDescent="0.2">
      <c r="D2983" s="124"/>
    </row>
    <row r="2984" spans="4:4" x14ac:dyDescent="0.2">
      <c r="D2984" s="124"/>
    </row>
    <row r="2985" spans="4:4" x14ac:dyDescent="0.2">
      <c r="D2985" s="124"/>
    </row>
    <row r="2986" spans="4:4" x14ac:dyDescent="0.2">
      <c r="D2986" s="124"/>
    </row>
    <row r="2987" spans="4:4" x14ac:dyDescent="0.2">
      <c r="D2987" s="124"/>
    </row>
    <row r="2988" spans="4:4" x14ac:dyDescent="0.2">
      <c r="D2988" s="124"/>
    </row>
    <row r="2989" spans="4:4" x14ac:dyDescent="0.2">
      <c r="D2989" s="124"/>
    </row>
    <row r="2990" spans="4:4" x14ac:dyDescent="0.2">
      <c r="D2990" s="124"/>
    </row>
    <row r="2991" spans="4:4" x14ac:dyDescent="0.2">
      <c r="D2991" s="124"/>
    </row>
    <row r="2992" spans="4:4" x14ac:dyDescent="0.2">
      <c r="D2992" s="124"/>
    </row>
    <row r="2993" spans="4:4" x14ac:dyDescent="0.2">
      <c r="D2993" s="124"/>
    </row>
    <row r="2994" spans="4:4" x14ac:dyDescent="0.2">
      <c r="D2994" s="124"/>
    </row>
    <row r="2995" spans="4:4" x14ac:dyDescent="0.2">
      <c r="D2995" s="124"/>
    </row>
    <row r="2996" spans="4:4" x14ac:dyDescent="0.2">
      <c r="D2996" s="124"/>
    </row>
    <row r="2997" spans="4:4" x14ac:dyDescent="0.2">
      <c r="D2997" s="124"/>
    </row>
    <row r="2998" spans="4:4" x14ac:dyDescent="0.2">
      <c r="D2998" s="124"/>
    </row>
    <row r="2999" spans="4:4" x14ac:dyDescent="0.2">
      <c r="D2999" s="124"/>
    </row>
    <row r="3000" spans="4:4" x14ac:dyDescent="0.2">
      <c r="D3000" s="124"/>
    </row>
    <row r="3001" spans="4:4" x14ac:dyDescent="0.2">
      <c r="D3001" s="124"/>
    </row>
    <row r="3002" spans="4:4" x14ac:dyDescent="0.2">
      <c r="D3002" s="124"/>
    </row>
    <row r="3003" spans="4:4" x14ac:dyDescent="0.2">
      <c r="D3003" s="124"/>
    </row>
    <row r="3004" spans="4:4" x14ac:dyDescent="0.2">
      <c r="D3004" s="124"/>
    </row>
    <row r="3005" spans="4:4" x14ac:dyDescent="0.2">
      <c r="D3005" s="124"/>
    </row>
    <row r="3006" spans="4:4" x14ac:dyDescent="0.2">
      <c r="D3006" s="124"/>
    </row>
    <row r="3007" spans="4:4" x14ac:dyDescent="0.2">
      <c r="D3007" s="124"/>
    </row>
    <row r="3008" spans="4:4" x14ac:dyDescent="0.2">
      <c r="D3008" s="124"/>
    </row>
    <row r="3009" spans="4:4" x14ac:dyDescent="0.2">
      <c r="D3009" s="124"/>
    </row>
    <row r="3010" spans="4:4" x14ac:dyDescent="0.2">
      <c r="D3010" s="124"/>
    </row>
    <row r="3011" spans="4:4" x14ac:dyDescent="0.2">
      <c r="D3011" s="124"/>
    </row>
    <row r="3012" spans="4:4" x14ac:dyDescent="0.2">
      <c r="D3012" s="124"/>
    </row>
    <row r="3013" spans="4:4" x14ac:dyDescent="0.2">
      <c r="D3013" s="124"/>
    </row>
    <row r="3014" spans="4:4" x14ac:dyDescent="0.2">
      <c r="D3014" s="124"/>
    </row>
    <row r="3015" spans="4:4" x14ac:dyDescent="0.2">
      <c r="D3015" s="124"/>
    </row>
    <row r="3016" spans="4:4" x14ac:dyDescent="0.2">
      <c r="D3016" s="124"/>
    </row>
    <row r="3017" spans="4:4" x14ac:dyDescent="0.2">
      <c r="D3017" s="124"/>
    </row>
    <row r="3018" spans="4:4" x14ac:dyDescent="0.2">
      <c r="D3018" s="124"/>
    </row>
    <row r="3019" spans="4:4" x14ac:dyDescent="0.2">
      <c r="D3019" s="124"/>
    </row>
    <row r="3020" spans="4:4" x14ac:dyDescent="0.2">
      <c r="D3020" s="124"/>
    </row>
    <row r="3021" spans="4:4" x14ac:dyDescent="0.2">
      <c r="D3021" s="124"/>
    </row>
    <row r="3022" spans="4:4" x14ac:dyDescent="0.2">
      <c r="D3022" s="124"/>
    </row>
    <row r="3023" spans="4:4" x14ac:dyDescent="0.2">
      <c r="D3023" s="124"/>
    </row>
    <row r="3024" spans="4:4" x14ac:dyDescent="0.2">
      <c r="D3024" s="124"/>
    </row>
    <row r="3025" spans="4:4" x14ac:dyDescent="0.2">
      <c r="D3025" s="124"/>
    </row>
    <row r="3026" spans="4:4" x14ac:dyDescent="0.2">
      <c r="D3026" s="124"/>
    </row>
    <row r="3027" spans="4:4" x14ac:dyDescent="0.2">
      <c r="D3027" s="124"/>
    </row>
    <row r="3028" spans="4:4" x14ac:dyDescent="0.2">
      <c r="D3028" s="124"/>
    </row>
    <row r="3029" spans="4:4" x14ac:dyDescent="0.2">
      <c r="D3029" s="124"/>
    </row>
    <row r="3030" spans="4:4" x14ac:dyDescent="0.2">
      <c r="D3030" s="124"/>
    </row>
    <row r="3031" spans="4:4" x14ac:dyDescent="0.2">
      <c r="D3031" s="124"/>
    </row>
    <row r="3032" spans="4:4" x14ac:dyDescent="0.2">
      <c r="D3032" s="124"/>
    </row>
    <row r="3033" spans="4:4" x14ac:dyDescent="0.2">
      <c r="D3033" s="124"/>
    </row>
    <row r="3034" spans="4:4" x14ac:dyDescent="0.2">
      <c r="D3034" s="124"/>
    </row>
    <row r="3035" spans="4:4" x14ac:dyDescent="0.2">
      <c r="D3035" s="124"/>
    </row>
    <row r="3036" spans="4:4" x14ac:dyDescent="0.2">
      <c r="D3036" s="124"/>
    </row>
    <row r="3037" spans="4:4" x14ac:dyDescent="0.2">
      <c r="D3037" s="124"/>
    </row>
    <row r="3038" spans="4:4" x14ac:dyDescent="0.2">
      <c r="D3038" s="124"/>
    </row>
    <row r="3039" spans="4:4" x14ac:dyDescent="0.2">
      <c r="D3039" s="124"/>
    </row>
    <row r="3040" spans="4:4" x14ac:dyDescent="0.2">
      <c r="D3040" s="124"/>
    </row>
    <row r="3041" spans="4:4" x14ac:dyDescent="0.2">
      <c r="D3041" s="124"/>
    </row>
    <row r="3042" spans="4:4" x14ac:dyDescent="0.2">
      <c r="D3042" s="124"/>
    </row>
    <row r="3043" spans="4:4" x14ac:dyDescent="0.2">
      <c r="D3043" s="124"/>
    </row>
    <row r="3044" spans="4:4" x14ac:dyDescent="0.2">
      <c r="D3044" s="124"/>
    </row>
    <row r="3045" spans="4:4" x14ac:dyDescent="0.2">
      <c r="D3045" s="124"/>
    </row>
    <row r="3046" spans="4:4" x14ac:dyDescent="0.2">
      <c r="D3046" s="124"/>
    </row>
    <row r="3047" spans="4:4" x14ac:dyDescent="0.2">
      <c r="D3047" s="124"/>
    </row>
    <row r="3048" spans="4:4" x14ac:dyDescent="0.2">
      <c r="D3048" s="124"/>
    </row>
    <row r="3049" spans="4:4" x14ac:dyDescent="0.2">
      <c r="D3049" s="124"/>
    </row>
    <row r="3050" spans="4:4" x14ac:dyDescent="0.2">
      <c r="D3050" s="124"/>
    </row>
    <row r="3051" spans="4:4" x14ac:dyDescent="0.2">
      <c r="D3051" s="124"/>
    </row>
    <row r="3052" spans="4:4" x14ac:dyDescent="0.2">
      <c r="D3052" s="124"/>
    </row>
    <row r="3053" spans="4:4" x14ac:dyDescent="0.2">
      <c r="D3053" s="124"/>
    </row>
    <row r="3054" spans="4:4" x14ac:dyDescent="0.2">
      <c r="D3054" s="124"/>
    </row>
    <row r="3055" spans="4:4" x14ac:dyDescent="0.2">
      <c r="D3055" s="124"/>
    </row>
    <row r="3056" spans="4:4" x14ac:dyDescent="0.2">
      <c r="D3056" s="124"/>
    </row>
    <row r="3057" spans="4:4" x14ac:dyDescent="0.2">
      <c r="D3057" s="124"/>
    </row>
    <row r="3058" spans="4:4" x14ac:dyDescent="0.2">
      <c r="D3058" s="124"/>
    </row>
    <row r="3059" spans="4:4" x14ac:dyDescent="0.2">
      <c r="D3059" s="124"/>
    </row>
    <row r="3060" spans="4:4" x14ac:dyDescent="0.2">
      <c r="D3060" s="124"/>
    </row>
    <row r="3061" spans="4:4" x14ac:dyDescent="0.2">
      <c r="D3061" s="124"/>
    </row>
    <row r="3062" spans="4:4" x14ac:dyDescent="0.2">
      <c r="D3062" s="124"/>
    </row>
    <row r="3063" spans="4:4" x14ac:dyDescent="0.2">
      <c r="D3063" s="124"/>
    </row>
    <row r="3064" spans="4:4" x14ac:dyDescent="0.2">
      <c r="D3064" s="124"/>
    </row>
    <row r="3065" spans="4:4" x14ac:dyDescent="0.2">
      <c r="D3065" s="124"/>
    </row>
    <row r="3066" spans="4:4" x14ac:dyDescent="0.2">
      <c r="D3066" s="124"/>
    </row>
    <row r="3067" spans="4:4" x14ac:dyDescent="0.2">
      <c r="D3067" s="124"/>
    </row>
    <row r="3068" spans="4:4" x14ac:dyDescent="0.2">
      <c r="D3068" s="124"/>
    </row>
    <row r="3069" spans="4:4" x14ac:dyDescent="0.2">
      <c r="D3069" s="124"/>
    </row>
    <row r="3070" spans="4:4" x14ac:dyDescent="0.2">
      <c r="D3070" s="124"/>
    </row>
    <row r="3071" spans="4:4" x14ac:dyDescent="0.2">
      <c r="D3071" s="124"/>
    </row>
    <row r="3072" spans="4:4" x14ac:dyDescent="0.2">
      <c r="D3072" s="124"/>
    </row>
    <row r="3073" spans="4:4" x14ac:dyDescent="0.2">
      <c r="D3073" s="124"/>
    </row>
    <row r="3074" spans="4:4" x14ac:dyDescent="0.2">
      <c r="D3074" s="124"/>
    </row>
    <row r="3075" spans="4:4" x14ac:dyDescent="0.2">
      <c r="D3075" s="124"/>
    </row>
    <row r="3076" spans="4:4" x14ac:dyDescent="0.2">
      <c r="D3076" s="124"/>
    </row>
    <row r="3077" spans="4:4" x14ac:dyDescent="0.2">
      <c r="D3077" s="124"/>
    </row>
    <row r="3078" spans="4:4" x14ac:dyDescent="0.2">
      <c r="D3078" s="124"/>
    </row>
    <row r="3079" spans="4:4" x14ac:dyDescent="0.2">
      <c r="D3079" s="124"/>
    </row>
    <row r="3080" spans="4:4" x14ac:dyDescent="0.2">
      <c r="D3080" s="124"/>
    </row>
    <row r="3081" spans="4:4" x14ac:dyDescent="0.2">
      <c r="D3081" s="124"/>
    </row>
    <row r="3082" spans="4:4" x14ac:dyDescent="0.2">
      <c r="D3082" s="124"/>
    </row>
    <row r="3083" spans="4:4" x14ac:dyDescent="0.2">
      <c r="D3083" s="124"/>
    </row>
    <row r="3084" spans="4:4" x14ac:dyDescent="0.2">
      <c r="D3084" s="124"/>
    </row>
    <row r="3085" spans="4:4" x14ac:dyDescent="0.2">
      <c r="D3085" s="124"/>
    </row>
    <row r="3086" spans="4:4" x14ac:dyDescent="0.2">
      <c r="D3086" s="124"/>
    </row>
    <row r="3087" spans="4:4" x14ac:dyDescent="0.2">
      <c r="D3087" s="124"/>
    </row>
    <row r="3088" spans="4:4" x14ac:dyDescent="0.2">
      <c r="D3088" s="124"/>
    </row>
    <row r="3089" spans="4:4" x14ac:dyDescent="0.2">
      <c r="D3089" s="124"/>
    </row>
    <row r="3090" spans="4:4" x14ac:dyDescent="0.2">
      <c r="D3090" s="124"/>
    </row>
    <row r="3091" spans="4:4" x14ac:dyDescent="0.2">
      <c r="D3091" s="124"/>
    </row>
    <row r="3092" spans="4:4" x14ac:dyDescent="0.2">
      <c r="D3092" s="124"/>
    </row>
    <row r="3093" spans="4:4" x14ac:dyDescent="0.2">
      <c r="D3093" s="124"/>
    </row>
    <row r="3094" spans="4:4" x14ac:dyDescent="0.2">
      <c r="D3094" s="124"/>
    </row>
    <row r="3095" spans="4:4" x14ac:dyDescent="0.2">
      <c r="D3095" s="124"/>
    </row>
    <row r="3096" spans="4:4" x14ac:dyDescent="0.2">
      <c r="D3096" s="124"/>
    </row>
    <row r="3097" spans="4:4" x14ac:dyDescent="0.2">
      <c r="D3097" s="124"/>
    </row>
    <row r="3098" spans="4:4" x14ac:dyDescent="0.2">
      <c r="D3098" s="124"/>
    </row>
    <row r="3099" spans="4:4" x14ac:dyDescent="0.2">
      <c r="D3099" s="124"/>
    </row>
    <row r="3100" spans="4:4" x14ac:dyDescent="0.2">
      <c r="D3100" s="124"/>
    </row>
    <row r="3101" spans="4:4" x14ac:dyDescent="0.2">
      <c r="D3101" s="124"/>
    </row>
    <row r="3102" spans="4:4" x14ac:dyDescent="0.2">
      <c r="D3102" s="124"/>
    </row>
    <row r="3103" spans="4:4" x14ac:dyDescent="0.2">
      <c r="D3103" s="124"/>
    </row>
    <row r="3104" spans="4:4" x14ac:dyDescent="0.2">
      <c r="D3104" s="124"/>
    </row>
    <row r="3105" spans="4:4" x14ac:dyDescent="0.2">
      <c r="D3105" s="124"/>
    </row>
    <row r="3106" spans="4:4" x14ac:dyDescent="0.2">
      <c r="D3106" s="124"/>
    </row>
    <row r="3107" spans="4:4" x14ac:dyDescent="0.2">
      <c r="D3107" s="124"/>
    </row>
    <row r="3108" spans="4:4" x14ac:dyDescent="0.2">
      <c r="D3108" s="124"/>
    </row>
    <row r="3109" spans="4:4" x14ac:dyDescent="0.2">
      <c r="D3109" s="124"/>
    </row>
    <row r="3110" spans="4:4" x14ac:dyDescent="0.2">
      <c r="D3110" s="124"/>
    </row>
    <row r="3111" spans="4:4" x14ac:dyDescent="0.2">
      <c r="D3111" s="124"/>
    </row>
    <row r="3112" spans="4:4" x14ac:dyDescent="0.2">
      <c r="D3112" s="124"/>
    </row>
    <row r="3113" spans="4:4" x14ac:dyDescent="0.2">
      <c r="D3113" s="124"/>
    </row>
    <row r="3114" spans="4:4" x14ac:dyDescent="0.2">
      <c r="D3114" s="124"/>
    </row>
    <row r="3115" spans="4:4" x14ac:dyDescent="0.2">
      <c r="D3115" s="124"/>
    </row>
    <row r="3116" spans="4:4" x14ac:dyDescent="0.2">
      <c r="D3116" s="124"/>
    </row>
    <row r="3117" spans="4:4" x14ac:dyDescent="0.2">
      <c r="D3117" s="124"/>
    </row>
    <row r="3118" spans="4:4" x14ac:dyDescent="0.2">
      <c r="D3118" s="124"/>
    </row>
    <row r="3119" spans="4:4" x14ac:dyDescent="0.2">
      <c r="D3119" s="124"/>
    </row>
    <row r="3120" spans="4:4" x14ac:dyDescent="0.2">
      <c r="D3120" s="124"/>
    </row>
    <row r="3121" spans="4:4" x14ac:dyDescent="0.2">
      <c r="D3121" s="124"/>
    </row>
    <row r="3122" spans="4:4" x14ac:dyDescent="0.2">
      <c r="D3122" s="124"/>
    </row>
    <row r="3123" spans="4:4" x14ac:dyDescent="0.2">
      <c r="D3123" s="124"/>
    </row>
    <row r="3124" spans="4:4" x14ac:dyDescent="0.2">
      <c r="D3124" s="124"/>
    </row>
    <row r="3125" spans="4:4" x14ac:dyDescent="0.2">
      <c r="D3125" s="124"/>
    </row>
    <row r="3126" spans="4:4" x14ac:dyDescent="0.2">
      <c r="D3126" s="124"/>
    </row>
    <row r="3127" spans="4:4" x14ac:dyDescent="0.2">
      <c r="D3127" s="124"/>
    </row>
    <row r="3128" spans="4:4" x14ac:dyDescent="0.2">
      <c r="D3128" s="124"/>
    </row>
    <row r="3129" spans="4:4" x14ac:dyDescent="0.2">
      <c r="D3129" s="124"/>
    </row>
    <row r="3130" spans="4:4" x14ac:dyDescent="0.2">
      <c r="D3130" s="124"/>
    </row>
    <row r="3131" spans="4:4" x14ac:dyDescent="0.2">
      <c r="D3131" s="124"/>
    </row>
    <row r="3132" spans="4:4" x14ac:dyDescent="0.2">
      <c r="D3132" s="124"/>
    </row>
    <row r="3133" spans="4:4" x14ac:dyDescent="0.2">
      <c r="D3133" s="124"/>
    </row>
    <row r="3134" spans="4:4" x14ac:dyDescent="0.2">
      <c r="D3134" s="124"/>
    </row>
    <row r="3135" spans="4:4" x14ac:dyDescent="0.2">
      <c r="D3135" s="124"/>
    </row>
    <row r="3136" spans="4:4" x14ac:dyDescent="0.2">
      <c r="D3136" s="124"/>
    </row>
    <row r="3137" spans="4:4" x14ac:dyDescent="0.2">
      <c r="D3137" s="124"/>
    </row>
    <row r="3138" spans="4:4" x14ac:dyDescent="0.2">
      <c r="D3138" s="124"/>
    </row>
    <row r="3139" spans="4:4" x14ac:dyDescent="0.2">
      <c r="D3139" s="124"/>
    </row>
    <row r="3140" spans="4:4" x14ac:dyDescent="0.2">
      <c r="D3140" s="124"/>
    </row>
    <row r="3141" spans="4:4" x14ac:dyDescent="0.2">
      <c r="D3141" s="124"/>
    </row>
    <row r="3142" spans="4:4" x14ac:dyDescent="0.2">
      <c r="D3142" s="124"/>
    </row>
    <row r="3143" spans="4:4" x14ac:dyDescent="0.2">
      <c r="D3143" s="124"/>
    </row>
    <row r="3144" spans="4:4" x14ac:dyDescent="0.2">
      <c r="D3144" s="124"/>
    </row>
    <row r="3145" spans="4:4" x14ac:dyDescent="0.2">
      <c r="D3145" s="124"/>
    </row>
    <row r="3146" spans="4:4" x14ac:dyDescent="0.2">
      <c r="D3146" s="124"/>
    </row>
    <row r="3147" spans="4:4" x14ac:dyDescent="0.2">
      <c r="D3147" s="124"/>
    </row>
    <row r="3148" spans="4:4" x14ac:dyDescent="0.2">
      <c r="D3148" s="124"/>
    </row>
    <row r="3149" spans="4:4" x14ac:dyDescent="0.2">
      <c r="D3149" s="124"/>
    </row>
    <row r="3150" spans="4:4" x14ac:dyDescent="0.2">
      <c r="D3150" s="124"/>
    </row>
    <row r="3151" spans="4:4" x14ac:dyDescent="0.2">
      <c r="D3151" s="124"/>
    </row>
    <row r="3152" spans="4:4" x14ac:dyDescent="0.2">
      <c r="D3152" s="124"/>
    </row>
    <row r="3153" spans="4:4" x14ac:dyDescent="0.2">
      <c r="D3153" s="124"/>
    </row>
    <row r="3154" spans="4:4" x14ac:dyDescent="0.2">
      <c r="D3154" s="124"/>
    </row>
    <row r="3155" spans="4:4" x14ac:dyDescent="0.2">
      <c r="D3155" s="124"/>
    </row>
    <row r="3156" spans="4:4" x14ac:dyDescent="0.2">
      <c r="D3156" s="124"/>
    </row>
    <row r="3157" spans="4:4" x14ac:dyDescent="0.2">
      <c r="D3157" s="124"/>
    </row>
    <row r="3158" spans="4:4" x14ac:dyDescent="0.2">
      <c r="D3158" s="124"/>
    </row>
    <row r="3159" spans="4:4" x14ac:dyDescent="0.2">
      <c r="D3159" s="124"/>
    </row>
    <row r="3160" spans="4:4" x14ac:dyDescent="0.2">
      <c r="D3160" s="124"/>
    </row>
    <row r="3161" spans="4:4" x14ac:dyDescent="0.2">
      <c r="D3161" s="124"/>
    </row>
    <row r="3162" spans="4:4" x14ac:dyDescent="0.2">
      <c r="D3162" s="124"/>
    </row>
    <row r="3163" spans="4:4" x14ac:dyDescent="0.2">
      <c r="D3163" s="124"/>
    </row>
    <row r="3164" spans="4:4" x14ac:dyDescent="0.2">
      <c r="D3164" s="124"/>
    </row>
    <row r="3165" spans="4:4" x14ac:dyDescent="0.2">
      <c r="D3165" s="124"/>
    </row>
    <row r="3166" spans="4:4" x14ac:dyDescent="0.2">
      <c r="D3166" s="124"/>
    </row>
    <row r="3167" spans="4:4" x14ac:dyDescent="0.2">
      <c r="D3167" s="124"/>
    </row>
    <row r="3168" spans="4:4" x14ac:dyDescent="0.2">
      <c r="D3168" s="124"/>
    </row>
    <row r="3169" spans="4:4" x14ac:dyDescent="0.2">
      <c r="D3169" s="124"/>
    </row>
    <row r="3170" spans="4:4" x14ac:dyDescent="0.2">
      <c r="D3170" s="124"/>
    </row>
    <row r="3171" spans="4:4" x14ac:dyDescent="0.2">
      <c r="D3171" s="124"/>
    </row>
    <row r="3172" spans="4:4" x14ac:dyDescent="0.2">
      <c r="D3172" s="124"/>
    </row>
    <row r="3173" spans="4:4" x14ac:dyDescent="0.2">
      <c r="D3173" s="124"/>
    </row>
    <row r="3174" spans="4:4" x14ac:dyDescent="0.2">
      <c r="D3174" s="124"/>
    </row>
    <row r="3175" spans="4:4" x14ac:dyDescent="0.2">
      <c r="D3175" s="124"/>
    </row>
    <row r="3176" spans="4:4" x14ac:dyDescent="0.2">
      <c r="D3176" s="124"/>
    </row>
    <row r="3177" spans="4:4" x14ac:dyDescent="0.2">
      <c r="D3177" s="124"/>
    </row>
    <row r="3178" spans="4:4" x14ac:dyDescent="0.2">
      <c r="D3178" s="124"/>
    </row>
    <row r="3179" spans="4:4" x14ac:dyDescent="0.2">
      <c r="D3179" s="124"/>
    </row>
    <row r="3180" spans="4:4" x14ac:dyDescent="0.2">
      <c r="D3180" s="124"/>
    </row>
    <row r="3181" spans="4:4" x14ac:dyDescent="0.2">
      <c r="D3181" s="124"/>
    </row>
    <row r="3182" spans="4:4" x14ac:dyDescent="0.2">
      <c r="D3182" s="124"/>
    </row>
    <row r="3183" spans="4:4" x14ac:dyDescent="0.2">
      <c r="D3183" s="124"/>
    </row>
    <row r="3184" spans="4:4" x14ac:dyDescent="0.2">
      <c r="D3184" s="124"/>
    </row>
    <row r="3185" spans="4:4" x14ac:dyDescent="0.2">
      <c r="D3185" s="124"/>
    </row>
    <row r="3186" spans="4:4" x14ac:dyDescent="0.2">
      <c r="D3186" s="124"/>
    </row>
    <row r="3187" spans="4:4" x14ac:dyDescent="0.2">
      <c r="D3187" s="124"/>
    </row>
    <row r="3188" spans="4:4" x14ac:dyDescent="0.2">
      <c r="D3188" s="124"/>
    </row>
    <row r="3189" spans="4:4" x14ac:dyDescent="0.2">
      <c r="D3189" s="124"/>
    </row>
    <row r="3190" spans="4:4" x14ac:dyDescent="0.2">
      <c r="D3190" s="124"/>
    </row>
    <row r="3191" spans="4:4" x14ac:dyDescent="0.2">
      <c r="D3191" s="124"/>
    </row>
    <row r="3192" spans="4:4" x14ac:dyDescent="0.2">
      <c r="D3192" s="124"/>
    </row>
    <row r="3193" spans="4:4" x14ac:dyDescent="0.2">
      <c r="D3193" s="124"/>
    </row>
    <row r="3194" spans="4:4" x14ac:dyDescent="0.2">
      <c r="D3194" s="124"/>
    </row>
    <row r="3195" spans="4:4" x14ac:dyDescent="0.2">
      <c r="D3195" s="124"/>
    </row>
    <row r="3196" spans="4:4" x14ac:dyDescent="0.2">
      <c r="D3196" s="124"/>
    </row>
    <row r="3197" spans="4:4" x14ac:dyDescent="0.2">
      <c r="D3197" s="124"/>
    </row>
    <row r="3198" spans="4:4" x14ac:dyDescent="0.2">
      <c r="D3198" s="124"/>
    </row>
    <row r="3199" spans="4:4" x14ac:dyDescent="0.2">
      <c r="D3199" s="124"/>
    </row>
    <row r="3200" spans="4:4" x14ac:dyDescent="0.2">
      <c r="D3200" s="124"/>
    </row>
    <row r="3201" spans="4:4" x14ac:dyDescent="0.2">
      <c r="D3201" s="124"/>
    </row>
    <row r="3202" spans="4:4" x14ac:dyDescent="0.2">
      <c r="D3202" s="124"/>
    </row>
    <row r="3203" spans="4:4" x14ac:dyDescent="0.2">
      <c r="D3203" s="124"/>
    </row>
    <row r="3204" spans="4:4" x14ac:dyDescent="0.2">
      <c r="D3204" s="124"/>
    </row>
    <row r="3205" spans="4:4" x14ac:dyDescent="0.2">
      <c r="D3205" s="124"/>
    </row>
    <row r="3206" spans="4:4" x14ac:dyDescent="0.2">
      <c r="D3206" s="124"/>
    </row>
    <row r="3207" spans="4:4" x14ac:dyDescent="0.2">
      <c r="D3207" s="124"/>
    </row>
    <row r="3208" spans="4:4" x14ac:dyDescent="0.2">
      <c r="D3208" s="124"/>
    </row>
    <row r="3209" spans="4:4" x14ac:dyDescent="0.2">
      <c r="D3209" s="124"/>
    </row>
    <row r="3210" spans="4:4" x14ac:dyDescent="0.2">
      <c r="D3210" s="124"/>
    </row>
    <row r="3211" spans="4:4" x14ac:dyDescent="0.2">
      <c r="D3211" s="124"/>
    </row>
    <row r="3212" spans="4:4" x14ac:dyDescent="0.2">
      <c r="D3212" s="124"/>
    </row>
    <row r="3213" spans="4:4" x14ac:dyDescent="0.2">
      <c r="D3213" s="124"/>
    </row>
    <row r="3214" spans="4:4" x14ac:dyDescent="0.2">
      <c r="D3214" s="124"/>
    </row>
    <row r="3215" spans="4:4" x14ac:dyDescent="0.2">
      <c r="D3215" s="124"/>
    </row>
    <row r="3216" spans="4:4" x14ac:dyDescent="0.2">
      <c r="D3216" s="124"/>
    </row>
    <row r="3217" spans="4:4" x14ac:dyDescent="0.2">
      <c r="D3217" s="124"/>
    </row>
    <row r="3218" spans="4:4" x14ac:dyDescent="0.2">
      <c r="D3218" s="124"/>
    </row>
    <row r="3219" spans="4:4" x14ac:dyDescent="0.2">
      <c r="D3219" s="124"/>
    </row>
    <row r="3220" spans="4:4" x14ac:dyDescent="0.2">
      <c r="D3220" s="124"/>
    </row>
    <row r="3221" spans="4:4" x14ac:dyDescent="0.2">
      <c r="D3221" s="124"/>
    </row>
    <row r="3222" spans="4:4" x14ac:dyDescent="0.2">
      <c r="D3222" s="124"/>
    </row>
    <row r="3223" spans="4:4" x14ac:dyDescent="0.2">
      <c r="D3223" s="124"/>
    </row>
    <row r="3224" spans="4:4" x14ac:dyDescent="0.2">
      <c r="D3224" s="124"/>
    </row>
    <row r="3225" spans="4:4" x14ac:dyDescent="0.2">
      <c r="D3225" s="124"/>
    </row>
    <row r="3226" spans="4:4" x14ac:dyDescent="0.2">
      <c r="D3226" s="124"/>
    </row>
    <row r="3227" spans="4:4" x14ac:dyDescent="0.2">
      <c r="D3227" s="124"/>
    </row>
    <row r="3228" spans="4:4" x14ac:dyDescent="0.2">
      <c r="D3228" s="124"/>
    </row>
    <row r="3229" spans="4:4" x14ac:dyDescent="0.2">
      <c r="D3229" s="124"/>
    </row>
    <row r="3230" spans="4:4" x14ac:dyDescent="0.2">
      <c r="D3230" s="124"/>
    </row>
    <row r="3231" spans="4:4" x14ac:dyDescent="0.2">
      <c r="D3231" s="124"/>
    </row>
    <row r="3232" spans="4:4" x14ac:dyDescent="0.2">
      <c r="D3232" s="124"/>
    </row>
    <row r="3233" spans="4:4" x14ac:dyDescent="0.2">
      <c r="D3233" s="124"/>
    </row>
    <row r="3234" spans="4:4" x14ac:dyDescent="0.2">
      <c r="D3234" s="124"/>
    </row>
    <row r="3235" spans="4:4" x14ac:dyDescent="0.2">
      <c r="D3235" s="124"/>
    </row>
    <row r="3236" spans="4:4" x14ac:dyDescent="0.2">
      <c r="D3236" s="124"/>
    </row>
    <row r="3237" spans="4:4" x14ac:dyDescent="0.2">
      <c r="D3237" s="124"/>
    </row>
    <row r="3238" spans="4:4" x14ac:dyDescent="0.2">
      <c r="D3238" s="124"/>
    </row>
    <row r="3239" spans="4:4" x14ac:dyDescent="0.2">
      <c r="D3239" s="124"/>
    </row>
    <row r="3240" spans="4:4" x14ac:dyDescent="0.2">
      <c r="D3240" s="124"/>
    </row>
    <row r="3241" spans="4:4" x14ac:dyDescent="0.2">
      <c r="D3241" s="124"/>
    </row>
    <row r="3242" spans="4:4" x14ac:dyDescent="0.2">
      <c r="D3242" s="124"/>
    </row>
    <row r="3243" spans="4:4" x14ac:dyDescent="0.2">
      <c r="D3243" s="124"/>
    </row>
    <row r="3244" spans="4:4" x14ac:dyDescent="0.2">
      <c r="D3244" s="124"/>
    </row>
    <row r="3245" spans="4:4" x14ac:dyDescent="0.2">
      <c r="D3245" s="124"/>
    </row>
    <row r="3246" spans="4:4" x14ac:dyDescent="0.2">
      <c r="D3246" s="124"/>
    </row>
    <row r="3247" spans="4:4" x14ac:dyDescent="0.2">
      <c r="D3247" s="124"/>
    </row>
    <row r="3248" spans="4:4" x14ac:dyDescent="0.2">
      <c r="D3248" s="124"/>
    </row>
    <row r="3249" spans="4:4" x14ac:dyDescent="0.2">
      <c r="D3249" s="124"/>
    </row>
    <row r="3250" spans="4:4" x14ac:dyDescent="0.2">
      <c r="D3250" s="124"/>
    </row>
    <row r="3251" spans="4:4" x14ac:dyDescent="0.2">
      <c r="D3251" s="124"/>
    </row>
    <row r="3252" spans="4:4" x14ac:dyDescent="0.2">
      <c r="D3252" s="124"/>
    </row>
    <row r="3253" spans="4:4" x14ac:dyDescent="0.2">
      <c r="D3253" s="124"/>
    </row>
    <row r="3254" spans="4:4" x14ac:dyDescent="0.2">
      <c r="D3254" s="124"/>
    </row>
    <row r="3255" spans="4:4" x14ac:dyDescent="0.2">
      <c r="D3255" s="124"/>
    </row>
    <row r="3256" spans="4:4" x14ac:dyDescent="0.2">
      <c r="D3256" s="124"/>
    </row>
    <row r="3257" spans="4:4" x14ac:dyDescent="0.2">
      <c r="D3257" s="124"/>
    </row>
    <row r="3258" spans="4:4" x14ac:dyDescent="0.2">
      <c r="D3258" s="124"/>
    </row>
    <row r="3259" spans="4:4" x14ac:dyDescent="0.2">
      <c r="D3259" s="124"/>
    </row>
    <row r="3260" spans="4:4" x14ac:dyDescent="0.2">
      <c r="D3260" s="124"/>
    </row>
    <row r="3261" spans="4:4" x14ac:dyDescent="0.2">
      <c r="D3261" s="124"/>
    </row>
    <row r="3262" spans="4:4" x14ac:dyDescent="0.2">
      <c r="D3262" s="124"/>
    </row>
    <row r="3263" spans="4:4" x14ac:dyDescent="0.2">
      <c r="D3263" s="124"/>
    </row>
    <row r="3264" spans="4:4" x14ac:dyDescent="0.2">
      <c r="D3264" s="124"/>
    </row>
    <row r="3265" spans="4:4" x14ac:dyDescent="0.2">
      <c r="D3265" s="124"/>
    </row>
    <row r="3266" spans="4:4" x14ac:dyDescent="0.2">
      <c r="D3266" s="124"/>
    </row>
    <row r="3267" spans="4:4" x14ac:dyDescent="0.2">
      <c r="D3267" s="124"/>
    </row>
    <row r="3268" spans="4:4" x14ac:dyDescent="0.2">
      <c r="D3268" s="124"/>
    </row>
    <row r="3269" spans="4:4" x14ac:dyDescent="0.2">
      <c r="D3269" s="124"/>
    </row>
    <row r="3270" spans="4:4" x14ac:dyDescent="0.2">
      <c r="D3270" s="124"/>
    </row>
    <row r="3271" spans="4:4" x14ac:dyDescent="0.2">
      <c r="D3271" s="124"/>
    </row>
    <row r="3272" spans="4:4" x14ac:dyDescent="0.2">
      <c r="D3272" s="124"/>
    </row>
    <row r="3273" spans="4:4" x14ac:dyDescent="0.2">
      <c r="D3273" s="124"/>
    </row>
    <row r="3274" spans="4:4" x14ac:dyDescent="0.2">
      <c r="D3274" s="124"/>
    </row>
    <row r="3275" spans="4:4" x14ac:dyDescent="0.2">
      <c r="D3275" s="124"/>
    </row>
    <row r="3276" spans="4:4" x14ac:dyDescent="0.2">
      <c r="D3276" s="124"/>
    </row>
    <row r="3277" spans="4:4" x14ac:dyDescent="0.2">
      <c r="D3277" s="124"/>
    </row>
    <row r="3278" spans="4:4" x14ac:dyDescent="0.2">
      <c r="D3278" s="124"/>
    </row>
    <row r="3279" spans="4:4" x14ac:dyDescent="0.2">
      <c r="D3279" s="124"/>
    </row>
    <row r="3280" spans="4:4" x14ac:dyDescent="0.2">
      <c r="D3280" s="124"/>
    </row>
    <row r="3281" spans="4:4" x14ac:dyDescent="0.2">
      <c r="D3281" s="124"/>
    </row>
    <row r="3282" spans="4:4" x14ac:dyDescent="0.2">
      <c r="D3282" s="124"/>
    </row>
    <row r="3283" spans="4:4" x14ac:dyDescent="0.2">
      <c r="D3283" s="124"/>
    </row>
    <row r="3284" spans="4:4" x14ac:dyDescent="0.2">
      <c r="D3284" s="124"/>
    </row>
    <row r="3285" spans="4:4" x14ac:dyDescent="0.2">
      <c r="D3285" s="124"/>
    </row>
    <row r="3286" spans="4:4" x14ac:dyDescent="0.2">
      <c r="D3286" s="124"/>
    </row>
    <row r="3287" spans="4:4" x14ac:dyDescent="0.2">
      <c r="D3287" s="124"/>
    </row>
    <row r="3288" spans="4:4" x14ac:dyDescent="0.2">
      <c r="D3288" s="124"/>
    </row>
    <row r="3289" spans="4:4" x14ac:dyDescent="0.2">
      <c r="D3289" s="124"/>
    </row>
    <row r="3290" spans="4:4" x14ac:dyDescent="0.2">
      <c r="D3290" s="124"/>
    </row>
    <row r="3291" spans="4:4" x14ac:dyDescent="0.2">
      <c r="D3291" s="124"/>
    </row>
    <row r="3292" spans="4:4" x14ac:dyDescent="0.2">
      <c r="D3292" s="124"/>
    </row>
    <row r="3293" spans="4:4" x14ac:dyDescent="0.2">
      <c r="D3293" s="124"/>
    </row>
    <row r="3294" spans="4:4" x14ac:dyDescent="0.2">
      <c r="D3294" s="124"/>
    </row>
    <row r="3295" spans="4:4" x14ac:dyDescent="0.2">
      <c r="D3295" s="124"/>
    </row>
    <row r="3296" spans="4:4" x14ac:dyDescent="0.2">
      <c r="D3296" s="124"/>
    </row>
    <row r="3297" spans="4:4" x14ac:dyDescent="0.2">
      <c r="D3297" s="124"/>
    </row>
    <row r="3298" spans="4:4" x14ac:dyDescent="0.2">
      <c r="D3298" s="124"/>
    </row>
    <row r="3299" spans="4:4" x14ac:dyDescent="0.2">
      <c r="D3299" s="124"/>
    </row>
    <row r="3300" spans="4:4" x14ac:dyDescent="0.2">
      <c r="D3300" s="124"/>
    </row>
    <row r="3301" spans="4:4" x14ac:dyDescent="0.2">
      <c r="D3301" s="124"/>
    </row>
    <row r="3302" spans="4:4" x14ac:dyDescent="0.2">
      <c r="D3302" s="124"/>
    </row>
    <row r="3303" spans="4:4" x14ac:dyDescent="0.2">
      <c r="D3303" s="124"/>
    </row>
    <row r="3304" spans="4:4" x14ac:dyDescent="0.2">
      <c r="D3304" s="124"/>
    </row>
    <row r="3305" spans="4:4" x14ac:dyDescent="0.2">
      <c r="D3305" s="124"/>
    </row>
    <row r="3306" spans="4:4" x14ac:dyDescent="0.2">
      <c r="D3306" s="124"/>
    </row>
    <row r="3307" spans="4:4" x14ac:dyDescent="0.2">
      <c r="D3307" s="124"/>
    </row>
    <row r="3308" spans="4:4" x14ac:dyDescent="0.2">
      <c r="D3308" s="124"/>
    </row>
    <row r="3309" spans="4:4" x14ac:dyDescent="0.2">
      <c r="D3309" s="124"/>
    </row>
    <row r="3310" spans="4:4" x14ac:dyDescent="0.2">
      <c r="D3310" s="124"/>
    </row>
    <row r="3311" spans="4:4" x14ac:dyDescent="0.2">
      <c r="D3311" s="124"/>
    </row>
    <row r="3312" spans="4:4" x14ac:dyDescent="0.2">
      <c r="D3312" s="124"/>
    </row>
    <row r="3313" spans="4:4" x14ac:dyDescent="0.2">
      <c r="D3313" s="124"/>
    </row>
    <row r="3314" spans="4:4" x14ac:dyDescent="0.2">
      <c r="D3314" s="124"/>
    </row>
    <row r="3315" spans="4:4" x14ac:dyDescent="0.2">
      <c r="D3315" s="124"/>
    </row>
    <row r="3316" spans="4:4" x14ac:dyDescent="0.2">
      <c r="D3316" s="124"/>
    </row>
    <row r="3317" spans="4:4" x14ac:dyDescent="0.2">
      <c r="D3317" s="124"/>
    </row>
    <row r="3318" spans="4:4" x14ac:dyDescent="0.2">
      <c r="D3318" s="124"/>
    </row>
    <row r="3319" spans="4:4" x14ac:dyDescent="0.2">
      <c r="D3319" s="124"/>
    </row>
    <row r="3320" spans="4:4" x14ac:dyDescent="0.2">
      <c r="D3320" s="124"/>
    </row>
    <row r="3321" spans="4:4" x14ac:dyDescent="0.2">
      <c r="D3321" s="124"/>
    </row>
    <row r="3322" spans="4:4" x14ac:dyDescent="0.2">
      <c r="D3322" s="124"/>
    </row>
    <row r="3323" spans="4:4" x14ac:dyDescent="0.2">
      <c r="D3323" s="124"/>
    </row>
    <row r="3324" spans="4:4" x14ac:dyDescent="0.2">
      <c r="D3324" s="124"/>
    </row>
    <row r="3325" spans="4:4" x14ac:dyDescent="0.2">
      <c r="D3325" s="124"/>
    </row>
    <row r="3326" spans="4:4" x14ac:dyDescent="0.2">
      <c r="D3326" s="124"/>
    </row>
    <row r="3327" spans="4:4" x14ac:dyDescent="0.2">
      <c r="D3327" s="124"/>
    </row>
    <row r="3328" spans="4:4" x14ac:dyDescent="0.2">
      <c r="D3328" s="124"/>
    </row>
    <row r="3329" spans="4:4" x14ac:dyDescent="0.2">
      <c r="D3329" s="124"/>
    </row>
    <row r="3330" spans="4:4" x14ac:dyDescent="0.2">
      <c r="D3330" s="124"/>
    </row>
    <row r="3331" spans="4:4" x14ac:dyDescent="0.2">
      <c r="D3331" s="124"/>
    </row>
    <row r="3332" spans="4:4" x14ac:dyDescent="0.2">
      <c r="D3332" s="124"/>
    </row>
    <row r="3333" spans="4:4" x14ac:dyDescent="0.2">
      <c r="D3333" s="124"/>
    </row>
    <row r="3334" spans="4:4" x14ac:dyDescent="0.2">
      <c r="D3334" s="124"/>
    </row>
    <row r="3335" spans="4:4" x14ac:dyDescent="0.2">
      <c r="D3335" s="124"/>
    </row>
    <row r="3336" spans="4:4" x14ac:dyDescent="0.2">
      <c r="D3336" s="124"/>
    </row>
    <row r="3337" spans="4:4" x14ac:dyDescent="0.2">
      <c r="D3337" s="124"/>
    </row>
    <row r="3338" spans="4:4" x14ac:dyDescent="0.2">
      <c r="D3338" s="124"/>
    </row>
    <row r="3339" spans="4:4" x14ac:dyDescent="0.2">
      <c r="D3339" s="124"/>
    </row>
    <row r="3340" spans="4:4" x14ac:dyDescent="0.2">
      <c r="D3340" s="124"/>
    </row>
    <row r="3341" spans="4:4" x14ac:dyDescent="0.2">
      <c r="D3341" s="124"/>
    </row>
    <row r="3342" spans="4:4" x14ac:dyDescent="0.2">
      <c r="D3342" s="124"/>
    </row>
    <row r="3343" spans="4:4" x14ac:dyDescent="0.2">
      <c r="D3343" s="124"/>
    </row>
    <row r="3344" spans="4:4" x14ac:dyDescent="0.2">
      <c r="D3344" s="124"/>
    </row>
    <row r="3345" spans="4:4" x14ac:dyDescent="0.2">
      <c r="D3345" s="124"/>
    </row>
    <row r="3346" spans="4:4" x14ac:dyDescent="0.2">
      <c r="D3346" s="124"/>
    </row>
    <row r="3347" spans="4:4" x14ac:dyDescent="0.2">
      <c r="D3347" s="124"/>
    </row>
    <row r="3348" spans="4:4" x14ac:dyDescent="0.2">
      <c r="D3348" s="124"/>
    </row>
    <row r="3349" spans="4:4" x14ac:dyDescent="0.2">
      <c r="D3349" s="124"/>
    </row>
    <row r="3350" spans="4:4" x14ac:dyDescent="0.2">
      <c r="D3350" s="124"/>
    </row>
    <row r="3351" spans="4:4" x14ac:dyDescent="0.2">
      <c r="D3351" s="124"/>
    </row>
    <row r="3352" spans="4:4" x14ac:dyDescent="0.2">
      <c r="D3352" s="124"/>
    </row>
    <row r="3353" spans="4:4" x14ac:dyDescent="0.2">
      <c r="D3353" s="124"/>
    </row>
    <row r="3354" spans="4:4" x14ac:dyDescent="0.2">
      <c r="D3354" s="124"/>
    </row>
    <row r="3355" spans="4:4" x14ac:dyDescent="0.2">
      <c r="D3355" s="124"/>
    </row>
    <row r="3356" spans="4:4" x14ac:dyDescent="0.2">
      <c r="D3356" s="124"/>
    </row>
    <row r="3357" spans="4:4" x14ac:dyDescent="0.2">
      <c r="D3357" s="124"/>
    </row>
    <row r="3358" spans="4:4" x14ac:dyDescent="0.2">
      <c r="D3358" s="124"/>
    </row>
    <row r="3359" spans="4:4" x14ac:dyDescent="0.2">
      <c r="D3359" s="124"/>
    </row>
    <row r="3360" spans="4:4" x14ac:dyDescent="0.2">
      <c r="D3360" s="124"/>
    </row>
    <row r="3361" spans="4:4" x14ac:dyDescent="0.2">
      <c r="D3361" s="124"/>
    </row>
    <row r="3362" spans="4:4" x14ac:dyDescent="0.2">
      <c r="D3362" s="124"/>
    </row>
    <row r="3363" spans="4:4" x14ac:dyDescent="0.2">
      <c r="D3363" s="124"/>
    </row>
    <row r="3364" spans="4:4" x14ac:dyDescent="0.2">
      <c r="D3364" s="124"/>
    </row>
    <row r="3365" spans="4:4" x14ac:dyDescent="0.2">
      <c r="D3365" s="124"/>
    </row>
    <row r="3366" spans="4:4" x14ac:dyDescent="0.2">
      <c r="D3366" s="124"/>
    </row>
    <row r="3367" spans="4:4" x14ac:dyDescent="0.2">
      <c r="D3367" s="124"/>
    </row>
    <row r="3368" spans="4:4" x14ac:dyDescent="0.2">
      <c r="D3368" s="124"/>
    </row>
    <row r="3369" spans="4:4" x14ac:dyDescent="0.2">
      <c r="D3369" s="124"/>
    </row>
    <row r="3370" spans="4:4" x14ac:dyDescent="0.2">
      <c r="D3370" s="124"/>
    </row>
    <row r="3371" spans="4:4" x14ac:dyDescent="0.2">
      <c r="D3371" s="124"/>
    </row>
    <row r="3372" spans="4:4" x14ac:dyDescent="0.2">
      <c r="D3372" s="124"/>
    </row>
    <row r="3373" spans="4:4" x14ac:dyDescent="0.2">
      <c r="D3373" s="124"/>
    </row>
    <row r="3374" spans="4:4" x14ac:dyDescent="0.2">
      <c r="D3374" s="124"/>
    </row>
    <row r="3375" spans="4:4" x14ac:dyDescent="0.2">
      <c r="D3375" s="124"/>
    </row>
    <row r="3376" spans="4:4" x14ac:dyDescent="0.2">
      <c r="D3376" s="124"/>
    </row>
    <row r="3377" spans="4:4" x14ac:dyDescent="0.2">
      <c r="D3377" s="124"/>
    </row>
    <row r="3378" spans="4:4" x14ac:dyDescent="0.2">
      <c r="D3378" s="124"/>
    </row>
    <row r="3379" spans="4:4" x14ac:dyDescent="0.2">
      <c r="D3379" s="124"/>
    </row>
    <row r="3380" spans="4:4" x14ac:dyDescent="0.2">
      <c r="D3380" s="124"/>
    </row>
    <row r="3381" spans="4:4" x14ac:dyDescent="0.2">
      <c r="D3381" s="124"/>
    </row>
    <row r="3382" spans="4:4" x14ac:dyDescent="0.2">
      <c r="D3382" s="124"/>
    </row>
    <row r="3383" spans="4:4" x14ac:dyDescent="0.2">
      <c r="D3383" s="124"/>
    </row>
    <row r="3384" spans="4:4" x14ac:dyDescent="0.2">
      <c r="D3384" s="124"/>
    </row>
    <row r="3385" spans="4:4" x14ac:dyDescent="0.2">
      <c r="D3385" s="124"/>
    </row>
    <row r="3386" spans="4:4" x14ac:dyDescent="0.2">
      <c r="D3386" s="124"/>
    </row>
    <row r="3387" spans="4:4" x14ac:dyDescent="0.2">
      <c r="D3387" s="124"/>
    </row>
    <row r="3388" spans="4:4" x14ac:dyDescent="0.2">
      <c r="D3388" s="124"/>
    </row>
    <row r="3389" spans="4:4" x14ac:dyDescent="0.2">
      <c r="D3389" s="124"/>
    </row>
    <row r="3390" spans="4:4" x14ac:dyDescent="0.2">
      <c r="D3390" s="124"/>
    </row>
    <row r="3391" spans="4:4" x14ac:dyDescent="0.2">
      <c r="D3391" s="124"/>
    </row>
    <row r="3392" spans="4:4" x14ac:dyDescent="0.2">
      <c r="D3392" s="124"/>
    </row>
    <row r="3393" spans="4:4" x14ac:dyDescent="0.2">
      <c r="D3393" s="124"/>
    </row>
    <row r="3394" spans="4:4" x14ac:dyDescent="0.2">
      <c r="D3394" s="124"/>
    </row>
    <row r="3395" spans="4:4" x14ac:dyDescent="0.2">
      <c r="D3395" s="124"/>
    </row>
    <row r="3396" spans="4:4" x14ac:dyDescent="0.2">
      <c r="D3396" s="124"/>
    </row>
    <row r="3397" spans="4:4" x14ac:dyDescent="0.2">
      <c r="D3397" s="124"/>
    </row>
    <row r="3398" spans="4:4" x14ac:dyDescent="0.2">
      <c r="D3398" s="124"/>
    </row>
    <row r="3399" spans="4:4" x14ac:dyDescent="0.2">
      <c r="D3399" s="124"/>
    </row>
    <row r="3400" spans="4:4" x14ac:dyDescent="0.2">
      <c r="D3400" s="124"/>
    </row>
    <row r="3401" spans="4:4" x14ac:dyDescent="0.2">
      <c r="D3401" s="124"/>
    </row>
    <row r="3402" spans="4:4" x14ac:dyDescent="0.2">
      <c r="D3402" s="124"/>
    </row>
    <row r="3403" spans="4:4" x14ac:dyDescent="0.2">
      <c r="D3403" s="124"/>
    </row>
    <row r="3404" spans="4:4" x14ac:dyDescent="0.2">
      <c r="D3404" s="124"/>
    </row>
    <row r="3405" spans="4:4" x14ac:dyDescent="0.2">
      <c r="D3405" s="124"/>
    </row>
    <row r="3406" spans="4:4" x14ac:dyDescent="0.2">
      <c r="D3406" s="124"/>
    </row>
    <row r="3407" spans="4:4" x14ac:dyDescent="0.2">
      <c r="D3407" s="124"/>
    </row>
    <row r="3408" spans="4:4" x14ac:dyDescent="0.2">
      <c r="D3408" s="124"/>
    </row>
    <row r="3409" spans="4:4" x14ac:dyDescent="0.2">
      <c r="D3409" s="124"/>
    </row>
    <row r="3410" spans="4:4" x14ac:dyDescent="0.2">
      <c r="D3410" s="124"/>
    </row>
    <row r="3411" spans="4:4" x14ac:dyDescent="0.2">
      <c r="D3411" s="124"/>
    </row>
    <row r="3412" spans="4:4" x14ac:dyDescent="0.2">
      <c r="D3412" s="124"/>
    </row>
    <row r="3413" spans="4:4" x14ac:dyDescent="0.2">
      <c r="D3413" s="124"/>
    </row>
    <row r="3414" spans="4:4" x14ac:dyDescent="0.2">
      <c r="D3414" s="124"/>
    </row>
    <row r="3415" spans="4:4" x14ac:dyDescent="0.2">
      <c r="D3415" s="124"/>
    </row>
    <row r="3416" spans="4:4" x14ac:dyDescent="0.2">
      <c r="D3416" s="124"/>
    </row>
    <row r="3417" spans="4:4" x14ac:dyDescent="0.2">
      <c r="D3417" s="124"/>
    </row>
    <row r="3418" spans="4:4" x14ac:dyDescent="0.2">
      <c r="D3418" s="124"/>
    </row>
    <row r="3419" spans="4:4" x14ac:dyDescent="0.2">
      <c r="D3419" s="124"/>
    </row>
    <row r="3420" spans="4:4" x14ac:dyDescent="0.2">
      <c r="D3420" s="124"/>
    </row>
    <row r="3421" spans="4:4" x14ac:dyDescent="0.2">
      <c r="D3421" s="124"/>
    </row>
    <row r="3422" spans="4:4" x14ac:dyDescent="0.2">
      <c r="D3422" s="124"/>
    </row>
    <row r="3423" spans="4:4" x14ac:dyDescent="0.2">
      <c r="D3423" s="124"/>
    </row>
    <row r="3424" spans="4:4" x14ac:dyDescent="0.2">
      <c r="D3424" s="124"/>
    </row>
    <row r="3425" spans="4:4" x14ac:dyDescent="0.2">
      <c r="D3425" s="124"/>
    </row>
    <row r="3426" spans="4:4" x14ac:dyDescent="0.2">
      <c r="D3426" s="124"/>
    </row>
    <row r="3427" spans="4:4" x14ac:dyDescent="0.2">
      <c r="D3427" s="124"/>
    </row>
    <row r="3428" spans="4:4" x14ac:dyDescent="0.2">
      <c r="D3428" s="124"/>
    </row>
    <row r="3429" spans="4:4" x14ac:dyDescent="0.2">
      <c r="D3429" s="124"/>
    </row>
    <row r="3430" spans="4:4" x14ac:dyDescent="0.2">
      <c r="D3430" s="124"/>
    </row>
    <row r="3431" spans="4:4" x14ac:dyDescent="0.2">
      <c r="D3431" s="124"/>
    </row>
    <row r="3432" spans="4:4" x14ac:dyDescent="0.2">
      <c r="D3432" s="124"/>
    </row>
    <row r="3433" spans="4:4" x14ac:dyDescent="0.2">
      <c r="D3433" s="124"/>
    </row>
    <row r="3434" spans="4:4" x14ac:dyDescent="0.2">
      <c r="D3434" s="124"/>
    </row>
    <row r="3435" spans="4:4" x14ac:dyDescent="0.2">
      <c r="D3435" s="124"/>
    </row>
    <row r="3436" spans="4:4" x14ac:dyDescent="0.2">
      <c r="D3436" s="124"/>
    </row>
    <row r="3437" spans="4:4" x14ac:dyDescent="0.2">
      <c r="D3437" s="124"/>
    </row>
    <row r="3438" spans="4:4" x14ac:dyDescent="0.2">
      <c r="D3438" s="124"/>
    </row>
    <row r="3439" spans="4:4" x14ac:dyDescent="0.2">
      <c r="D3439" s="124"/>
    </row>
    <row r="3440" spans="4:4" x14ac:dyDescent="0.2">
      <c r="D3440" s="124"/>
    </row>
    <row r="3441" spans="4:4" x14ac:dyDescent="0.2">
      <c r="D3441" s="124"/>
    </row>
    <row r="3442" spans="4:4" x14ac:dyDescent="0.2">
      <c r="D3442" s="124"/>
    </row>
    <row r="3443" spans="4:4" x14ac:dyDescent="0.2">
      <c r="D3443" s="124"/>
    </row>
    <row r="3444" spans="4:4" x14ac:dyDescent="0.2">
      <c r="D3444" s="124"/>
    </row>
    <row r="3445" spans="4:4" x14ac:dyDescent="0.2">
      <c r="D3445" s="124"/>
    </row>
    <row r="3446" spans="4:4" x14ac:dyDescent="0.2">
      <c r="D3446" s="124"/>
    </row>
    <row r="3447" spans="4:4" x14ac:dyDescent="0.2">
      <c r="D3447" s="124"/>
    </row>
    <row r="3448" spans="4:4" x14ac:dyDescent="0.2">
      <c r="D3448" s="124"/>
    </row>
    <row r="3449" spans="4:4" x14ac:dyDescent="0.2">
      <c r="D3449" s="124"/>
    </row>
    <row r="3450" spans="4:4" x14ac:dyDescent="0.2">
      <c r="D3450" s="124"/>
    </row>
    <row r="3451" spans="4:4" x14ac:dyDescent="0.2">
      <c r="D3451" s="124"/>
    </row>
    <row r="3452" spans="4:4" x14ac:dyDescent="0.2">
      <c r="D3452" s="124"/>
    </row>
    <row r="3453" spans="4:4" x14ac:dyDescent="0.2">
      <c r="D3453" s="124"/>
    </row>
    <row r="3454" spans="4:4" x14ac:dyDescent="0.2">
      <c r="D3454" s="124"/>
    </row>
    <row r="3455" spans="4:4" x14ac:dyDescent="0.2">
      <c r="D3455" s="124"/>
    </row>
    <row r="3456" spans="4:4" x14ac:dyDescent="0.2">
      <c r="D3456" s="124"/>
    </row>
    <row r="3457" spans="4:4" x14ac:dyDescent="0.2">
      <c r="D3457" s="124"/>
    </row>
    <row r="3458" spans="4:4" x14ac:dyDescent="0.2">
      <c r="D3458" s="124"/>
    </row>
    <row r="3459" spans="4:4" x14ac:dyDescent="0.2">
      <c r="D3459" s="124"/>
    </row>
    <row r="3460" spans="4:4" x14ac:dyDescent="0.2">
      <c r="D3460" s="124"/>
    </row>
    <row r="3461" spans="4:4" x14ac:dyDescent="0.2">
      <c r="D3461" s="124"/>
    </row>
    <row r="3462" spans="4:4" x14ac:dyDescent="0.2">
      <c r="D3462" s="124"/>
    </row>
    <row r="3463" spans="4:4" x14ac:dyDescent="0.2">
      <c r="D3463" s="124"/>
    </row>
    <row r="3464" spans="4:4" x14ac:dyDescent="0.2">
      <c r="D3464" s="124"/>
    </row>
    <row r="3465" spans="4:4" x14ac:dyDescent="0.2">
      <c r="D3465" s="124"/>
    </row>
    <row r="3466" spans="4:4" x14ac:dyDescent="0.2">
      <c r="D3466" s="124"/>
    </row>
    <row r="3467" spans="4:4" x14ac:dyDescent="0.2">
      <c r="D3467" s="124"/>
    </row>
    <row r="3468" spans="4:4" x14ac:dyDescent="0.2">
      <c r="D3468" s="124"/>
    </row>
    <row r="3469" spans="4:4" x14ac:dyDescent="0.2">
      <c r="D3469" s="124"/>
    </row>
    <row r="3470" spans="4:4" x14ac:dyDescent="0.2">
      <c r="D3470" s="124"/>
    </row>
    <row r="3471" spans="4:4" x14ac:dyDescent="0.2">
      <c r="D3471" s="124"/>
    </row>
    <row r="3472" spans="4:4" x14ac:dyDescent="0.2">
      <c r="D3472" s="124"/>
    </row>
    <row r="3473" spans="4:4" x14ac:dyDescent="0.2">
      <c r="D3473" s="124"/>
    </row>
    <row r="3474" spans="4:4" x14ac:dyDescent="0.2">
      <c r="D3474" s="124"/>
    </row>
    <row r="3475" spans="4:4" x14ac:dyDescent="0.2">
      <c r="D3475" s="124"/>
    </row>
    <row r="3476" spans="4:4" x14ac:dyDescent="0.2">
      <c r="D3476" s="124"/>
    </row>
    <row r="3477" spans="4:4" x14ac:dyDescent="0.2">
      <c r="D3477" s="124"/>
    </row>
    <row r="3478" spans="4:4" x14ac:dyDescent="0.2">
      <c r="D3478" s="124"/>
    </row>
    <row r="3479" spans="4:4" x14ac:dyDescent="0.2">
      <c r="D3479" s="124"/>
    </row>
    <row r="3480" spans="4:4" x14ac:dyDescent="0.2">
      <c r="D3480" s="124"/>
    </row>
    <row r="3481" spans="4:4" x14ac:dyDescent="0.2">
      <c r="D3481" s="124"/>
    </row>
    <row r="3482" spans="4:4" x14ac:dyDescent="0.2">
      <c r="D3482" s="124"/>
    </row>
    <row r="3483" spans="4:4" x14ac:dyDescent="0.2">
      <c r="D3483" s="124"/>
    </row>
    <row r="3484" spans="4:4" x14ac:dyDescent="0.2">
      <c r="D3484" s="124"/>
    </row>
    <row r="3485" spans="4:4" x14ac:dyDescent="0.2">
      <c r="D3485" s="124"/>
    </row>
    <row r="3486" spans="4:4" x14ac:dyDescent="0.2">
      <c r="D3486" s="124"/>
    </row>
    <row r="3487" spans="4:4" x14ac:dyDescent="0.2">
      <c r="D3487" s="124"/>
    </row>
    <row r="3488" spans="4:4" x14ac:dyDescent="0.2">
      <c r="D3488" s="124"/>
    </row>
    <row r="3489" spans="4:4" x14ac:dyDescent="0.2">
      <c r="D3489" s="124"/>
    </row>
    <row r="3490" spans="4:4" x14ac:dyDescent="0.2">
      <c r="D3490" s="124"/>
    </row>
    <row r="3491" spans="4:4" x14ac:dyDescent="0.2">
      <c r="D3491" s="124"/>
    </row>
    <row r="3492" spans="4:4" x14ac:dyDescent="0.2">
      <c r="D3492" s="124"/>
    </row>
    <row r="3493" spans="4:4" x14ac:dyDescent="0.2">
      <c r="D3493" s="124"/>
    </row>
    <row r="3494" spans="4:4" x14ac:dyDescent="0.2">
      <c r="D3494" s="124"/>
    </row>
    <row r="3495" spans="4:4" x14ac:dyDescent="0.2">
      <c r="D3495" s="124"/>
    </row>
    <row r="3496" spans="4:4" x14ac:dyDescent="0.2">
      <c r="D3496" s="124"/>
    </row>
    <row r="3497" spans="4:4" x14ac:dyDescent="0.2">
      <c r="D3497" s="124"/>
    </row>
    <row r="3498" spans="4:4" x14ac:dyDescent="0.2">
      <c r="D3498" s="124"/>
    </row>
    <row r="3499" spans="4:4" x14ac:dyDescent="0.2">
      <c r="D3499" s="124"/>
    </row>
    <row r="3500" spans="4:4" x14ac:dyDescent="0.2">
      <c r="D3500" s="124"/>
    </row>
    <row r="3501" spans="4:4" x14ac:dyDescent="0.2">
      <c r="D3501" s="124"/>
    </row>
    <row r="3502" spans="4:4" x14ac:dyDescent="0.2">
      <c r="D3502" s="124"/>
    </row>
    <row r="3503" spans="4:4" x14ac:dyDescent="0.2">
      <c r="D3503" s="124"/>
    </row>
    <row r="3504" spans="4:4" x14ac:dyDescent="0.2">
      <c r="D3504" s="124"/>
    </row>
    <row r="3505" spans="4:4" x14ac:dyDescent="0.2">
      <c r="D3505" s="124"/>
    </row>
    <row r="3506" spans="4:4" x14ac:dyDescent="0.2">
      <c r="D3506" s="124"/>
    </row>
    <row r="3507" spans="4:4" x14ac:dyDescent="0.2">
      <c r="D3507" s="124"/>
    </row>
    <row r="3508" spans="4:4" x14ac:dyDescent="0.2">
      <c r="D3508" s="124"/>
    </row>
    <row r="3509" spans="4:4" x14ac:dyDescent="0.2">
      <c r="D3509" s="124"/>
    </row>
    <row r="3510" spans="4:4" x14ac:dyDescent="0.2">
      <c r="D3510" s="124"/>
    </row>
    <row r="3511" spans="4:4" x14ac:dyDescent="0.2">
      <c r="D3511" s="124"/>
    </row>
    <row r="3512" spans="4:4" x14ac:dyDescent="0.2">
      <c r="D3512" s="124"/>
    </row>
    <row r="3513" spans="4:4" x14ac:dyDescent="0.2">
      <c r="D3513" s="124"/>
    </row>
    <row r="3514" spans="4:4" x14ac:dyDescent="0.2">
      <c r="D3514" s="124"/>
    </row>
    <row r="3515" spans="4:4" x14ac:dyDescent="0.2">
      <c r="D3515" s="124"/>
    </row>
    <row r="3516" spans="4:4" x14ac:dyDescent="0.2">
      <c r="D3516" s="124"/>
    </row>
    <row r="3517" spans="4:4" x14ac:dyDescent="0.2">
      <c r="D3517" s="124"/>
    </row>
    <row r="3518" spans="4:4" x14ac:dyDescent="0.2">
      <c r="D3518" s="124"/>
    </row>
    <row r="3519" spans="4:4" x14ac:dyDescent="0.2">
      <c r="D3519" s="124"/>
    </row>
    <row r="3520" spans="4:4" x14ac:dyDescent="0.2">
      <c r="D3520" s="124"/>
    </row>
    <row r="3521" spans="4:4" x14ac:dyDescent="0.2">
      <c r="D3521" s="124"/>
    </row>
    <row r="3522" spans="4:4" x14ac:dyDescent="0.2">
      <c r="D3522" s="124"/>
    </row>
    <row r="3523" spans="4:4" x14ac:dyDescent="0.2">
      <c r="D3523" s="124"/>
    </row>
    <row r="3524" spans="4:4" x14ac:dyDescent="0.2">
      <c r="D3524" s="124"/>
    </row>
    <row r="3525" spans="4:4" x14ac:dyDescent="0.2">
      <c r="D3525" s="124"/>
    </row>
    <row r="3526" spans="4:4" x14ac:dyDescent="0.2">
      <c r="D3526" s="124"/>
    </row>
    <row r="3527" spans="4:4" x14ac:dyDescent="0.2">
      <c r="D3527" s="124"/>
    </row>
    <row r="3528" spans="4:4" x14ac:dyDescent="0.2">
      <c r="D3528" s="124"/>
    </row>
    <row r="3529" spans="4:4" x14ac:dyDescent="0.2">
      <c r="D3529" s="124"/>
    </row>
    <row r="3530" spans="4:4" x14ac:dyDescent="0.2">
      <c r="D3530" s="124"/>
    </row>
    <row r="3531" spans="4:4" x14ac:dyDescent="0.2">
      <c r="D3531" s="124"/>
    </row>
    <row r="3532" spans="4:4" x14ac:dyDescent="0.2">
      <c r="D3532" s="124"/>
    </row>
    <row r="3533" spans="4:4" x14ac:dyDescent="0.2">
      <c r="D3533" s="124"/>
    </row>
    <row r="3534" spans="4:4" x14ac:dyDescent="0.2">
      <c r="D3534" s="124"/>
    </row>
    <row r="3535" spans="4:4" x14ac:dyDescent="0.2">
      <c r="D3535" s="124"/>
    </row>
    <row r="3536" spans="4:4" x14ac:dyDescent="0.2">
      <c r="D3536" s="124"/>
    </row>
    <row r="3537" spans="4:4" x14ac:dyDescent="0.2">
      <c r="D3537" s="124"/>
    </row>
    <row r="3538" spans="4:4" x14ac:dyDescent="0.2">
      <c r="D3538" s="124"/>
    </row>
    <row r="3539" spans="4:4" x14ac:dyDescent="0.2">
      <c r="D3539" s="124"/>
    </row>
    <row r="3540" spans="4:4" x14ac:dyDescent="0.2">
      <c r="D3540" s="124"/>
    </row>
    <row r="3541" spans="4:4" x14ac:dyDescent="0.2">
      <c r="D3541" s="124"/>
    </row>
    <row r="3542" spans="4:4" x14ac:dyDescent="0.2">
      <c r="D3542" s="124"/>
    </row>
    <row r="3543" spans="4:4" x14ac:dyDescent="0.2">
      <c r="D3543" s="124"/>
    </row>
    <row r="3544" spans="4:4" x14ac:dyDescent="0.2">
      <c r="D3544" s="124"/>
    </row>
    <row r="3545" spans="4:4" x14ac:dyDescent="0.2">
      <c r="D3545" s="124"/>
    </row>
    <row r="3546" spans="4:4" x14ac:dyDescent="0.2">
      <c r="D3546" s="124"/>
    </row>
    <row r="3547" spans="4:4" x14ac:dyDescent="0.2">
      <c r="D3547" s="124"/>
    </row>
    <row r="3548" spans="4:4" x14ac:dyDescent="0.2">
      <c r="D3548" s="124"/>
    </row>
    <row r="3549" spans="4:4" x14ac:dyDescent="0.2">
      <c r="D3549" s="124"/>
    </row>
    <row r="3550" spans="4:4" x14ac:dyDescent="0.2">
      <c r="D3550" s="124"/>
    </row>
    <row r="3551" spans="4:4" x14ac:dyDescent="0.2">
      <c r="D3551" s="124"/>
    </row>
    <row r="3552" spans="4:4" x14ac:dyDescent="0.2">
      <c r="D3552" s="124"/>
    </row>
    <row r="3553" spans="4:4" x14ac:dyDescent="0.2">
      <c r="D3553" s="124"/>
    </row>
    <row r="3554" spans="4:4" x14ac:dyDescent="0.2">
      <c r="D3554" s="124"/>
    </row>
    <row r="3555" spans="4:4" x14ac:dyDescent="0.2">
      <c r="D3555" s="124"/>
    </row>
    <row r="3556" spans="4:4" x14ac:dyDescent="0.2">
      <c r="D3556" s="124"/>
    </row>
    <row r="3557" spans="4:4" x14ac:dyDescent="0.2">
      <c r="D3557" s="124"/>
    </row>
    <row r="3558" spans="4:4" x14ac:dyDescent="0.2">
      <c r="D3558" s="124"/>
    </row>
    <row r="3559" spans="4:4" x14ac:dyDescent="0.2">
      <c r="D3559" s="124"/>
    </row>
    <row r="3560" spans="4:4" x14ac:dyDescent="0.2">
      <c r="D3560" s="124"/>
    </row>
    <row r="3561" spans="4:4" x14ac:dyDescent="0.2">
      <c r="D3561" s="124"/>
    </row>
    <row r="3562" spans="4:4" x14ac:dyDescent="0.2">
      <c r="D3562" s="124"/>
    </row>
    <row r="3563" spans="4:4" x14ac:dyDescent="0.2">
      <c r="D3563" s="124"/>
    </row>
    <row r="3564" spans="4:4" x14ac:dyDescent="0.2">
      <c r="D3564" s="124"/>
    </row>
    <row r="3565" spans="4:4" x14ac:dyDescent="0.2">
      <c r="D3565" s="124"/>
    </row>
    <row r="3566" spans="4:4" x14ac:dyDescent="0.2">
      <c r="D3566" s="124"/>
    </row>
    <row r="3567" spans="4:4" x14ac:dyDescent="0.2">
      <c r="D3567" s="124"/>
    </row>
    <row r="3568" spans="4:4" x14ac:dyDescent="0.2">
      <c r="D3568" s="124"/>
    </row>
    <row r="3569" spans="4:4" x14ac:dyDescent="0.2">
      <c r="D3569" s="124"/>
    </row>
    <row r="3570" spans="4:4" x14ac:dyDescent="0.2">
      <c r="D3570" s="124"/>
    </row>
    <row r="3571" spans="4:4" x14ac:dyDescent="0.2">
      <c r="D3571" s="124"/>
    </row>
    <row r="3572" spans="4:4" x14ac:dyDescent="0.2">
      <c r="D3572" s="124"/>
    </row>
    <row r="3573" spans="4:4" x14ac:dyDescent="0.2">
      <c r="D3573" s="124"/>
    </row>
    <row r="3574" spans="4:4" x14ac:dyDescent="0.2">
      <c r="D3574" s="124"/>
    </row>
    <row r="3575" spans="4:4" x14ac:dyDescent="0.2">
      <c r="D3575" s="124"/>
    </row>
    <row r="3576" spans="4:4" x14ac:dyDescent="0.2">
      <c r="D3576" s="124"/>
    </row>
    <row r="3577" spans="4:4" x14ac:dyDescent="0.2">
      <c r="D3577" s="124"/>
    </row>
    <row r="3578" spans="4:4" x14ac:dyDescent="0.2">
      <c r="D3578" s="124"/>
    </row>
    <row r="3579" spans="4:4" x14ac:dyDescent="0.2">
      <c r="D3579" s="124"/>
    </row>
    <row r="3580" spans="4:4" x14ac:dyDescent="0.2">
      <c r="D3580" s="124"/>
    </row>
    <row r="3581" spans="4:4" x14ac:dyDescent="0.2">
      <c r="D3581" s="124"/>
    </row>
    <row r="3582" spans="4:4" x14ac:dyDescent="0.2">
      <c r="D3582" s="124"/>
    </row>
    <row r="3583" spans="4:4" x14ac:dyDescent="0.2">
      <c r="D3583" s="124"/>
    </row>
    <row r="3584" spans="4:4" x14ac:dyDescent="0.2">
      <c r="D3584" s="124"/>
    </row>
    <row r="3585" spans="4:4" x14ac:dyDescent="0.2">
      <c r="D3585" s="124"/>
    </row>
    <row r="3586" spans="4:4" x14ac:dyDescent="0.2">
      <c r="D3586" s="124"/>
    </row>
    <row r="3587" spans="4:4" x14ac:dyDescent="0.2">
      <c r="D3587" s="124"/>
    </row>
    <row r="3588" spans="4:4" x14ac:dyDescent="0.2">
      <c r="D3588" s="124"/>
    </row>
    <row r="3589" spans="4:4" x14ac:dyDescent="0.2">
      <c r="D3589" s="124"/>
    </row>
    <row r="3590" spans="4:4" x14ac:dyDescent="0.2">
      <c r="D3590" s="124"/>
    </row>
    <row r="3591" spans="4:4" x14ac:dyDescent="0.2">
      <c r="D3591" s="124"/>
    </row>
    <row r="3592" spans="4:4" x14ac:dyDescent="0.2">
      <c r="D3592" s="124"/>
    </row>
    <row r="3593" spans="4:4" x14ac:dyDescent="0.2">
      <c r="D3593" s="124"/>
    </row>
    <row r="3594" spans="4:4" x14ac:dyDescent="0.2">
      <c r="D3594" s="124"/>
    </row>
    <row r="3595" spans="4:4" x14ac:dyDescent="0.2">
      <c r="D3595" s="124"/>
    </row>
    <row r="3596" spans="4:4" x14ac:dyDescent="0.2">
      <c r="D3596" s="124"/>
    </row>
    <row r="3597" spans="4:4" x14ac:dyDescent="0.2">
      <c r="D3597" s="124"/>
    </row>
    <row r="3598" spans="4:4" x14ac:dyDescent="0.2">
      <c r="D3598" s="124"/>
    </row>
    <row r="3599" spans="4:4" x14ac:dyDescent="0.2">
      <c r="D3599" s="124"/>
    </row>
    <row r="3600" spans="4:4" x14ac:dyDescent="0.2">
      <c r="D3600" s="124"/>
    </row>
    <row r="3601" spans="4:4" x14ac:dyDescent="0.2">
      <c r="D3601" s="124"/>
    </row>
    <row r="3602" spans="4:4" x14ac:dyDescent="0.2">
      <c r="D3602" s="124"/>
    </row>
    <row r="3603" spans="4:4" x14ac:dyDescent="0.2">
      <c r="D3603" s="124"/>
    </row>
    <row r="3604" spans="4:4" x14ac:dyDescent="0.2">
      <c r="D3604" s="124"/>
    </row>
    <row r="3605" spans="4:4" x14ac:dyDescent="0.2">
      <c r="D3605" s="124"/>
    </row>
    <row r="3606" spans="4:4" x14ac:dyDescent="0.2">
      <c r="D3606" s="124"/>
    </row>
    <row r="3607" spans="4:4" x14ac:dyDescent="0.2">
      <c r="D3607" s="124"/>
    </row>
    <row r="3608" spans="4:4" x14ac:dyDescent="0.2">
      <c r="D3608" s="124"/>
    </row>
    <row r="3609" spans="4:4" x14ac:dyDescent="0.2">
      <c r="D3609" s="124"/>
    </row>
    <row r="3610" spans="4:4" x14ac:dyDescent="0.2">
      <c r="D3610" s="124"/>
    </row>
    <row r="3611" spans="4:4" x14ac:dyDescent="0.2">
      <c r="D3611" s="124"/>
    </row>
    <row r="3612" spans="4:4" x14ac:dyDescent="0.2">
      <c r="D3612" s="124"/>
    </row>
    <row r="3613" spans="4:4" x14ac:dyDescent="0.2">
      <c r="D3613" s="124"/>
    </row>
    <row r="3614" spans="4:4" x14ac:dyDescent="0.2">
      <c r="D3614" s="124"/>
    </row>
    <row r="3615" spans="4:4" x14ac:dyDescent="0.2">
      <c r="D3615" s="124"/>
    </row>
    <row r="3616" spans="4:4" x14ac:dyDescent="0.2">
      <c r="D3616" s="124"/>
    </row>
    <row r="3617" spans="4:4" x14ac:dyDescent="0.2">
      <c r="D3617" s="124"/>
    </row>
    <row r="3618" spans="4:4" x14ac:dyDescent="0.2">
      <c r="D3618" s="124"/>
    </row>
    <row r="3619" spans="4:4" x14ac:dyDescent="0.2">
      <c r="D3619" s="124"/>
    </row>
    <row r="3620" spans="4:4" x14ac:dyDescent="0.2">
      <c r="D3620" s="124"/>
    </row>
    <row r="3621" spans="4:4" x14ac:dyDescent="0.2">
      <c r="D3621" s="124"/>
    </row>
    <row r="3622" spans="4:4" x14ac:dyDescent="0.2">
      <c r="D3622" s="124"/>
    </row>
    <row r="3623" spans="4:4" x14ac:dyDescent="0.2">
      <c r="D3623" s="124"/>
    </row>
    <row r="3624" spans="4:4" x14ac:dyDescent="0.2">
      <c r="D3624" s="124"/>
    </row>
    <row r="3625" spans="4:4" x14ac:dyDescent="0.2">
      <c r="D3625" s="124"/>
    </row>
    <row r="3626" spans="4:4" x14ac:dyDescent="0.2">
      <c r="D3626" s="124"/>
    </row>
    <row r="3627" spans="4:4" x14ac:dyDescent="0.2">
      <c r="D3627" s="124"/>
    </row>
    <row r="3628" spans="4:4" x14ac:dyDescent="0.2">
      <c r="D3628" s="124"/>
    </row>
    <row r="3629" spans="4:4" x14ac:dyDescent="0.2">
      <c r="D3629" s="124"/>
    </row>
    <row r="3630" spans="4:4" x14ac:dyDescent="0.2">
      <c r="D3630" s="124"/>
    </row>
    <row r="3631" spans="4:4" x14ac:dyDescent="0.2">
      <c r="D3631" s="124"/>
    </row>
    <row r="3632" spans="4:4" x14ac:dyDescent="0.2">
      <c r="D3632" s="124"/>
    </row>
    <row r="3633" spans="4:4" x14ac:dyDescent="0.2">
      <c r="D3633" s="124"/>
    </row>
    <row r="3634" spans="4:4" x14ac:dyDescent="0.2">
      <c r="D3634" s="124"/>
    </row>
    <row r="3635" spans="4:4" x14ac:dyDescent="0.2">
      <c r="D3635" s="124"/>
    </row>
    <row r="3636" spans="4:4" x14ac:dyDescent="0.2">
      <c r="D3636" s="124"/>
    </row>
    <row r="3637" spans="4:4" x14ac:dyDescent="0.2">
      <c r="D3637" s="124"/>
    </row>
    <row r="3638" spans="4:4" x14ac:dyDescent="0.2">
      <c r="D3638" s="124"/>
    </row>
    <row r="3639" spans="4:4" x14ac:dyDescent="0.2">
      <c r="D3639" s="124"/>
    </row>
    <row r="3640" spans="4:4" x14ac:dyDescent="0.2">
      <c r="D3640" s="124"/>
    </row>
    <row r="3641" spans="4:4" x14ac:dyDescent="0.2">
      <c r="D3641" s="124"/>
    </row>
    <row r="3642" spans="4:4" x14ac:dyDescent="0.2">
      <c r="D3642" s="124"/>
    </row>
    <row r="3643" spans="4:4" x14ac:dyDescent="0.2">
      <c r="D3643" s="124"/>
    </row>
    <row r="3644" spans="4:4" x14ac:dyDescent="0.2">
      <c r="D3644" s="124"/>
    </row>
    <row r="3645" spans="4:4" x14ac:dyDescent="0.2">
      <c r="D3645" s="124"/>
    </row>
    <row r="3646" spans="4:4" x14ac:dyDescent="0.2">
      <c r="D3646" s="124"/>
    </row>
    <row r="3647" spans="4:4" x14ac:dyDescent="0.2">
      <c r="D3647" s="124"/>
    </row>
    <row r="3648" spans="4:4" x14ac:dyDescent="0.2">
      <c r="D3648" s="124"/>
    </row>
    <row r="3649" spans="4:4" x14ac:dyDescent="0.2">
      <c r="D3649" s="124"/>
    </row>
    <row r="3650" spans="4:4" x14ac:dyDescent="0.2">
      <c r="D3650" s="124"/>
    </row>
    <row r="3651" spans="4:4" x14ac:dyDescent="0.2">
      <c r="D3651" s="124"/>
    </row>
    <row r="3652" spans="4:4" x14ac:dyDescent="0.2">
      <c r="D3652" s="124"/>
    </row>
    <row r="3653" spans="4:4" x14ac:dyDescent="0.2">
      <c r="D3653" s="124"/>
    </row>
    <row r="3654" spans="4:4" x14ac:dyDescent="0.2">
      <c r="D3654" s="124"/>
    </row>
    <row r="3655" spans="4:4" x14ac:dyDescent="0.2">
      <c r="D3655" s="124"/>
    </row>
    <row r="3656" spans="4:4" x14ac:dyDescent="0.2">
      <c r="D3656" s="124"/>
    </row>
    <row r="3657" spans="4:4" x14ac:dyDescent="0.2">
      <c r="D3657" s="124"/>
    </row>
    <row r="3658" spans="4:4" x14ac:dyDescent="0.2">
      <c r="D3658" s="124"/>
    </row>
    <row r="3659" spans="4:4" x14ac:dyDescent="0.2">
      <c r="D3659" s="124"/>
    </row>
    <row r="3660" spans="4:4" x14ac:dyDescent="0.2">
      <c r="D3660" s="124"/>
    </row>
    <row r="3661" spans="4:4" x14ac:dyDescent="0.2">
      <c r="D3661" s="124"/>
    </row>
    <row r="3662" spans="4:4" x14ac:dyDescent="0.2">
      <c r="D3662" s="124"/>
    </row>
    <row r="3663" spans="4:4" x14ac:dyDescent="0.2">
      <c r="D3663" s="124"/>
    </row>
    <row r="3664" spans="4:4" x14ac:dyDescent="0.2">
      <c r="D3664" s="124"/>
    </row>
    <row r="3665" spans="4:4" x14ac:dyDescent="0.2">
      <c r="D3665" s="124"/>
    </row>
    <row r="3666" spans="4:4" x14ac:dyDescent="0.2">
      <c r="D3666" s="124"/>
    </row>
    <row r="3667" spans="4:4" x14ac:dyDescent="0.2">
      <c r="D3667" s="124"/>
    </row>
    <row r="3668" spans="4:4" x14ac:dyDescent="0.2">
      <c r="D3668" s="124"/>
    </row>
    <row r="3669" spans="4:4" x14ac:dyDescent="0.2">
      <c r="D3669" s="124"/>
    </row>
    <row r="3670" spans="4:4" x14ac:dyDescent="0.2">
      <c r="D3670" s="124"/>
    </row>
    <row r="3671" spans="4:4" x14ac:dyDescent="0.2">
      <c r="D3671" s="124"/>
    </row>
    <row r="3672" spans="4:4" x14ac:dyDescent="0.2">
      <c r="D3672" s="124"/>
    </row>
    <row r="3673" spans="4:4" x14ac:dyDescent="0.2">
      <c r="D3673" s="124"/>
    </row>
    <row r="3674" spans="4:4" x14ac:dyDescent="0.2">
      <c r="D3674" s="124"/>
    </row>
    <row r="3675" spans="4:4" x14ac:dyDescent="0.2">
      <c r="D3675" s="124"/>
    </row>
    <row r="3676" spans="4:4" x14ac:dyDescent="0.2">
      <c r="D3676" s="124"/>
    </row>
    <row r="3677" spans="4:4" x14ac:dyDescent="0.2">
      <c r="D3677" s="124"/>
    </row>
    <row r="3678" spans="4:4" x14ac:dyDescent="0.2">
      <c r="D3678" s="124"/>
    </row>
    <row r="3679" spans="4:4" x14ac:dyDescent="0.2">
      <c r="D3679" s="124"/>
    </row>
    <row r="3680" spans="4:4" x14ac:dyDescent="0.2">
      <c r="D3680" s="124"/>
    </row>
    <row r="3681" spans="4:4" x14ac:dyDescent="0.2">
      <c r="D3681" s="124"/>
    </row>
    <row r="3682" spans="4:4" x14ac:dyDescent="0.2">
      <c r="D3682" s="124"/>
    </row>
    <row r="3683" spans="4:4" x14ac:dyDescent="0.2">
      <c r="D3683" s="124"/>
    </row>
    <row r="3684" spans="4:4" x14ac:dyDescent="0.2">
      <c r="D3684" s="124"/>
    </row>
    <row r="3685" spans="4:4" x14ac:dyDescent="0.2">
      <c r="D3685" s="124"/>
    </row>
    <row r="3686" spans="4:4" x14ac:dyDescent="0.2">
      <c r="D3686" s="124"/>
    </row>
    <row r="3687" spans="4:4" x14ac:dyDescent="0.2">
      <c r="D3687" s="124"/>
    </row>
    <row r="3688" spans="4:4" x14ac:dyDescent="0.2">
      <c r="D3688" s="124"/>
    </row>
    <row r="3689" spans="4:4" x14ac:dyDescent="0.2">
      <c r="D3689" s="124"/>
    </row>
    <row r="3690" spans="4:4" x14ac:dyDescent="0.2">
      <c r="D3690" s="124"/>
    </row>
    <row r="3691" spans="4:4" x14ac:dyDescent="0.2">
      <c r="D3691" s="124"/>
    </row>
    <row r="3692" spans="4:4" x14ac:dyDescent="0.2">
      <c r="D3692" s="124"/>
    </row>
    <row r="3693" spans="4:4" x14ac:dyDescent="0.2">
      <c r="D3693" s="124"/>
    </row>
    <row r="3694" spans="4:4" x14ac:dyDescent="0.2">
      <c r="D3694" s="124"/>
    </row>
    <row r="3695" spans="4:4" x14ac:dyDescent="0.2">
      <c r="D3695" s="124"/>
    </row>
    <row r="3696" spans="4:4" x14ac:dyDescent="0.2">
      <c r="D3696" s="124"/>
    </row>
    <row r="3697" spans="4:4" x14ac:dyDescent="0.2">
      <c r="D3697" s="124"/>
    </row>
    <row r="3698" spans="4:4" x14ac:dyDescent="0.2">
      <c r="D3698" s="124"/>
    </row>
    <row r="3699" spans="4:4" x14ac:dyDescent="0.2">
      <c r="D3699" s="124"/>
    </row>
    <row r="3700" spans="4:4" x14ac:dyDescent="0.2">
      <c r="D3700" s="124"/>
    </row>
    <row r="3701" spans="4:4" x14ac:dyDescent="0.2">
      <c r="D3701" s="124"/>
    </row>
    <row r="3702" spans="4:4" x14ac:dyDescent="0.2">
      <c r="D3702" s="124"/>
    </row>
    <row r="3703" spans="4:4" x14ac:dyDescent="0.2">
      <c r="D3703" s="124"/>
    </row>
    <row r="3704" spans="4:4" x14ac:dyDescent="0.2">
      <c r="D3704" s="124"/>
    </row>
    <row r="3705" spans="4:4" x14ac:dyDescent="0.2">
      <c r="D3705" s="124"/>
    </row>
    <row r="3706" spans="4:4" x14ac:dyDescent="0.2">
      <c r="D3706" s="124"/>
    </row>
    <row r="3707" spans="4:4" x14ac:dyDescent="0.2">
      <c r="D3707" s="124"/>
    </row>
    <row r="3708" spans="4:4" x14ac:dyDescent="0.2">
      <c r="D3708" s="124"/>
    </row>
    <row r="3709" spans="4:4" x14ac:dyDescent="0.2">
      <c r="D3709" s="124"/>
    </row>
    <row r="3710" spans="4:4" x14ac:dyDescent="0.2">
      <c r="D3710" s="124"/>
    </row>
    <row r="3711" spans="4:4" x14ac:dyDescent="0.2">
      <c r="D3711" s="124"/>
    </row>
    <row r="3712" spans="4:4" x14ac:dyDescent="0.2">
      <c r="D3712" s="124"/>
    </row>
    <row r="3713" spans="4:4" x14ac:dyDescent="0.2">
      <c r="D3713" s="124"/>
    </row>
    <row r="3714" spans="4:4" x14ac:dyDescent="0.2">
      <c r="D3714" s="124"/>
    </row>
    <row r="3715" spans="4:4" x14ac:dyDescent="0.2">
      <c r="D3715" s="124"/>
    </row>
    <row r="3716" spans="4:4" x14ac:dyDescent="0.2">
      <c r="D3716" s="124"/>
    </row>
    <row r="3717" spans="4:4" x14ac:dyDescent="0.2">
      <c r="D3717" s="124"/>
    </row>
    <row r="3718" spans="4:4" x14ac:dyDescent="0.2">
      <c r="D3718" s="124"/>
    </row>
    <row r="3719" spans="4:4" x14ac:dyDescent="0.2">
      <c r="D3719" s="124"/>
    </row>
    <row r="3720" spans="4:4" x14ac:dyDescent="0.2">
      <c r="D3720" s="124"/>
    </row>
    <row r="3721" spans="4:4" x14ac:dyDescent="0.2">
      <c r="D3721" s="124"/>
    </row>
    <row r="3722" spans="4:4" x14ac:dyDescent="0.2">
      <c r="D3722" s="124"/>
    </row>
    <row r="3723" spans="4:4" x14ac:dyDescent="0.2">
      <c r="D3723" s="124"/>
    </row>
    <row r="3724" spans="4:4" x14ac:dyDescent="0.2">
      <c r="D3724" s="124"/>
    </row>
    <row r="3725" spans="4:4" x14ac:dyDescent="0.2">
      <c r="D3725" s="124"/>
    </row>
    <row r="3726" spans="4:4" x14ac:dyDescent="0.2">
      <c r="D3726" s="124"/>
    </row>
    <row r="3727" spans="4:4" x14ac:dyDescent="0.2">
      <c r="D3727" s="124"/>
    </row>
    <row r="3728" spans="4:4" x14ac:dyDescent="0.2">
      <c r="D3728" s="124"/>
    </row>
    <row r="3729" spans="4:4" x14ac:dyDescent="0.2">
      <c r="D3729" s="124"/>
    </row>
    <row r="3730" spans="4:4" x14ac:dyDescent="0.2">
      <c r="D3730" s="124"/>
    </row>
    <row r="3731" spans="4:4" x14ac:dyDescent="0.2">
      <c r="D3731" s="124"/>
    </row>
    <row r="3732" spans="4:4" x14ac:dyDescent="0.2">
      <c r="D3732" s="124"/>
    </row>
    <row r="3733" spans="4:4" x14ac:dyDescent="0.2">
      <c r="D3733" s="124"/>
    </row>
    <row r="3734" spans="4:4" x14ac:dyDescent="0.2">
      <c r="D3734" s="124"/>
    </row>
    <row r="3735" spans="4:4" x14ac:dyDescent="0.2">
      <c r="D3735" s="124"/>
    </row>
    <row r="3736" spans="4:4" x14ac:dyDescent="0.2">
      <c r="D3736" s="124"/>
    </row>
    <row r="3737" spans="4:4" x14ac:dyDescent="0.2">
      <c r="D3737" s="124"/>
    </row>
    <row r="3738" spans="4:4" x14ac:dyDescent="0.2">
      <c r="D3738" s="124"/>
    </row>
    <row r="3739" spans="4:4" x14ac:dyDescent="0.2">
      <c r="D3739" s="124"/>
    </row>
    <row r="3740" spans="4:4" x14ac:dyDescent="0.2">
      <c r="D3740" s="124"/>
    </row>
    <row r="3741" spans="4:4" x14ac:dyDescent="0.2">
      <c r="D3741" s="124"/>
    </row>
    <row r="3742" spans="4:4" x14ac:dyDescent="0.2">
      <c r="D3742" s="124"/>
    </row>
    <row r="3743" spans="4:4" x14ac:dyDescent="0.2">
      <c r="D3743" s="124"/>
    </row>
    <row r="3744" spans="4:4" x14ac:dyDescent="0.2">
      <c r="D3744" s="124"/>
    </row>
    <row r="3745" spans="4:4" x14ac:dyDescent="0.2">
      <c r="D3745" s="124"/>
    </row>
    <row r="3746" spans="4:4" x14ac:dyDescent="0.2">
      <c r="D3746" s="124"/>
    </row>
    <row r="3747" spans="4:4" x14ac:dyDescent="0.2">
      <c r="D3747" s="124"/>
    </row>
    <row r="3748" spans="4:4" x14ac:dyDescent="0.2">
      <c r="D3748" s="124"/>
    </row>
    <row r="3749" spans="4:4" x14ac:dyDescent="0.2">
      <c r="D3749" s="124"/>
    </row>
    <row r="3750" spans="4:4" x14ac:dyDescent="0.2">
      <c r="D3750" s="124"/>
    </row>
    <row r="3751" spans="4:4" x14ac:dyDescent="0.2">
      <c r="D3751" s="124"/>
    </row>
    <row r="3752" spans="4:4" x14ac:dyDescent="0.2">
      <c r="D3752" s="124"/>
    </row>
    <row r="3753" spans="4:4" x14ac:dyDescent="0.2">
      <c r="D3753" s="124"/>
    </row>
    <row r="3754" spans="4:4" x14ac:dyDescent="0.2">
      <c r="D3754" s="124"/>
    </row>
    <row r="3755" spans="4:4" x14ac:dyDescent="0.2">
      <c r="D3755" s="124"/>
    </row>
    <row r="3756" spans="4:4" x14ac:dyDescent="0.2">
      <c r="D3756" s="124"/>
    </row>
    <row r="3757" spans="4:4" x14ac:dyDescent="0.2">
      <c r="D3757" s="124"/>
    </row>
    <row r="3758" spans="4:4" x14ac:dyDescent="0.2">
      <c r="D3758" s="124"/>
    </row>
    <row r="3759" spans="4:4" x14ac:dyDescent="0.2">
      <c r="D3759" s="124"/>
    </row>
    <row r="3760" spans="4:4" x14ac:dyDescent="0.2">
      <c r="D3760" s="124"/>
    </row>
    <row r="3761" spans="4:4" x14ac:dyDescent="0.2">
      <c r="D3761" s="124"/>
    </row>
    <row r="3762" spans="4:4" x14ac:dyDescent="0.2">
      <c r="D3762" s="124"/>
    </row>
    <row r="3763" spans="4:4" x14ac:dyDescent="0.2">
      <c r="D3763" s="124"/>
    </row>
    <row r="3764" spans="4:4" x14ac:dyDescent="0.2">
      <c r="D3764" s="124"/>
    </row>
    <row r="3765" spans="4:4" x14ac:dyDescent="0.2">
      <c r="D3765" s="124"/>
    </row>
    <row r="3766" spans="4:4" x14ac:dyDescent="0.2">
      <c r="D3766" s="124"/>
    </row>
    <row r="3767" spans="4:4" x14ac:dyDescent="0.2">
      <c r="D3767" s="124"/>
    </row>
    <row r="3768" spans="4:4" x14ac:dyDescent="0.2">
      <c r="D3768" s="124"/>
    </row>
    <row r="3769" spans="4:4" x14ac:dyDescent="0.2">
      <c r="D3769" s="124"/>
    </row>
    <row r="3770" spans="4:4" x14ac:dyDescent="0.2">
      <c r="D3770" s="124"/>
    </row>
    <row r="3771" spans="4:4" x14ac:dyDescent="0.2">
      <c r="D3771" s="124"/>
    </row>
    <row r="3772" spans="4:4" x14ac:dyDescent="0.2">
      <c r="D3772" s="124"/>
    </row>
    <row r="3773" spans="4:4" x14ac:dyDescent="0.2">
      <c r="D3773" s="124"/>
    </row>
    <row r="3774" spans="4:4" x14ac:dyDescent="0.2">
      <c r="D3774" s="124"/>
    </row>
    <row r="3775" spans="4:4" x14ac:dyDescent="0.2">
      <c r="D3775" s="124"/>
    </row>
    <row r="3776" spans="4:4" x14ac:dyDescent="0.2">
      <c r="D3776" s="124"/>
    </row>
    <row r="3777" spans="4:4" x14ac:dyDescent="0.2">
      <c r="D3777" s="124"/>
    </row>
    <row r="3778" spans="4:4" x14ac:dyDescent="0.2">
      <c r="D3778" s="124"/>
    </row>
    <row r="3779" spans="4:4" x14ac:dyDescent="0.2">
      <c r="D3779" s="124"/>
    </row>
    <row r="3780" spans="4:4" x14ac:dyDescent="0.2">
      <c r="D3780" s="124"/>
    </row>
    <row r="3781" spans="4:4" x14ac:dyDescent="0.2">
      <c r="D3781" s="124"/>
    </row>
    <row r="3782" spans="4:4" x14ac:dyDescent="0.2">
      <c r="D3782" s="124"/>
    </row>
    <row r="3783" spans="4:4" x14ac:dyDescent="0.2">
      <c r="D3783" s="124"/>
    </row>
    <row r="3784" spans="4:4" x14ac:dyDescent="0.2">
      <c r="D3784" s="124"/>
    </row>
    <row r="3785" spans="4:4" x14ac:dyDescent="0.2">
      <c r="D3785" s="124"/>
    </row>
    <row r="3786" spans="4:4" x14ac:dyDescent="0.2">
      <c r="D3786" s="124"/>
    </row>
    <row r="3787" spans="4:4" x14ac:dyDescent="0.2">
      <c r="D3787" s="124"/>
    </row>
    <row r="3788" spans="4:4" x14ac:dyDescent="0.2">
      <c r="D3788" s="124"/>
    </row>
    <row r="3789" spans="4:4" x14ac:dyDescent="0.2">
      <c r="D3789" s="124"/>
    </row>
    <row r="3790" spans="4:4" x14ac:dyDescent="0.2">
      <c r="D3790" s="124"/>
    </row>
    <row r="3791" spans="4:4" x14ac:dyDescent="0.2">
      <c r="D3791" s="124"/>
    </row>
    <row r="3792" spans="4:4" x14ac:dyDescent="0.2">
      <c r="D3792" s="124"/>
    </row>
    <row r="3793" spans="4:4" x14ac:dyDescent="0.2">
      <c r="D3793" s="124"/>
    </row>
    <row r="3794" spans="4:4" x14ac:dyDescent="0.2">
      <c r="D3794" s="124"/>
    </row>
    <row r="3795" spans="4:4" x14ac:dyDescent="0.2">
      <c r="D3795" s="124"/>
    </row>
    <row r="3796" spans="4:4" x14ac:dyDescent="0.2">
      <c r="D3796" s="124"/>
    </row>
    <row r="3797" spans="4:4" x14ac:dyDescent="0.2">
      <c r="D3797" s="124"/>
    </row>
    <row r="3798" spans="4:4" x14ac:dyDescent="0.2">
      <c r="D3798" s="124"/>
    </row>
    <row r="3799" spans="4:4" x14ac:dyDescent="0.2">
      <c r="D3799" s="124"/>
    </row>
    <row r="3800" spans="4:4" x14ac:dyDescent="0.2">
      <c r="D3800" s="124"/>
    </row>
    <row r="3801" spans="4:4" x14ac:dyDescent="0.2">
      <c r="D3801" s="124"/>
    </row>
    <row r="3802" spans="4:4" x14ac:dyDescent="0.2">
      <c r="D3802" s="124"/>
    </row>
    <row r="3803" spans="4:4" x14ac:dyDescent="0.2">
      <c r="D3803" s="124"/>
    </row>
    <row r="3804" spans="4:4" x14ac:dyDescent="0.2">
      <c r="D3804" s="124"/>
    </row>
    <row r="3805" spans="4:4" x14ac:dyDescent="0.2">
      <c r="D3805" s="124"/>
    </row>
    <row r="3806" spans="4:4" x14ac:dyDescent="0.2">
      <c r="D3806" s="124"/>
    </row>
    <row r="3807" spans="4:4" x14ac:dyDescent="0.2">
      <c r="D3807" s="124"/>
    </row>
    <row r="3808" spans="4:4" x14ac:dyDescent="0.2">
      <c r="D3808" s="124"/>
    </row>
    <row r="3809" spans="4:4" x14ac:dyDescent="0.2">
      <c r="D3809" s="124"/>
    </row>
    <row r="3810" spans="4:4" x14ac:dyDescent="0.2">
      <c r="D3810" s="124"/>
    </row>
    <row r="3811" spans="4:4" x14ac:dyDescent="0.2">
      <c r="D3811" s="124"/>
    </row>
    <row r="3812" spans="4:4" x14ac:dyDescent="0.2">
      <c r="D3812" s="124"/>
    </row>
    <row r="3813" spans="4:4" x14ac:dyDescent="0.2">
      <c r="D3813" s="124"/>
    </row>
    <row r="3814" spans="4:4" x14ac:dyDescent="0.2">
      <c r="D3814" s="124"/>
    </row>
    <row r="3815" spans="4:4" x14ac:dyDescent="0.2">
      <c r="D3815" s="124"/>
    </row>
    <row r="3816" spans="4:4" x14ac:dyDescent="0.2">
      <c r="D3816" s="124"/>
    </row>
    <row r="3817" spans="4:4" x14ac:dyDescent="0.2">
      <c r="D3817" s="124"/>
    </row>
    <row r="3818" spans="4:4" x14ac:dyDescent="0.2">
      <c r="D3818" s="124"/>
    </row>
    <row r="3819" spans="4:4" x14ac:dyDescent="0.2">
      <c r="D3819" s="124"/>
    </row>
    <row r="3820" spans="4:4" x14ac:dyDescent="0.2">
      <c r="D3820" s="124"/>
    </row>
    <row r="3821" spans="4:4" x14ac:dyDescent="0.2">
      <c r="D3821" s="124"/>
    </row>
    <row r="3822" spans="4:4" x14ac:dyDescent="0.2">
      <c r="D3822" s="124"/>
    </row>
    <row r="3823" spans="4:4" x14ac:dyDescent="0.2">
      <c r="D3823" s="124"/>
    </row>
    <row r="3824" spans="4:4" x14ac:dyDescent="0.2">
      <c r="D3824" s="124"/>
    </row>
    <row r="3825" spans="4:4" x14ac:dyDescent="0.2">
      <c r="D3825" s="124"/>
    </row>
    <row r="3826" spans="4:4" x14ac:dyDescent="0.2">
      <c r="D3826" s="124"/>
    </row>
    <row r="3827" spans="4:4" x14ac:dyDescent="0.2">
      <c r="D3827" s="124"/>
    </row>
    <row r="3828" spans="4:4" x14ac:dyDescent="0.2">
      <c r="D3828" s="124"/>
    </row>
    <row r="3829" spans="4:4" x14ac:dyDescent="0.2">
      <c r="D3829" s="124"/>
    </row>
    <row r="3830" spans="4:4" x14ac:dyDescent="0.2">
      <c r="D3830" s="124"/>
    </row>
    <row r="3831" spans="4:4" x14ac:dyDescent="0.2">
      <c r="D3831" s="124"/>
    </row>
    <row r="3832" spans="4:4" x14ac:dyDescent="0.2">
      <c r="D3832" s="124"/>
    </row>
    <row r="3833" spans="4:4" x14ac:dyDescent="0.2">
      <c r="D3833" s="124"/>
    </row>
    <row r="3834" spans="4:4" x14ac:dyDescent="0.2">
      <c r="D3834" s="124"/>
    </row>
    <row r="3835" spans="4:4" x14ac:dyDescent="0.2">
      <c r="D3835" s="124"/>
    </row>
    <row r="3836" spans="4:4" x14ac:dyDescent="0.2">
      <c r="D3836" s="124"/>
    </row>
    <row r="3837" spans="4:4" x14ac:dyDescent="0.2">
      <c r="D3837" s="124"/>
    </row>
    <row r="3838" spans="4:4" x14ac:dyDescent="0.2">
      <c r="D3838" s="124"/>
    </row>
    <row r="3839" spans="4:4" x14ac:dyDescent="0.2">
      <c r="D3839" s="124"/>
    </row>
    <row r="3840" spans="4:4" x14ac:dyDescent="0.2">
      <c r="D3840" s="124"/>
    </row>
    <row r="3841" spans="4:4" x14ac:dyDescent="0.2">
      <c r="D3841" s="124"/>
    </row>
    <row r="3842" spans="4:4" x14ac:dyDescent="0.2">
      <c r="D3842" s="124"/>
    </row>
    <row r="3843" spans="4:4" x14ac:dyDescent="0.2">
      <c r="D3843" s="124"/>
    </row>
    <row r="3844" spans="4:4" x14ac:dyDescent="0.2">
      <c r="D3844" s="124"/>
    </row>
    <row r="3845" spans="4:4" x14ac:dyDescent="0.2">
      <c r="D3845" s="124"/>
    </row>
    <row r="3846" spans="4:4" x14ac:dyDescent="0.2">
      <c r="D3846" s="124"/>
    </row>
    <row r="3847" spans="4:4" x14ac:dyDescent="0.2">
      <c r="D3847" s="124"/>
    </row>
    <row r="3848" spans="4:4" x14ac:dyDescent="0.2">
      <c r="D3848" s="124"/>
    </row>
    <row r="3849" spans="4:4" x14ac:dyDescent="0.2">
      <c r="D3849" s="124"/>
    </row>
    <row r="3850" spans="4:4" x14ac:dyDescent="0.2">
      <c r="D3850" s="124"/>
    </row>
    <row r="3851" spans="4:4" x14ac:dyDescent="0.2">
      <c r="D3851" s="124"/>
    </row>
    <row r="3852" spans="4:4" x14ac:dyDescent="0.2">
      <c r="D3852" s="124"/>
    </row>
    <row r="3853" spans="4:4" x14ac:dyDescent="0.2">
      <c r="D3853" s="124"/>
    </row>
    <row r="3854" spans="4:4" x14ac:dyDescent="0.2">
      <c r="D3854" s="124"/>
    </row>
    <row r="3855" spans="4:4" x14ac:dyDescent="0.2">
      <c r="D3855" s="124"/>
    </row>
    <row r="3856" spans="4:4" x14ac:dyDescent="0.2">
      <c r="D3856" s="124"/>
    </row>
    <row r="3857" spans="4:4" x14ac:dyDescent="0.2">
      <c r="D3857" s="124"/>
    </row>
    <row r="3858" spans="4:4" x14ac:dyDescent="0.2">
      <c r="D3858" s="124"/>
    </row>
    <row r="3859" spans="4:4" x14ac:dyDescent="0.2">
      <c r="D3859" s="124"/>
    </row>
    <row r="3860" spans="4:4" x14ac:dyDescent="0.2">
      <c r="D3860" s="124"/>
    </row>
    <row r="3861" spans="4:4" x14ac:dyDescent="0.2">
      <c r="D3861" s="124"/>
    </row>
    <row r="3862" spans="4:4" x14ac:dyDescent="0.2">
      <c r="D3862" s="124"/>
    </row>
    <row r="3863" spans="4:4" x14ac:dyDescent="0.2">
      <c r="D3863" s="124"/>
    </row>
    <row r="3864" spans="4:4" x14ac:dyDescent="0.2">
      <c r="D3864" s="124"/>
    </row>
    <row r="3865" spans="4:4" x14ac:dyDescent="0.2">
      <c r="D3865" s="124"/>
    </row>
    <row r="3866" spans="4:4" x14ac:dyDescent="0.2">
      <c r="D3866" s="124"/>
    </row>
    <row r="3867" spans="4:4" x14ac:dyDescent="0.2">
      <c r="D3867" s="124"/>
    </row>
    <row r="3868" spans="4:4" x14ac:dyDescent="0.2">
      <c r="D3868" s="124"/>
    </row>
    <row r="3869" spans="4:4" x14ac:dyDescent="0.2">
      <c r="D3869" s="124"/>
    </row>
    <row r="3870" spans="4:4" x14ac:dyDescent="0.2">
      <c r="D3870" s="124"/>
    </row>
    <row r="3871" spans="4:4" x14ac:dyDescent="0.2">
      <c r="D3871" s="124"/>
    </row>
    <row r="3872" spans="4:4" x14ac:dyDescent="0.2">
      <c r="D3872" s="124"/>
    </row>
    <row r="3873" spans="4:4" x14ac:dyDescent="0.2">
      <c r="D3873" s="124"/>
    </row>
    <row r="3874" spans="4:4" x14ac:dyDescent="0.2">
      <c r="D3874" s="124"/>
    </row>
    <row r="3875" spans="4:4" x14ac:dyDescent="0.2">
      <c r="D3875" s="124"/>
    </row>
    <row r="3876" spans="4:4" x14ac:dyDescent="0.2">
      <c r="D3876" s="124"/>
    </row>
    <row r="3877" spans="4:4" x14ac:dyDescent="0.2">
      <c r="D3877" s="124"/>
    </row>
    <row r="3878" spans="4:4" x14ac:dyDescent="0.2">
      <c r="D3878" s="124"/>
    </row>
    <row r="3879" spans="4:4" x14ac:dyDescent="0.2">
      <c r="D3879" s="124"/>
    </row>
    <row r="3880" spans="4:4" x14ac:dyDescent="0.2">
      <c r="D3880" s="124"/>
    </row>
    <row r="3881" spans="4:4" x14ac:dyDescent="0.2">
      <c r="D3881" s="124"/>
    </row>
    <row r="3882" spans="4:4" x14ac:dyDescent="0.2">
      <c r="D3882" s="124"/>
    </row>
    <row r="3883" spans="4:4" x14ac:dyDescent="0.2">
      <c r="D3883" s="124"/>
    </row>
    <row r="3884" spans="4:4" x14ac:dyDescent="0.2">
      <c r="D3884" s="124"/>
    </row>
    <row r="3885" spans="4:4" x14ac:dyDescent="0.2">
      <c r="D3885" s="124"/>
    </row>
    <row r="3886" spans="4:4" x14ac:dyDescent="0.2">
      <c r="D3886" s="124"/>
    </row>
    <row r="3887" spans="4:4" x14ac:dyDescent="0.2">
      <c r="D3887" s="124"/>
    </row>
    <row r="3888" spans="4:4" x14ac:dyDescent="0.2">
      <c r="D3888" s="124"/>
    </row>
    <row r="3889" spans="4:4" x14ac:dyDescent="0.2">
      <c r="D3889" s="124"/>
    </row>
    <row r="3890" spans="4:4" x14ac:dyDescent="0.2">
      <c r="D3890" s="124"/>
    </row>
    <row r="3891" spans="4:4" x14ac:dyDescent="0.2">
      <c r="D3891" s="124"/>
    </row>
    <row r="3892" spans="4:4" x14ac:dyDescent="0.2">
      <c r="D3892" s="124"/>
    </row>
    <row r="3893" spans="4:4" x14ac:dyDescent="0.2">
      <c r="D3893" s="124"/>
    </row>
    <row r="3894" spans="4:4" x14ac:dyDescent="0.2">
      <c r="D3894" s="124"/>
    </row>
    <row r="3895" spans="4:4" x14ac:dyDescent="0.2">
      <c r="D3895" s="124"/>
    </row>
    <row r="3896" spans="4:4" x14ac:dyDescent="0.2">
      <c r="D3896" s="124"/>
    </row>
    <row r="3897" spans="4:4" x14ac:dyDescent="0.2">
      <c r="D3897" s="124"/>
    </row>
    <row r="3898" spans="4:4" x14ac:dyDescent="0.2">
      <c r="D3898" s="124"/>
    </row>
    <row r="3899" spans="4:4" x14ac:dyDescent="0.2">
      <c r="D3899" s="124"/>
    </row>
    <row r="3900" spans="4:4" x14ac:dyDescent="0.2">
      <c r="D3900" s="124"/>
    </row>
    <row r="3901" spans="4:4" x14ac:dyDescent="0.2">
      <c r="D3901" s="124"/>
    </row>
    <row r="3902" spans="4:4" x14ac:dyDescent="0.2">
      <c r="D3902" s="124"/>
    </row>
    <row r="3903" spans="4:4" x14ac:dyDescent="0.2">
      <c r="D3903" s="124"/>
    </row>
    <row r="3904" spans="4:4" x14ac:dyDescent="0.2">
      <c r="D3904" s="124"/>
    </row>
    <row r="3905" spans="4:4" x14ac:dyDescent="0.2">
      <c r="D3905" s="124"/>
    </row>
    <row r="3906" spans="4:4" x14ac:dyDescent="0.2">
      <c r="D3906" s="124"/>
    </row>
    <row r="3907" spans="4:4" x14ac:dyDescent="0.2">
      <c r="D3907" s="124"/>
    </row>
    <row r="3908" spans="4:4" x14ac:dyDescent="0.2">
      <c r="D3908" s="124"/>
    </row>
    <row r="3909" spans="4:4" x14ac:dyDescent="0.2">
      <c r="D3909" s="124"/>
    </row>
    <row r="3910" spans="4:4" x14ac:dyDescent="0.2">
      <c r="D3910" s="124"/>
    </row>
    <row r="3911" spans="4:4" x14ac:dyDescent="0.2">
      <c r="D3911" s="124"/>
    </row>
    <row r="3912" spans="4:4" x14ac:dyDescent="0.2">
      <c r="D3912" s="124"/>
    </row>
    <row r="3913" spans="4:4" x14ac:dyDescent="0.2">
      <c r="D3913" s="124"/>
    </row>
    <row r="3914" spans="4:4" x14ac:dyDescent="0.2">
      <c r="D3914" s="124"/>
    </row>
    <row r="3915" spans="4:4" x14ac:dyDescent="0.2">
      <c r="D3915" s="124"/>
    </row>
    <row r="3916" spans="4:4" x14ac:dyDescent="0.2">
      <c r="D3916" s="124"/>
    </row>
    <row r="3917" spans="4:4" x14ac:dyDescent="0.2">
      <c r="D3917" s="124"/>
    </row>
    <row r="3918" spans="4:4" x14ac:dyDescent="0.2">
      <c r="D3918" s="124"/>
    </row>
    <row r="3919" spans="4:4" x14ac:dyDescent="0.2">
      <c r="D3919" s="124"/>
    </row>
    <row r="3920" spans="4:4" x14ac:dyDescent="0.2">
      <c r="D3920" s="124"/>
    </row>
    <row r="3921" spans="4:4" x14ac:dyDescent="0.2">
      <c r="D3921" s="124"/>
    </row>
    <row r="3922" spans="4:4" x14ac:dyDescent="0.2">
      <c r="D3922" s="124"/>
    </row>
    <row r="3923" spans="4:4" x14ac:dyDescent="0.2">
      <c r="D3923" s="124"/>
    </row>
    <row r="3924" spans="4:4" x14ac:dyDescent="0.2">
      <c r="D3924" s="124"/>
    </row>
    <row r="3925" spans="4:4" x14ac:dyDescent="0.2">
      <c r="D3925" s="124"/>
    </row>
    <row r="3926" spans="4:4" x14ac:dyDescent="0.2">
      <c r="D3926" s="124"/>
    </row>
    <row r="3927" spans="4:4" x14ac:dyDescent="0.2">
      <c r="D3927" s="124"/>
    </row>
    <row r="3928" spans="4:4" x14ac:dyDescent="0.2">
      <c r="D3928" s="124"/>
    </row>
    <row r="3929" spans="4:4" x14ac:dyDescent="0.2">
      <c r="D3929" s="124"/>
    </row>
    <row r="3930" spans="4:4" x14ac:dyDescent="0.2">
      <c r="D3930" s="124"/>
    </row>
    <row r="3931" spans="4:4" x14ac:dyDescent="0.2">
      <c r="D3931" s="124"/>
    </row>
    <row r="3932" spans="4:4" x14ac:dyDescent="0.2">
      <c r="D3932" s="124"/>
    </row>
    <row r="3933" spans="4:4" x14ac:dyDescent="0.2">
      <c r="D3933" s="124"/>
    </row>
    <row r="3934" spans="4:4" x14ac:dyDescent="0.2">
      <c r="D3934" s="124"/>
    </row>
    <row r="3935" spans="4:4" x14ac:dyDescent="0.2">
      <c r="D3935" s="124"/>
    </row>
    <row r="3936" spans="4:4" x14ac:dyDescent="0.2">
      <c r="D3936" s="124"/>
    </row>
    <row r="3937" spans="4:4" x14ac:dyDescent="0.2">
      <c r="D3937" s="124"/>
    </row>
    <row r="3938" spans="4:4" x14ac:dyDescent="0.2">
      <c r="D3938" s="124"/>
    </row>
    <row r="3939" spans="4:4" x14ac:dyDescent="0.2">
      <c r="D3939" s="124"/>
    </row>
    <row r="3940" spans="4:4" x14ac:dyDescent="0.2">
      <c r="D3940" s="124"/>
    </row>
    <row r="3941" spans="4:4" x14ac:dyDescent="0.2">
      <c r="D3941" s="124"/>
    </row>
    <row r="3942" spans="4:4" x14ac:dyDescent="0.2">
      <c r="D3942" s="124"/>
    </row>
    <row r="3943" spans="4:4" x14ac:dyDescent="0.2">
      <c r="D3943" s="124"/>
    </row>
    <row r="3944" spans="4:4" x14ac:dyDescent="0.2">
      <c r="D3944" s="124"/>
    </row>
    <row r="3945" spans="4:4" x14ac:dyDescent="0.2">
      <c r="D3945" s="124"/>
    </row>
    <row r="3946" spans="4:4" x14ac:dyDescent="0.2">
      <c r="D3946" s="124"/>
    </row>
    <row r="3947" spans="4:4" x14ac:dyDescent="0.2">
      <c r="D3947" s="124"/>
    </row>
    <row r="3948" spans="4:4" x14ac:dyDescent="0.2">
      <c r="D3948" s="124"/>
    </row>
    <row r="3949" spans="4:4" x14ac:dyDescent="0.2">
      <c r="D3949" s="124"/>
    </row>
    <row r="3950" spans="4:4" x14ac:dyDescent="0.2">
      <c r="D3950" s="124"/>
    </row>
    <row r="3951" spans="4:4" x14ac:dyDescent="0.2">
      <c r="D3951" s="124"/>
    </row>
    <row r="3952" spans="4:4" x14ac:dyDescent="0.2">
      <c r="D3952" s="124"/>
    </row>
    <row r="3953" spans="4:4" x14ac:dyDescent="0.2">
      <c r="D3953" s="124"/>
    </row>
    <row r="3954" spans="4:4" x14ac:dyDescent="0.2">
      <c r="D3954" s="124"/>
    </row>
    <row r="3955" spans="4:4" x14ac:dyDescent="0.2">
      <c r="D3955" s="124"/>
    </row>
    <row r="3956" spans="4:4" x14ac:dyDescent="0.2">
      <c r="D3956" s="124"/>
    </row>
    <row r="3957" spans="4:4" x14ac:dyDescent="0.2">
      <c r="D3957" s="124"/>
    </row>
    <row r="3958" spans="4:4" x14ac:dyDescent="0.2">
      <c r="D3958" s="124"/>
    </row>
    <row r="3959" spans="4:4" x14ac:dyDescent="0.2">
      <c r="D3959" s="124"/>
    </row>
    <row r="3960" spans="4:4" x14ac:dyDescent="0.2">
      <c r="D3960" s="124"/>
    </row>
    <row r="3961" spans="4:4" x14ac:dyDescent="0.2">
      <c r="D3961" s="124"/>
    </row>
    <row r="3962" spans="4:4" x14ac:dyDescent="0.2">
      <c r="D3962" s="124"/>
    </row>
    <row r="3963" spans="4:4" x14ac:dyDescent="0.2">
      <c r="D3963" s="124"/>
    </row>
    <row r="3964" spans="4:4" x14ac:dyDescent="0.2">
      <c r="D3964" s="124"/>
    </row>
    <row r="3965" spans="4:4" x14ac:dyDescent="0.2">
      <c r="D3965" s="124"/>
    </row>
    <row r="3966" spans="4:4" x14ac:dyDescent="0.2">
      <c r="D3966" s="124"/>
    </row>
    <row r="3967" spans="4:4" x14ac:dyDescent="0.2">
      <c r="D3967" s="124"/>
    </row>
    <row r="3968" spans="4:4" x14ac:dyDescent="0.2">
      <c r="D3968" s="124"/>
    </row>
    <row r="3969" spans="4:4" x14ac:dyDescent="0.2">
      <c r="D3969" s="124"/>
    </row>
    <row r="3970" spans="4:4" x14ac:dyDescent="0.2">
      <c r="D3970" s="124"/>
    </row>
    <row r="3971" spans="4:4" x14ac:dyDescent="0.2">
      <c r="D3971" s="124"/>
    </row>
    <row r="3972" spans="4:4" x14ac:dyDescent="0.2">
      <c r="D3972" s="124"/>
    </row>
    <row r="3973" spans="4:4" x14ac:dyDescent="0.2">
      <c r="D3973" s="124"/>
    </row>
    <row r="3974" spans="4:4" x14ac:dyDescent="0.2">
      <c r="D3974" s="124"/>
    </row>
    <row r="3975" spans="4:4" x14ac:dyDescent="0.2">
      <c r="D3975" s="124"/>
    </row>
    <row r="3976" spans="4:4" x14ac:dyDescent="0.2">
      <c r="D3976" s="124"/>
    </row>
    <row r="3977" spans="4:4" x14ac:dyDescent="0.2">
      <c r="D3977" s="124"/>
    </row>
    <row r="3978" spans="4:4" x14ac:dyDescent="0.2">
      <c r="D3978" s="124"/>
    </row>
    <row r="3979" spans="4:4" x14ac:dyDescent="0.2">
      <c r="D3979" s="124"/>
    </row>
    <row r="3980" spans="4:4" x14ac:dyDescent="0.2">
      <c r="D3980" s="124"/>
    </row>
    <row r="3981" spans="4:4" x14ac:dyDescent="0.2">
      <c r="D3981" s="124"/>
    </row>
    <row r="3982" spans="4:4" x14ac:dyDescent="0.2">
      <c r="D3982" s="124"/>
    </row>
    <row r="3983" spans="4:4" x14ac:dyDescent="0.2">
      <c r="D3983" s="124"/>
    </row>
    <row r="3984" spans="4:4" x14ac:dyDescent="0.2">
      <c r="D3984" s="124"/>
    </row>
    <row r="3985" spans="4:4" x14ac:dyDescent="0.2">
      <c r="D3985" s="124"/>
    </row>
    <row r="3986" spans="4:4" x14ac:dyDescent="0.2">
      <c r="D3986" s="124"/>
    </row>
    <row r="3987" spans="4:4" x14ac:dyDescent="0.2">
      <c r="D3987" s="124"/>
    </row>
    <row r="3988" spans="4:4" x14ac:dyDescent="0.2">
      <c r="D3988" s="124"/>
    </row>
    <row r="3989" spans="4:4" x14ac:dyDescent="0.2">
      <c r="D3989" s="124"/>
    </row>
    <row r="3990" spans="4:4" x14ac:dyDescent="0.2">
      <c r="D3990" s="124"/>
    </row>
    <row r="3991" spans="4:4" x14ac:dyDescent="0.2">
      <c r="D3991" s="124"/>
    </row>
    <row r="3992" spans="4:4" x14ac:dyDescent="0.2">
      <c r="D3992" s="124"/>
    </row>
    <row r="3993" spans="4:4" x14ac:dyDescent="0.2">
      <c r="D3993" s="124"/>
    </row>
    <row r="3994" spans="4:4" x14ac:dyDescent="0.2">
      <c r="D3994" s="124"/>
    </row>
    <row r="3995" spans="4:4" x14ac:dyDescent="0.2">
      <c r="D3995" s="124"/>
    </row>
    <row r="3996" spans="4:4" x14ac:dyDescent="0.2">
      <c r="D3996" s="124"/>
    </row>
    <row r="3997" spans="4:4" x14ac:dyDescent="0.2">
      <c r="D3997" s="124"/>
    </row>
    <row r="3998" spans="4:4" x14ac:dyDescent="0.2">
      <c r="D3998" s="124"/>
    </row>
    <row r="3999" spans="4:4" x14ac:dyDescent="0.2">
      <c r="D3999" s="124"/>
    </row>
    <row r="4000" spans="4:4" x14ac:dyDescent="0.2">
      <c r="D4000" s="124"/>
    </row>
    <row r="4001" spans="4:4" x14ac:dyDescent="0.2">
      <c r="D4001" s="124"/>
    </row>
    <row r="4002" spans="4:4" x14ac:dyDescent="0.2">
      <c r="D4002" s="124"/>
    </row>
    <row r="4003" spans="4:4" x14ac:dyDescent="0.2">
      <c r="D4003" s="124"/>
    </row>
    <row r="4004" spans="4:4" x14ac:dyDescent="0.2">
      <c r="D4004" s="124"/>
    </row>
    <row r="4005" spans="4:4" x14ac:dyDescent="0.2">
      <c r="D4005" s="124"/>
    </row>
    <row r="4006" spans="4:4" x14ac:dyDescent="0.2">
      <c r="D4006" s="124"/>
    </row>
    <row r="4007" spans="4:4" x14ac:dyDescent="0.2">
      <c r="D4007" s="124"/>
    </row>
    <row r="4008" spans="4:4" x14ac:dyDescent="0.2">
      <c r="D4008" s="124"/>
    </row>
    <row r="4009" spans="4:4" x14ac:dyDescent="0.2">
      <c r="D4009" s="124"/>
    </row>
    <row r="4010" spans="4:4" x14ac:dyDescent="0.2">
      <c r="D4010" s="124"/>
    </row>
    <row r="4011" spans="4:4" x14ac:dyDescent="0.2">
      <c r="D4011" s="124"/>
    </row>
    <row r="4012" spans="4:4" x14ac:dyDescent="0.2">
      <c r="D4012" s="124"/>
    </row>
    <row r="4013" spans="4:4" x14ac:dyDescent="0.2">
      <c r="D4013" s="124"/>
    </row>
    <row r="4014" spans="4:4" x14ac:dyDescent="0.2">
      <c r="D4014" s="124"/>
    </row>
    <row r="4015" spans="4:4" x14ac:dyDescent="0.2">
      <c r="D4015" s="124"/>
    </row>
    <row r="4016" spans="4:4" x14ac:dyDescent="0.2">
      <c r="D4016" s="124"/>
    </row>
    <row r="4017" spans="4:4" x14ac:dyDescent="0.2">
      <c r="D4017" s="124"/>
    </row>
    <row r="4018" spans="4:4" x14ac:dyDescent="0.2">
      <c r="D4018" s="124"/>
    </row>
    <row r="4019" spans="4:4" x14ac:dyDescent="0.2">
      <c r="D4019" s="124"/>
    </row>
    <row r="4020" spans="4:4" x14ac:dyDescent="0.2">
      <c r="D4020" s="124"/>
    </row>
    <row r="4021" spans="4:4" x14ac:dyDescent="0.2">
      <c r="D4021" s="124"/>
    </row>
    <row r="4022" spans="4:4" x14ac:dyDescent="0.2">
      <c r="D4022" s="124"/>
    </row>
    <row r="4023" spans="4:4" x14ac:dyDescent="0.2">
      <c r="D4023" s="124"/>
    </row>
    <row r="4024" spans="4:4" x14ac:dyDescent="0.2">
      <c r="D4024" s="124"/>
    </row>
    <row r="4025" spans="4:4" x14ac:dyDescent="0.2">
      <c r="D4025" s="124"/>
    </row>
    <row r="4026" spans="4:4" x14ac:dyDescent="0.2">
      <c r="D4026" s="124"/>
    </row>
    <row r="4027" spans="4:4" x14ac:dyDescent="0.2">
      <c r="D4027" s="124"/>
    </row>
    <row r="4028" spans="4:4" x14ac:dyDescent="0.2">
      <c r="D4028" s="124"/>
    </row>
    <row r="4029" spans="4:4" x14ac:dyDescent="0.2">
      <c r="D4029" s="124"/>
    </row>
    <row r="4030" spans="4:4" x14ac:dyDescent="0.2">
      <c r="D4030" s="124"/>
    </row>
    <row r="4031" spans="4:4" x14ac:dyDescent="0.2">
      <c r="D4031" s="124"/>
    </row>
    <row r="4032" spans="4:4" x14ac:dyDescent="0.2">
      <c r="D4032" s="124"/>
    </row>
    <row r="4033" spans="4:4" x14ac:dyDescent="0.2">
      <c r="D4033" s="124"/>
    </row>
    <row r="4034" spans="4:4" x14ac:dyDescent="0.2">
      <c r="D4034" s="124"/>
    </row>
    <row r="4035" spans="4:4" x14ac:dyDescent="0.2">
      <c r="D4035" s="124"/>
    </row>
    <row r="4036" spans="4:4" x14ac:dyDescent="0.2">
      <c r="D4036" s="124"/>
    </row>
    <row r="4037" spans="4:4" x14ac:dyDescent="0.2">
      <c r="D4037" s="124"/>
    </row>
    <row r="4038" spans="4:4" x14ac:dyDescent="0.2">
      <c r="D4038" s="124"/>
    </row>
    <row r="4039" spans="4:4" x14ac:dyDescent="0.2">
      <c r="D4039" s="124"/>
    </row>
    <row r="4040" spans="4:4" x14ac:dyDescent="0.2">
      <c r="D4040" s="124"/>
    </row>
    <row r="4041" spans="4:4" x14ac:dyDescent="0.2">
      <c r="D4041" s="124"/>
    </row>
    <row r="4042" spans="4:4" x14ac:dyDescent="0.2">
      <c r="D4042" s="124"/>
    </row>
    <row r="4043" spans="4:4" x14ac:dyDescent="0.2">
      <c r="D4043" s="124"/>
    </row>
    <row r="4044" spans="4:4" x14ac:dyDescent="0.2">
      <c r="D4044" s="124"/>
    </row>
    <row r="4045" spans="4:4" x14ac:dyDescent="0.2">
      <c r="D4045" s="124"/>
    </row>
    <row r="4046" spans="4:4" x14ac:dyDescent="0.2">
      <c r="D4046" s="124"/>
    </row>
    <row r="4047" spans="4:4" x14ac:dyDescent="0.2">
      <c r="D4047" s="124"/>
    </row>
    <row r="4048" spans="4:4" x14ac:dyDescent="0.2">
      <c r="D4048" s="124"/>
    </row>
    <row r="4049" spans="4:4" x14ac:dyDescent="0.2">
      <c r="D4049" s="124"/>
    </row>
    <row r="4050" spans="4:4" x14ac:dyDescent="0.2">
      <c r="D4050" s="124"/>
    </row>
    <row r="4051" spans="4:4" x14ac:dyDescent="0.2">
      <c r="D4051" s="124"/>
    </row>
    <row r="4052" spans="4:4" x14ac:dyDescent="0.2">
      <c r="D4052" s="124"/>
    </row>
    <row r="4053" spans="4:4" x14ac:dyDescent="0.2">
      <c r="D4053" s="124"/>
    </row>
    <row r="4054" spans="4:4" x14ac:dyDescent="0.2">
      <c r="D4054" s="124"/>
    </row>
    <row r="4055" spans="4:4" x14ac:dyDescent="0.2">
      <c r="D4055" s="124"/>
    </row>
    <row r="4056" spans="4:4" x14ac:dyDescent="0.2">
      <c r="D4056" s="124"/>
    </row>
    <row r="4057" spans="4:4" x14ac:dyDescent="0.2">
      <c r="D4057" s="124"/>
    </row>
    <row r="4058" spans="4:4" x14ac:dyDescent="0.2">
      <c r="D4058" s="124"/>
    </row>
    <row r="4059" spans="4:4" x14ac:dyDescent="0.2">
      <c r="D4059" s="124"/>
    </row>
    <row r="4060" spans="4:4" x14ac:dyDescent="0.2">
      <c r="D4060" s="124"/>
    </row>
    <row r="4061" spans="4:4" x14ac:dyDescent="0.2">
      <c r="D4061" s="124"/>
    </row>
    <row r="4062" spans="4:4" x14ac:dyDescent="0.2">
      <c r="D4062" s="124"/>
    </row>
    <row r="4063" spans="4:4" x14ac:dyDescent="0.2">
      <c r="D4063" s="124"/>
    </row>
    <row r="4064" spans="4:4" x14ac:dyDescent="0.2">
      <c r="D4064" s="124"/>
    </row>
    <row r="4065" spans="4:4" x14ac:dyDescent="0.2">
      <c r="D4065" s="124"/>
    </row>
    <row r="4066" spans="4:4" x14ac:dyDescent="0.2">
      <c r="D4066" s="124"/>
    </row>
    <row r="4067" spans="4:4" x14ac:dyDescent="0.2">
      <c r="D4067" s="124"/>
    </row>
    <row r="4068" spans="4:4" x14ac:dyDescent="0.2">
      <c r="D4068" s="124"/>
    </row>
    <row r="4069" spans="4:4" x14ac:dyDescent="0.2">
      <c r="D4069" s="124"/>
    </row>
    <row r="4070" spans="4:4" x14ac:dyDescent="0.2">
      <c r="D4070" s="124"/>
    </row>
    <row r="4071" spans="4:4" x14ac:dyDescent="0.2">
      <c r="D4071" s="124"/>
    </row>
    <row r="4072" spans="4:4" x14ac:dyDescent="0.2">
      <c r="D4072" s="124"/>
    </row>
    <row r="4073" spans="4:4" x14ac:dyDescent="0.2">
      <c r="D4073" s="124"/>
    </row>
    <row r="4074" spans="4:4" x14ac:dyDescent="0.2">
      <c r="D4074" s="124"/>
    </row>
    <row r="4075" spans="4:4" x14ac:dyDescent="0.2">
      <c r="D4075" s="124"/>
    </row>
    <row r="4076" spans="4:4" x14ac:dyDescent="0.2">
      <c r="D4076" s="124"/>
    </row>
    <row r="4077" spans="4:4" x14ac:dyDescent="0.2">
      <c r="D4077" s="124"/>
    </row>
    <row r="4078" spans="4:4" x14ac:dyDescent="0.2">
      <c r="D4078" s="124"/>
    </row>
    <row r="4079" spans="4:4" x14ac:dyDescent="0.2">
      <c r="D4079" s="124"/>
    </row>
    <row r="4080" spans="4:4" x14ac:dyDescent="0.2">
      <c r="D4080" s="124"/>
    </row>
    <row r="4081" spans="4:4" x14ac:dyDescent="0.2">
      <c r="D4081" s="124"/>
    </row>
    <row r="4082" spans="4:4" x14ac:dyDescent="0.2">
      <c r="D4082" s="124"/>
    </row>
    <row r="4083" spans="4:4" x14ac:dyDescent="0.2">
      <c r="D4083" s="124"/>
    </row>
    <row r="4084" spans="4:4" x14ac:dyDescent="0.2">
      <c r="D4084" s="124"/>
    </row>
    <row r="4085" spans="4:4" x14ac:dyDescent="0.2">
      <c r="D4085" s="124"/>
    </row>
    <row r="4086" spans="4:4" x14ac:dyDescent="0.2">
      <c r="D4086" s="124"/>
    </row>
    <row r="4087" spans="4:4" x14ac:dyDescent="0.2">
      <c r="D4087" s="124"/>
    </row>
    <row r="4088" spans="4:4" x14ac:dyDescent="0.2">
      <c r="D4088" s="124"/>
    </row>
    <row r="4089" spans="4:4" x14ac:dyDescent="0.2">
      <c r="D4089" s="124"/>
    </row>
    <row r="4090" spans="4:4" x14ac:dyDescent="0.2">
      <c r="D4090" s="124"/>
    </row>
    <row r="4091" spans="4:4" x14ac:dyDescent="0.2">
      <c r="D4091" s="124"/>
    </row>
    <row r="4092" spans="4:4" x14ac:dyDescent="0.2">
      <c r="D4092" s="124"/>
    </row>
    <row r="4093" spans="4:4" x14ac:dyDescent="0.2">
      <c r="D4093" s="124"/>
    </row>
    <row r="4094" spans="4:4" x14ac:dyDescent="0.2">
      <c r="D4094" s="124"/>
    </row>
    <row r="4095" spans="4:4" x14ac:dyDescent="0.2">
      <c r="D4095" s="124"/>
    </row>
    <row r="4096" spans="4:4" x14ac:dyDescent="0.2">
      <c r="D4096" s="124"/>
    </row>
    <row r="4097" spans="4:4" x14ac:dyDescent="0.2">
      <c r="D4097" s="124"/>
    </row>
    <row r="4098" spans="4:4" x14ac:dyDescent="0.2">
      <c r="D4098" s="124"/>
    </row>
    <row r="4099" spans="4:4" x14ac:dyDescent="0.2">
      <c r="D4099" s="124"/>
    </row>
    <row r="4100" spans="4:4" x14ac:dyDescent="0.2">
      <c r="D4100" s="124"/>
    </row>
    <row r="4101" spans="4:4" x14ac:dyDescent="0.2">
      <c r="D4101" s="124"/>
    </row>
    <row r="4102" spans="4:4" x14ac:dyDescent="0.2">
      <c r="D4102" s="124"/>
    </row>
    <row r="4103" spans="4:4" x14ac:dyDescent="0.2">
      <c r="D4103" s="124"/>
    </row>
    <row r="4104" spans="4:4" x14ac:dyDescent="0.2">
      <c r="D4104" s="124"/>
    </row>
    <row r="4105" spans="4:4" x14ac:dyDescent="0.2">
      <c r="D4105" s="124"/>
    </row>
    <row r="4106" spans="4:4" x14ac:dyDescent="0.2">
      <c r="D4106" s="124"/>
    </row>
    <row r="4107" spans="4:4" x14ac:dyDescent="0.2">
      <c r="D4107" s="124"/>
    </row>
    <row r="4108" spans="4:4" x14ac:dyDescent="0.2">
      <c r="D4108" s="124"/>
    </row>
    <row r="4109" spans="4:4" x14ac:dyDescent="0.2">
      <c r="D4109" s="124"/>
    </row>
    <row r="4110" spans="4:4" x14ac:dyDescent="0.2">
      <c r="D4110" s="124"/>
    </row>
    <row r="4111" spans="4:4" x14ac:dyDescent="0.2">
      <c r="D4111" s="124"/>
    </row>
    <row r="4112" spans="4:4" x14ac:dyDescent="0.2">
      <c r="D4112" s="124"/>
    </row>
    <row r="4113" spans="4:4" x14ac:dyDescent="0.2">
      <c r="D4113" s="124"/>
    </row>
    <row r="4114" spans="4:4" x14ac:dyDescent="0.2">
      <c r="D4114" s="124"/>
    </row>
    <row r="4115" spans="4:4" x14ac:dyDescent="0.2">
      <c r="D4115" s="124"/>
    </row>
    <row r="4116" spans="4:4" x14ac:dyDescent="0.2">
      <c r="D4116" s="124"/>
    </row>
    <row r="4117" spans="4:4" x14ac:dyDescent="0.2">
      <c r="D4117" s="124"/>
    </row>
    <row r="4118" spans="4:4" x14ac:dyDescent="0.2">
      <c r="D4118" s="124"/>
    </row>
    <row r="4119" spans="4:4" x14ac:dyDescent="0.2">
      <c r="D4119" s="124"/>
    </row>
    <row r="4120" spans="4:4" x14ac:dyDescent="0.2">
      <c r="D4120" s="124"/>
    </row>
    <row r="4121" spans="4:4" x14ac:dyDescent="0.2">
      <c r="D4121" s="124"/>
    </row>
    <row r="4122" spans="4:4" x14ac:dyDescent="0.2">
      <c r="D4122" s="124"/>
    </row>
    <row r="4123" spans="4:4" x14ac:dyDescent="0.2">
      <c r="D4123" s="124"/>
    </row>
    <row r="4124" spans="4:4" x14ac:dyDescent="0.2">
      <c r="D4124" s="124"/>
    </row>
    <row r="4125" spans="4:4" x14ac:dyDescent="0.2">
      <c r="D4125" s="124"/>
    </row>
    <row r="4126" spans="4:4" x14ac:dyDescent="0.2">
      <c r="D4126" s="124"/>
    </row>
    <row r="4127" spans="4:4" x14ac:dyDescent="0.2">
      <c r="D4127" s="124"/>
    </row>
    <row r="4128" spans="4:4" x14ac:dyDescent="0.2">
      <c r="D4128" s="124"/>
    </row>
    <row r="4129" spans="4:4" x14ac:dyDescent="0.2">
      <c r="D4129" s="124"/>
    </row>
    <row r="4130" spans="4:4" x14ac:dyDescent="0.2">
      <c r="D4130" s="124"/>
    </row>
    <row r="4131" spans="4:4" x14ac:dyDescent="0.2">
      <c r="D4131" s="124"/>
    </row>
    <row r="4132" spans="4:4" x14ac:dyDescent="0.2">
      <c r="D4132" s="124"/>
    </row>
    <row r="4133" spans="4:4" x14ac:dyDescent="0.2">
      <c r="D4133" s="124"/>
    </row>
    <row r="4134" spans="4:4" x14ac:dyDescent="0.2">
      <c r="D4134" s="124"/>
    </row>
    <row r="4135" spans="4:4" x14ac:dyDescent="0.2">
      <c r="D4135" s="124"/>
    </row>
    <row r="4136" spans="4:4" x14ac:dyDescent="0.2">
      <c r="D4136" s="124"/>
    </row>
    <row r="4137" spans="4:4" x14ac:dyDescent="0.2">
      <c r="D4137" s="124"/>
    </row>
    <row r="4138" spans="4:4" x14ac:dyDescent="0.2">
      <c r="D4138" s="124"/>
    </row>
    <row r="4139" spans="4:4" x14ac:dyDescent="0.2">
      <c r="D4139" s="124"/>
    </row>
    <row r="4140" spans="4:4" x14ac:dyDescent="0.2">
      <c r="D4140" s="124"/>
    </row>
    <row r="4141" spans="4:4" x14ac:dyDescent="0.2">
      <c r="D4141" s="124"/>
    </row>
    <row r="4142" spans="4:4" x14ac:dyDescent="0.2">
      <c r="D4142" s="124"/>
    </row>
    <row r="4143" spans="4:4" x14ac:dyDescent="0.2">
      <c r="D4143" s="124"/>
    </row>
    <row r="4144" spans="4:4" x14ac:dyDescent="0.2">
      <c r="D4144" s="124"/>
    </row>
    <row r="4145" spans="4:4" x14ac:dyDescent="0.2">
      <c r="D4145" s="124"/>
    </row>
    <row r="4146" spans="4:4" x14ac:dyDescent="0.2">
      <c r="D4146" s="124"/>
    </row>
    <row r="4147" spans="4:4" x14ac:dyDescent="0.2">
      <c r="D4147" s="124"/>
    </row>
    <row r="4148" spans="4:4" x14ac:dyDescent="0.2">
      <c r="D4148" s="124"/>
    </row>
    <row r="4149" spans="4:4" x14ac:dyDescent="0.2">
      <c r="D4149" s="124"/>
    </row>
    <row r="4150" spans="4:4" x14ac:dyDescent="0.2">
      <c r="D4150" s="124"/>
    </row>
    <row r="4151" spans="4:4" x14ac:dyDescent="0.2">
      <c r="D4151" s="124"/>
    </row>
    <row r="4152" spans="4:4" x14ac:dyDescent="0.2">
      <c r="D4152" s="124"/>
    </row>
    <row r="4153" spans="4:4" x14ac:dyDescent="0.2">
      <c r="D4153" s="124"/>
    </row>
    <row r="4154" spans="4:4" x14ac:dyDescent="0.2">
      <c r="D4154" s="124"/>
    </row>
    <row r="4155" spans="4:4" x14ac:dyDescent="0.2">
      <c r="D4155" s="124"/>
    </row>
    <row r="4156" spans="4:4" x14ac:dyDescent="0.2">
      <c r="D4156" s="124"/>
    </row>
    <row r="4157" spans="4:4" x14ac:dyDescent="0.2">
      <c r="D4157" s="124"/>
    </row>
    <row r="4158" spans="4:4" x14ac:dyDescent="0.2">
      <c r="D4158" s="124"/>
    </row>
    <row r="4159" spans="4:4" x14ac:dyDescent="0.2">
      <c r="D4159" s="124"/>
    </row>
    <row r="4160" spans="4:4" x14ac:dyDescent="0.2">
      <c r="D4160" s="124"/>
    </row>
    <row r="4161" spans="4:4" x14ac:dyDescent="0.2">
      <c r="D4161" s="124"/>
    </row>
    <row r="4162" spans="4:4" x14ac:dyDescent="0.2">
      <c r="D4162" s="124"/>
    </row>
    <row r="4163" spans="4:4" x14ac:dyDescent="0.2">
      <c r="D4163" s="124"/>
    </row>
    <row r="4164" spans="4:4" x14ac:dyDescent="0.2">
      <c r="D4164" s="124"/>
    </row>
    <row r="4165" spans="4:4" x14ac:dyDescent="0.2">
      <c r="D4165" s="124"/>
    </row>
    <row r="4166" spans="4:4" x14ac:dyDescent="0.2">
      <c r="D4166" s="124"/>
    </row>
    <row r="4167" spans="4:4" x14ac:dyDescent="0.2">
      <c r="D4167" s="124"/>
    </row>
    <row r="4168" spans="4:4" x14ac:dyDescent="0.2">
      <c r="D4168" s="124"/>
    </row>
    <row r="4169" spans="4:4" x14ac:dyDescent="0.2">
      <c r="D4169" s="124"/>
    </row>
    <row r="4170" spans="4:4" x14ac:dyDescent="0.2">
      <c r="D4170" s="124"/>
    </row>
    <row r="4171" spans="4:4" x14ac:dyDescent="0.2">
      <c r="D4171" s="124"/>
    </row>
    <row r="4172" spans="4:4" x14ac:dyDescent="0.2">
      <c r="D4172" s="124"/>
    </row>
    <row r="4173" spans="4:4" x14ac:dyDescent="0.2">
      <c r="D4173" s="124"/>
    </row>
    <row r="4174" spans="4:4" x14ac:dyDescent="0.2">
      <c r="D4174" s="124"/>
    </row>
    <row r="4175" spans="4:4" x14ac:dyDescent="0.2">
      <c r="D4175" s="124"/>
    </row>
    <row r="4176" spans="4:4" x14ac:dyDescent="0.2">
      <c r="D4176" s="124"/>
    </row>
    <row r="4177" spans="4:4" x14ac:dyDescent="0.2">
      <c r="D4177" s="124"/>
    </row>
    <row r="4178" spans="4:4" x14ac:dyDescent="0.2">
      <c r="D4178" s="124"/>
    </row>
    <row r="4179" spans="4:4" x14ac:dyDescent="0.2">
      <c r="D4179" s="124"/>
    </row>
    <row r="4180" spans="4:4" x14ac:dyDescent="0.2">
      <c r="D4180" s="124"/>
    </row>
    <row r="4181" spans="4:4" x14ac:dyDescent="0.2">
      <c r="D4181" s="124"/>
    </row>
    <row r="4182" spans="4:4" x14ac:dyDescent="0.2">
      <c r="D4182" s="124"/>
    </row>
    <row r="4183" spans="4:4" x14ac:dyDescent="0.2">
      <c r="D4183" s="124"/>
    </row>
    <row r="4184" spans="4:4" x14ac:dyDescent="0.2">
      <c r="D4184" s="124"/>
    </row>
    <row r="4185" spans="4:4" x14ac:dyDescent="0.2">
      <c r="D4185" s="124"/>
    </row>
    <row r="4186" spans="4:4" x14ac:dyDescent="0.2">
      <c r="D4186" s="124"/>
    </row>
    <row r="4187" spans="4:4" x14ac:dyDescent="0.2">
      <c r="D4187" s="124"/>
    </row>
    <row r="4188" spans="4:4" x14ac:dyDescent="0.2">
      <c r="D4188" s="124"/>
    </row>
    <row r="4189" spans="4:4" x14ac:dyDescent="0.2">
      <c r="D4189" s="124"/>
    </row>
    <row r="4190" spans="4:4" x14ac:dyDescent="0.2">
      <c r="D4190" s="124"/>
    </row>
    <row r="4191" spans="4:4" x14ac:dyDescent="0.2">
      <c r="D4191" s="124"/>
    </row>
    <row r="4192" spans="4:4" x14ac:dyDescent="0.2">
      <c r="D4192" s="124"/>
    </row>
    <row r="4193" spans="4:4" x14ac:dyDescent="0.2">
      <c r="D4193" s="124"/>
    </row>
    <row r="4194" spans="4:4" x14ac:dyDescent="0.2">
      <c r="D4194" s="124"/>
    </row>
    <row r="4195" spans="4:4" x14ac:dyDescent="0.2">
      <c r="D4195" s="124"/>
    </row>
    <row r="4196" spans="4:4" x14ac:dyDescent="0.2">
      <c r="D4196" s="124"/>
    </row>
    <row r="4197" spans="4:4" x14ac:dyDescent="0.2">
      <c r="D4197" s="124"/>
    </row>
    <row r="4198" spans="4:4" x14ac:dyDescent="0.2">
      <c r="D4198" s="124"/>
    </row>
    <row r="4199" spans="4:4" x14ac:dyDescent="0.2">
      <c r="D4199" s="124"/>
    </row>
    <row r="4200" spans="4:4" x14ac:dyDescent="0.2">
      <c r="D4200" s="124"/>
    </row>
    <row r="4201" spans="4:4" x14ac:dyDescent="0.2">
      <c r="D4201" s="124"/>
    </row>
    <row r="4202" spans="4:4" x14ac:dyDescent="0.2">
      <c r="D4202" s="124"/>
    </row>
    <row r="4203" spans="4:4" x14ac:dyDescent="0.2">
      <c r="D4203" s="124"/>
    </row>
    <row r="4204" spans="4:4" x14ac:dyDescent="0.2">
      <c r="D4204" s="124"/>
    </row>
    <row r="4205" spans="4:4" x14ac:dyDescent="0.2">
      <c r="D4205" s="124"/>
    </row>
    <row r="4206" spans="4:4" x14ac:dyDescent="0.2">
      <c r="D4206" s="124"/>
    </row>
    <row r="4207" spans="4:4" x14ac:dyDescent="0.2">
      <c r="D4207" s="124"/>
    </row>
    <row r="4208" spans="4:4" x14ac:dyDescent="0.2">
      <c r="D4208" s="124"/>
    </row>
    <row r="4209" spans="4:4" x14ac:dyDescent="0.2">
      <c r="D4209" s="124"/>
    </row>
    <row r="4210" spans="4:4" x14ac:dyDescent="0.2">
      <c r="D4210" s="124"/>
    </row>
    <row r="4211" spans="4:4" x14ac:dyDescent="0.2">
      <c r="D4211" s="124"/>
    </row>
    <row r="4212" spans="4:4" x14ac:dyDescent="0.2">
      <c r="D4212" s="124"/>
    </row>
    <row r="4213" spans="4:4" x14ac:dyDescent="0.2">
      <c r="D4213" s="124"/>
    </row>
    <row r="4214" spans="4:4" x14ac:dyDescent="0.2">
      <c r="D4214" s="124"/>
    </row>
    <row r="4215" spans="4:4" x14ac:dyDescent="0.2">
      <c r="D4215" s="124"/>
    </row>
    <row r="4216" spans="4:4" x14ac:dyDescent="0.2">
      <c r="D4216" s="124"/>
    </row>
    <row r="4217" spans="4:4" x14ac:dyDescent="0.2">
      <c r="D4217" s="124"/>
    </row>
    <row r="4218" spans="4:4" x14ac:dyDescent="0.2">
      <c r="D4218" s="124"/>
    </row>
    <row r="4219" spans="4:4" x14ac:dyDescent="0.2">
      <c r="D4219" s="124"/>
    </row>
    <row r="4220" spans="4:4" x14ac:dyDescent="0.2">
      <c r="D4220" s="124"/>
    </row>
    <row r="4221" spans="4:4" x14ac:dyDescent="0.2">
      <c r="D4221" s="124"/>
    </row>
    <row r="4222" spans="4:4" x14ac:dyDescent="0.2">
      <c r="D4222" s="124"/>
    </row>
    <row r="4223" spans="4:4" x14ac:dyDescent="0.2">
      <c r="D4223" s="124"/>
    </row>
    <row r="4224" spans="4:4" x14ac:dyDescent="0.2">
      <c r="D4224" s="124"/>
    </row>
    <row r="4225" spans="4:4" x14ac:dyDescent="0.2">
      <c r="D4225" s="124"/>
    </row>
    <row r="4226" spans="4:4" x14ac:dyDescent="0.2">
      <c r="D4226" s="124"/>
    </row>
    <row r="4227" spans="4:4" x14ac:dyDescent="0.2">
      <c r="D4227" s="124"/>
    </row>
    <row r="4228" spans="4:4" x14ac:dyDescent="0.2">
      <c r="D4228" s="124"/>
    </row>
    <row r="4229" spans="4:4" x14ac:dyDescent="0.2">
      <c r="D4229" s="124"/>
    </row>
    <row r="4230" spans="4:4" x14ac:dyDescent="0.2">
      <c r="D4230" s="124"/>
    </row>
    <row r="4231" spans="4:4" x14ac:dyDescent="0.2">
      <c r="D4231" s="124"/>
    </row>
    <row r="4232" spans="4:4" x14ac:dyDescent="0.2">
      <c r="D4232" s="124"/>
    </row>
    <row r="4233" spans="4:4" x14ac:dyDescent="0.2">
      <c r="D4233" s="124"/>
    </row>
    <row r="4234" spans="4:4" x14ac:dyDescent="0.2">
      <c r="D4234" s="124"/>
    </row>
    <row r="4235" spans="4:4" x14ac:dyDescent="0.2">
      <c r="D4235" s="124"/>
    </row>
    <row r="4236" spans="4:4" x14ac:dyDescent="0.2">
      <c r="D4236" s="124"/>
    </row>
    <row r="4237" spans="4:4" x14ac:dyDescent="0.2">
      <c r="D4237" s="124"/>
    </row>
    <row r="4238" spans="4:4" x14ac:dyDescent="0.2">
      <c r="D4238" s="124"/>
    </row>
    <row r="4239" spans="4:4" x14ac:dyDescent="0.2">
      <c r="D4239" s="124"/>
    </row>
    <row r="4240" spans="4:4" x14ac:dyDescent="0.2">
      <c r="D4240" s="124"/>
    </row>
    <row r="4241" spans="4:4" x14ac:dyDescent="0.2">
      <c r="D4241" s="124"/>
    </row>
    <row r="4242" spans="4:4" x14ac:dyDescent="0.2">
      <c r="D4242" s="124"/>
    </row>
    <row r="4243" spans="4:4" x14ac:dyDescent="0.2">
      <c r="D4243" s="124"/>
    </row>
    <row r="4244" spans="4:4" x14ac:dyDescent="0.2">
      <c r="D4244" s="124"/>
    </row>
    <row r="4245" spans="4:4" x14ac:dyDescent="0.2">
      <c r="D4245" s="124"/>
    </row>
    <row r="4246" spans="4:4" x14ac:dyDescent="0.2">
      <c r="D4246" s="124"/>
    </row>
    <row r="4247" spans="4:4" x14ac:dyDescent="0.2">
      <c r="D4247" s="124"/>
    </row>
    <row r="4248" spans="4:4" x14ac:dyDescent="0.2">
      <c r="D4248" s="124"/>
    </row>
    <row r="4249" spans="4:4" x14ac:dyDescent="0.2">
      <c r="D4249" s="124"/>
    </row>
    <row r="4250" spans="4:4" x14ac:dyDescent="0.2">
      <c r="D4250" s="124"/>
    </row>
    <row r="4251" spans="4:4" x14ac:dyDescent="0.2">
      <c r="D4251" s="124"/>
    </row>
    <row r="4252" spans="4:4" x14ac:dyDescent="0.2">
      <c r="D4252" s="124"/>
    </row>
    <row r="4253" spans="4:4" x14ac:dyDescent="0.2">
      <c r="D4253" s="124"/>
    </row>
    <row r="4254" spans="4:4" x14ac:dyDescent="0.2">
      <c r="D4254" s="124"/>
    </row>
    <row r="4255" spans="4:4" x14ac:dyDescent="0.2">
      <c r="D4255" s="124"/>
    </row>
    <row r="4256" spans="4:4" x14ac:dyDescent="0.2">
      <c r="D4256" s="124"/>
    </row>
    <row r="4257" spans="4:4" x14ac:dyDescent="0.2">
      <c r="D4257" s="124"/>
    </row>
    <row r="4258" spans="4:4" x14ac:dyDescent="0.2">
      <c r="D4258" s="124"/>
    </row>
    <row r="4259" spans="4:4" x14ac:dyDescent="0.2">
      <c r="D4259" s="124"/>
    </row>
    <row r="4260" spans="4:4" x14ac:dyDescent="0.2">
      <c r="D4260" s="124"/>
    </row>
    <row r="4261" spans="4:4" x14ac:dyDescent="0.2">
      <c r="D4261" s="124"/>
    </row>
    <row r="4262" spans="4:4" x14ac:dyDescent="0.2">
      <c r="D4262" s="124"/>
    </row>
    <row r="4263" spans="4:4" x14ac:dyDescent="0.2">
      <c r="D4263" s="124"/>
    </row>
    <row r="4264" spans="4:4" x14ac:dyDescent="0.2">
      <c r="D4264" s="124"/>
    </row>
    <row r="4265" spans="4:4" x14ac:dyDescent="0.2">
      <c r="D4265" s="124"/>
    </row>
    <row r="4266" spans="4:4" x14ac:dyDescent="0.2">
      <c r="D4266" s="124"/>
    </row>
    <row r="4267" spans="4:4" x14ac:dyDescent="0.2">
      <c r="D4267" s="124"/>
    </row>
    <row r="4268" spans="4:4" x14ac:dyDescent="0.2">
      <c r="D4268" s="124"/>
    </row>
    <row r="4269" spans="4:4" x14ac:dyDescent="0.2">
      <c r="D4269" s="124"/>
    </row>
    <row r="4270" spans="4:4" x14ac:dyDescent="0.2">
      <c r="D4270" s="124"/>
    </row>
    <row r="4271" spans="4:4" x14ac:dyDescent="0.2">
      <c r="D4271" s="124"/>
    </row>
    <row r="4272" spans="4:4" x14ac:dyDescent="0.2">
      <c r="D4272" s="124"/>
    </row>
    <row r="4273" spans="4:4" x14ac:dyDescent="0.2">
      <c r="D4273" s="124"/>
    </row>
    <row r="4274" spans="4:4" x14ac:dyDescent="0.2">
      <c r="D4274" s="124"/>
    </row>
    <row r="4275" spans="4:4" x14ac:dyDescent="0.2">
      <c r="D4275" s="124"/>
    </row>
    <row r="4276" spans="4:4" x14ac:dyDescent="0.2">
      <c r="D4276" s="124"/>
    </row>
    <row r="4277" spans="4:4" x14ac:dyDescent="0.2">
      <c r="D4277" s="124"/>
    </row>
    <row r="4278" spans="4:4" x14ac:dyDescent="0.2">
      <c r="D4278" s="124"/>
    </row>
    <row r="4279" spans="4:4" x14ac:dyDescent="0.2">
      <c r="D4279" s="124"/>
    </row>
    <row r="4280" spans="4:4" x14ac:dyDescent="0.2">
      <c r="D4280" s="124"/>
    </row>
    <row r="4281" spans="4:4" x14ac:dyDescent="0.2">
      <c r="D4281" s="124"/>
    </row>
    <row r="4282" spans="4:4" x14ac:dyDescent="0.2">
      <c r="D4282" s="124"/>
    </row>
    <row r="4283" spans="4:4" x14ac:dyDescent="0.2">
      <c r="D4283" s="124"/>
    </row>
    <row r="4284" spans="4:4" x14ac:dyDescent="0.2">
      <c r="D4284" s="124"/>
    </row>
    <row r="4285" spans="4:4" x14ac:dyDescent="0.2">
      <c r="D4285" s="124"/>
    </row>
    <row r="4286" spans="4:4" x14ac:dyDescent="0.2">
      <c r="D4286" s="124"/>
    </row>
    <row r="4287" spans="4:4" x14ac:dyDescent="0.2">
      <c r="D4287" s="124"/>
    </row>
    <row r="4288" spans="4:4" x14ac:dyDescent="0.2">
      <c r="D4288" s="124"/>
    </row>
    <row r="4289" spans="4:4" x14ac:dyDescent="0.2">
      <c r="D4289" s="124"/>
    </row>
    <row r="4290" spans="4:4" x14ac:dyDescent="0.2">
      <c r="D4290" s="124"/>
    </row>
    <row r="4291" spans="4:4" x14ac:dyDescent="0.2">
      <c r="D4291" s="124"/>
    </row>
    <row r="4292" spans="4:4" x14ac:dyDescent="0.2">
      <c r="D4292" s="124"/>
    </row>
    <row r="4293" spans="4:4" x14ac:dyDescent="0.2">
      <c r="D4293" s="124"/>
    </row>
    <row r="4294" spans="4:4" x14ac:dyDescent="0.2">
      <c r="D4294" s="124"/>
    </row>
    <row r="4295" spans="4:4" x14ac:dyDescent="0.2">
      <c r="D4295" s="124"/>
    </row>
    <row r="4296" spans="4:4" x14ac:dyDescent="0.2">
      <c r="D4296" s="124"/>
    </row>
    <row r="4297" spans="4:4" x14ac:dyDescent="0.2">
      <c r="D4297" s="124"/>
    </row>
    <row r="4298" spans="4:4" x14ac:dyDescent="0.2">
      <c r="D4298" s="124"/>
    </row>
    <row r="4299" spans="4:4" x14ac:dyDescent="0.2">
      <c r="D4299" s="124"/>
    </row>
    <row r="4300" spans="4:4" x14ac:dyDescent="0.2">
      <c r="D4300" s="124"/>
    </row>
    <row r="4301" spans="4:4" x14ac:dyDescent="0.2">
      <c r="D4301" s="124"/>
    </row>
    <row r="4302" spans="4:4" x14ac:dyDescent="0.2">
      <c r="D4302" s="124"/>
    </row>
    <row r="4303" spans="4:4" x14ac:dyDescent="0.2">
      <c r="D4303" s="124"/>
    </row>
    <row r="4304" spans="4:4" x14ac:dyDescent="0.2">
      <c r="D4304" s="124"/>
    </row>
    <row r="4305" spans="4:4" x14ac:dyDescent="0.2">
      <c r="D4305" s="124"/>
    </row>
    <row r="4306" spans="4:4" x14ac:dyDescent="0.2">
      <c r="D4306" s="124"/>
    </row>
    <row r="4307" spans="4:4" x14ac:dyDescent="0.2">
      <c r="D4307" s="124"/>
    </row>
    <row r="4308" spans="4:4" x14ac:dyDescent="0.2">
      <c r="D4308" s="124"/>
    </row>
    <row r="4309" spans="4:4" x14ac:dyDescent="0.2">
      <c r="D4309" s="124"/>
    </row>
    <row r="4310" spans="4:4" x14ac:dyDescent="0.2">
      <c r="D4310" s="124"/>
    </row>
    <row r="4311" spans="4:4" x14ac:dyDescent="0.2">
      <c r="D4311" s="124"/>
    </row>
    <row r="4312" spans="4:4" x14ac:dyDescent="0.2">
      <c r="D4312" s="124"/>
    </row>
    <row r="4313" spans="4:4" x14ac:dyDescent="0.2">
      <c r="D4313" s="124"/>
    </row>
    <row r="4314" spans="4:4" x14ac:dyDescent="0.2">
      <c r="D4314" s="124"/>
    </row>
    <row r="4315" spans="4:4" x14ac:dyDescent="0.2">
      <c r="D4315" s="124"/>
    </row>
    <row r="4316" spans="4:4" x14ac:dyDescent="0.2">
      <c r="D4316" s="124"/>
    </row>
    <row r="4317" spans="4:4" x14ac:dyDescent="0.2">
      <c r="D4317" s="124"/>
    </row>
    <row r="4318" spans="4:4" x14ac:dyDescent="0.2">
      <c r="D4318" s="124"/>
    </row>
    <row r="4319" spans="4:4" x14ac:dyDescent="0.2">
      <c r="D4319" s="124"/>
    </row>
    <row r="4320" spans="4:4" x14ac:dyDescent="0.2">
      <c r="D4320" s="124"/>
    </row>
    <row r="4321" spans="4:4" x14ac:dyDescent="0.2">
      <c r="D4321" s="124"/>
    </row>
    <row r="4322" spans="4:4" x14ac:dyDescent="0.2">
      <c r="D4322" s="124"/>
    </row>
    <row r="4323" spans="4:4" x14ac:dyDescent="0.2">
      <c r="D4323" s="124"/>
    </row>
    <row r="4324" spans="4:4" x14ac:dyDescent="0.2">
      <c r="D4324" s="124"/>
    </row>
    <row r="4325" spans="4:4" x14ac:dyDescent="0.2">
      <c r="D4325" s="124"/>
    </row>
    <row r="4326" spans="4:4" x14ac:dyDescent="0.2">
      <c r="D4326" s="124"/>
    </row>
    <row r="4327" spans="4:4" x14ac:dyDescent="0.2">
      <c r="D4327" s="124"/>
    </row>
    <row r="4328" spans="4:4" x14ac:dyDescent="0.2">
      <c r="D4328" s="124"/>
    </row>
    <row r="4329" spans="4:4" x14ac:dyDescent="0.2">
      <c r="D4329" s="124"/>
    </row>
    <row r="4330" spans="4:4" x14ac:dyDescent="0.2">
      <c r="D4330" s="124"/>
    </row>
    <row r="4331" spans="4:4" x14ac:dyDescent="0.2">
      <c r="D4331" s="124"/>
    </row>
    <row r="4332" spans="4:4" x14ac:dyDescent="0.2">
      <c r="D4332" s="124"/>
    </row>
    <row r="4333" spans="4:4" x14ac:dyDescent="0.2">
      <c r="D4333" s="124"/>
    </row>
    <row r="4334" spans="4:4" x14ac:dyDescent="0.2">
      <c r="D4334" s="124"/>
    </row>
    <row r="4335" spans="4:4" x14ac:dyDescent="0.2">
      <c r="D4335" s="124"/>
    </row>
    <row r="4336" spans="4:4" x14ac:dyDescent="0.2">
      <c r="D4336" s="124"/>
    </row>
    <row r="4337" spans="4:4" x14ac:dyDescent="0.2">
      <c r="D4337" s="124"/>
    </row>
    <row r="4338" spans="4:4" x14ac:dyDescent="0.2">
      <c r="D4338" s="124"/>
    </row>
    <row r="4339" spans="4:4" x14ac:dyDescent="0.2">
      <c r="D4339" s="124"/>
    </row>
    <row r="4340" spans="4:4" x14ac:dyDescent="0.2">
      <c r="D4340" s="124"/>
    </row>
    <row r="4341" spans="4:4" x14ac:dyDescent="0.2">
      <c r="D4341" s="124"/>
    </row>
    <row r="4342" spans="4:4" x14ac:dyDescent="0.2">
      <c r="D4342" s="124"/>
    </row>
    <row r="4343" spans="4:4" x14ac:dyDescent="0.2">
      <c r="D4343" s="124"/>
    </row>
    <row r="4344" spans="4:4" x14ac:dyDescent="0.2">
      <c r="D4344" s="124"/>
    </row>
    <row r="4345" spans="4:4" x14ac:dyDescent="0.2">
      <c r="D4345" s="124"/>
    </row>
    <row r="4346" spans="4:4" x14ac:dyDescent="0.2">
      <c r="D4346" s="124"/>
    </row>
    <row r="4347" spans="4:4" x14ac:dyDescent="0.2">
      <c r="D4347" s="124"/>
    </row>
    <row r="4348" spans="4:4" x14ac:dyDescent="0.2">
      <c r="D4348" s="124"/>
    </row>
    <row r="4349" spans="4:4" x14ac:dyDescent="0.2">
      <c r="D4349" s="124"/>
    </row>
    <row r="4350" spans="4:4" x14ac:dyDescent="0.2">
      <c r="D4350" s="124"/>
    </row>
    <row r="4351" spans="4:4" x14ac:dyDescent="0.2">
      <c r="D4351" s="124"/>
    </row>
    <row r="4352" spans="4:4" x14ac:dyDescent="0.2">
      <c r="D4352" s="124"/>
    </row>
    <row r="4353" spans="4:4" x14ac:dyDescent="0.2">
      <c r="D4353" s="124"/>
    </row>
    <row r="4354" spans="4:4" x14ac:dyDescent="0.2">
      <c r="D4354" s="124"/>
    </row>
    <row r="4355" spans="4:4" x14ac:dyDescent="0.2">
      <c r="D4355" s="124"/>
    </row>
    <row r="4356" spans="4:4" x14ac:dyDescent="0.2">
      <c r="D4356" s="124"/>
    </row>
    <row r="4357" spans="4:4" x14ac:dyDescent="0.2">
      <c r="D4357" s="124"/>
    </row>
    <row r="4358" spans="4:4" x14ac:dyDescent="0.2">
      <c r="D4358" s="124"/>
    </row>
    <row r="4359" spans="4:4" x14ac:dyDescent="0.2">
      <c r="D4359" s="124"/>
    </row>
    <row r="4360" spans="4:4" x14ac:dyDescent="0.2">
      <c r="D4360" s="124"/>
    </row>
    <row r="4361" spans="4:4" x14ac:dyDescent="0.2">
      <c r="D4361" s="124"/>
    </row>
    <row r="4362" spans="4:4" x14ac:dyDescent="0.2">
      <c r="D4362" s="124"/>
    </row>
    <row r="4363" spans="4:4" x14ac:dyDescent="0.2">
      <c r="D4363" s="124"/>
    </row>
    <row r="4364" spans="4:4" x14ac:dyDescent="0.2">
      <c r="D4364" s="124"/>
    </row>
    <row r="4365" spans="4:4" x14ac:dyDescent="0.2">
      <c r="D4365" s="124"/>
    </row>
    <row r="4366" spans="4:4" x14ac:dyDescent="0.2">
      <c r="D4366" s="124"/>
    </row>
    <row r="4367" spans="4:4" x14ac:dyDescent="0.2">
      <c r="D4367" s="124"/>
    </row>
    <row r="4368" spans="4:4" x14ac:dyDescent="0.2">
      <c r="D4368" s="124"/>
    </row>
    <row r="4369" spans="4:4" x14ac:dyDescent="0.2">
      <c r="D4369" s="124"/>
    </row>
    <row r="4370" spans="4:4" x14ac:dyDescent="0.2">
      <c r="D4370" s="124"/>
    </row>
    <row r="4371" spans="4:4" x14ac:dyDescent="0.2">
      <c r="D4371" s="124"/>
    </row>
    <row r="4372" spans="4:4" x14ac:dyDescent="0.2">
      <c r="D4372" s="124"/>
    </row>
    <row r="4373" spans="4:4" x14ac:dyDescent="0.2">
      <c r="D4373" s="124"/>
    </row>
    <row r="4374" spans="4:4" x14ac:dyDescent="0.2">
      <c r="D4374" s="124"/>
    </row>
    <row r="4375" spans="4:4" x14ac:dyDescent="0.2">
      <c r="D4375" s="124"/>
    </row>
    <row r="4376" spans="4:4" x14ac:dyDescent="0.2">
      <c r="D4376" s="124"/>
    </row>
    <row r="4377" spans="4:4" x14ac:dyDescent="0.2">
      <c r="D4377" s="124"/>
    </row>
    <row r="4378" spans="4:4" x14ac:dyDescent="0.2">
      <c r="D4378" s="124"/>
    </row>
    <row r="4379" spans="4:4" x14ac:dyDescent="0.2">
      <c r="D4379" s="124"/>
    </row>
    <row r="4380" spans="4:4" x14ac:dyDescent="0.2">
      <c r="D4380" s="124"/>
    </row>
    <row r="4381" spans="4:4" x14ac:dyDescent="0.2">
      <c r="D4381" s="124"/>
    </row>
    <row r="4382" spans="4:4" x14ac:dyDescent="0.2">
      <c r="D4382" s="124"/>
    </row>
    <row r="4383" spans="4:4" x14ac:dyDescent="0.2">
      <c r="D4383" s="124"/>
    </row>
    <row r="4384" spans="4:4" x14ac:dyDescent="0.2">
      <c r="D4384" s="124"/>
    </row>
    <row r="4385" spans="4:4" x14ac:dyDescent="0.2">
      <c r="D4385" s="124"/>
    </row>
    <row r="4386" spans="4:4" x14ac:dyDescent="0.2">
      <c r="D4386" s="124"/>
    </row>
    <row r="4387" spans="4:4" x14ac:dyDescent="0.2">
      <c r="D4387" s="124"/>
    </row>
    <row r="4388" spans="4:4" x14ac:dyDescent="0.2">
      <c r="D4388" s="124"/>
    </row>
    <row r="4389" spans="4:4" x14ac:dyDescent="0.2">
      <c r="D4389" s="124"/>
    </row>
    <row r="4390" spans="4:4" x14ac:dyDescent="0.2">
      <c r="D4390" s="124"/>
    </row>
    <row r="4391" spans="4:4" x14ac:dyDescent="0.2">
      <c r="D4391" s="124"/>
    </row>
    <row r="4392" spans="4:4" x14ac:dyDescent="0.2">
      <c r="D4392" s="124"/>
    </row>
    <row r="4393" spans="4:4" x14ac:dyDescent="0.2">
      <c r="D4393" s="124"/>
    </row>
    <row r="4394" spans="4:4" x14ac:dyDescent="0.2">
      <c r="D4394" s="124"/>
    </row>
    <row r="4395" spans="4:4" x14ac:dyDescent="0.2">
      <c r="D4395" s="124"/>
    </row>
    <row r="4396" spans="4:4" x14ac:dyDescent="0.2">
      <c r="D4396" s="124"/>
    </row>
    <row r="4397" spans="4:4" x14ac:dyDescent="0.2">
      <c r="D4397" s="124"/>
    </row>
    <row r="4398" spans="4:4" x14ac:dyDescent="0.2">
      <c r="D4398" s="124"/>
    </row>
    <row r="4399" spans="4:4" x14ac:dyDescent="0.2">
      <c r="D4399" s="124"/>
    </row>
    <row r="4400" spans="4:4" x14ac:dyDescent="0.2">
      <c r="D4400" s="124"/>
    </row>
    <row r="4401" spans="4:4" x14ac:dyDescent="0.2">
      <c r="D4401" s="124"/>
    </row>
    <row r="4402" spans="4:4" x14ac:dyDescent="0.2">
      <c r="D4402" s="124"/>
    </row>
    <row r="4403" spans="4:4" x14ac:dyDescent="0.2">
      <c r="D4403" s="124"/>
    </row>
    <row r="4404" spans="4:4" x14ac:dyDescent="0.2">
      <c r="D4404" s="124"/>
    </row>
    <row r="4405" spans="4:4" x14ac:dyDescent="0.2">
      <c r="D4405" s="124"/>
    </row>
    <row r="4406" spans="4:4" x14ac:dyDescent="0.2">
      <c r="D4406" s="124"/>
    </row>
    <row r="4407" spans="4:4" x14ac:dyDescent="0.2">
      <c r="D4407" s="124"/>
    </row>
    <row r="4408" spans="4:4" x14ac:dyDescent="0.2">
      <c r="D4408" s="124"/>
    </row>
    <row r="4409" spans="4:4" x14ac:dyDescent="0.2">
      <c r="D4409" s="124"/>
    </row>
    <row r="4410" spans="4:4" x14ac:dyDescent="0.2">
      <c r="D4410" s="124"/>
    </row>
    <row r="4411" spans="4:4" x14ac:dyDescent="0.2">
      <c r="D4411" s="124"/>
    </row>
    <row r="4412" spans="4:4" x14ac:dyDescent="0.2">
      <c r="D4412" s="124"/>
    </row>
    <row r="4413" spans="4:4" x14ac:dyDescent="0.2">
      <c r="D4413" s="124"/>
    </row>
    <row r="4414" spans="4:4" x14ac:dyDescent="0.2">
      <c r="D4414" s="124"/>
    </row>
    <row r="4415" spans="4:4" x14ac:dyDescent="0.2">
      <c r="D4415" s="124"/>
    </row>
    <row r="4416" spans="4:4" x14ac:dyDescent="0.2">
      <c r="D4416" s="124"/>
    </row>
    <row r="4417" spans="4:4" x14ac:dyDescent="0.2">
      <c r="D4417" s="124"/>
    </row>
    <row r="4418" spans="4:4" x14ac:dyDescent="0.2">
      <c r="D4418" s="124"/>
    </row>
    <row r="4419" spans="4:4" x14ac:dyDescent="0.2">
      <c r="D4419" s="124"/>
    </row>
    <row r="4420" spans="4:4" x14ac:dyDescent="0.2">
      <c r="D4420" s="124"/>
    </row>
    <row r="4421" spans="4:4" x14ac:dyDescent="0.2">
      <c r="D4421" s="124"/>
    </row>
    <row r="4422" spans="4:4" x14ac:dyDescent="0.2">
      <c r="D4422" s="124"/>
    </row>
    <row r="4423" spans="4:4" x14ac:dyDescent="0.2">
      <c r="D4423" s="124"/>
    </row>
    <row r="4424" spans="4:4" x14ac:dyDescent="0.2">
      <c r="D4424" s="124"/>
    </row>
    <row r="4425" spans="4:4" x14ac:dyDescent="0.2">
      <c r="D4425" s="124"/>
    </row>
    <row r="4426" spans="4:4" x14ac:dyDescent="0.2">
      <c r="D4426" s="124"/>
    </row>
    <row r="4427" spans="4:4" x14ac:dyDescent="0.2">
      <c r="D4427" s="124"/>
    </row>
    <row r="4428" spans="4:4" x14ac:dyDescent="0.2">
      <c r="D4428" s="124"/>
    </row>
    <row r="4429" spans="4:4" x14ac:dyDescent="0.2">
      <c r="D4429" s="124"/>
    </row>
    <row r="4430" spans="4:4" x14ac:dyDescent="0.2">
      <c r="D4430" s="124"/>
    </row>
    <row r="4431" spans="4:4" x14ac:dyDescent="0.2">
      <c r="D4431" s="124"/>
    </row>
    <row r="4432" spans="4:4" x14ac:dyDescent="0.2">
      <c r="D4432" s="124"/>
    </row>
    <row r="4433" spans="4:4" x14ac:dyDescent="0.2">
      <c r="D4433" s="124"/>
    </row>
    <row r="4434" spans="4:4" x14ac:dyDescent="0.2">
      <c r="D4434" s="124"/>
    </row>
    <row r="4435" spans="4:4" x14ac:dyDescent="0.2">
      <c r="D4435" s="124"/>
    </row>
    <row r="4436" spans="4:4" x14ac:dyDescent="0.2">
      <c r="D4436" s="124"/>
    </row>
    <row r="4437" spans="4:4" x14ac:dyDescent="0.2">
      <c r="D4437" s="124"/>
    </row>
    <row r="4438" spans="4:4" x14ac:dyDescent="0.2">
      <c r="D4438" s="124"/>
    </row>
    <row r="4439" spans="4:4" x14ac:dyDescent="0.2">
      <c r="D4439" s="124"/>
    </row>
    <row r="4440" spans="4:4" x14ac:dyDescent="0.2">
      <c r="D4440" s="124"/>
    </row>
    <row r="4441" spans="4:4" x14ac:dyDescent="0.2">
      <c r="D4441" s="124"/>
    </row>
    <row r="4442" spans="4:4" x14ac:dyDescent="0.2">
      <c r="D4442" s="124"/>
    </row>
    <row r="4443" spans="4:4" x14ac:dyDescent="0.2">
      <c r="D4443" s="124"/>
    </row>
    <row r="4444" spans="4:4" x14ac:dyDescent="0.2">
      <c r="D4444" s="124"/>
    </row>
    <row r="4445" spans="4:4" x14ac:dyDescent="0.2">
      <c r="D4445" s="124"/>
    </row>
    <row r="4446" spans="4:4" x14ac:dyDescent="0.2">
      <c r="D4446" s="124"/>
    </row>
    <row r="4447" spans="4:4" x14ac:dyDescent="0.2">
      <c r="D4447" s="124"/>
    </row>
    <row r="4448" spans="4:4" x14ac:dyDescent="0.2">
      <c r="D4448" s="124"/>
    </row>
    <row r="4449" spans="4:4" x14ac:dyDescent="0.2">
      <c r="D4449" s="124"/>
    </row>
    <row r="4450" spans="4:4" x14ac:dyDescent="0.2">
      <c r="D4450" s="124"/>
    </row>
    <row r="4451" spans="4:4" x14ac:dyDescent="0.2">
      <c r="D4451" s="124"/>
    </row>
    <row r="4452" spans="4:4" x14ac:dyDescent="0.2">
      <c r="D4452" s="124"/>
    </row>
    <row r="4453" spans="4:4" x14ac:dyDescent="0.2">
      <c r="D4453" s="124"/>
    </row>
    <row r="4454" spans="4:4" x14ac:dyDescent="0.2">
      <c r="D4454" s="124"/>
    </row>
    <row r="4455" spans="4:4" x14ac:dyDescent="0.2">
      <c r="D4455" s="124"/>
    </row>
    <row r="4456" spans="4:4" x14ac:dyDescent="0.2">
      <c r="D4456" s="124"/>
    </row>
    <row r="4457" spans="4:4" x14ac:dyDescent="0.2">
      <c r="D4457" s="124"/>
    </row>
    <row r="4458" spans="4:4" x14ac:dyDescent="0.2">
      <c r="D4458" s="124"/>
    </row>
    <row r="4459" spans="4:4" x14ac:dyDescent="0.2">
      <c r="D4459" s="124"/>
    </row>
    <row r="4460" spans="4:4" x14ac:dyDescent="0.2">
      <c r="D4460" s="124"/>
    </row>
    <row r="4461" spans="4:4" x14ac:dyDescent="0.2">
      <c r="D4461" s="124"/>
    </row>
    <row r="4462" spans="4:4" x14ac:dyDescent="0.2">
      <c r="D4462" s="124"/>
    </row>
    <row r="4463" spans="4:4" x14ac:dyDescent="0.2">
      <c r="D4463" s="124"/>
    </row>
    <row r="4464" spans="4:4" x14ac:dyDescent="0.2">
      <c r="D4464" s="124"/>
    </row>
    <row r="4465" spans="4:4" x14ac:dyDescent="0.2">
      <c r="D4465" s="124"/>
    </row>
    <row r="4466" spans="4:4" x14ac:dyDescent="0.2">
      <c r="D4466" s="124"/>
    </row>
    <row r="4467" spans="4:4" x14ac:dyDescent="0.2">
      <c r="D4467" s="124"/>
    </row>
    <row r="4468" spans="4:4" x14ac:dyDescent="0.2">
      <c r="D4468" s="124"/>
    </row>
    <row r="4469" spans="4:4" x14ac:dyDescent="0.2">
      <c r="D4469" s="124"/>
    </row>
    <row r="4470" spans="4:4" x14ac:dyDescent="0.2">
      <c r="D4470" s="124"/>
    </row>
    <row r="4471" spans="4:4" x14ac:dyDescent="0.2">
      <c r="D4471" s="124"/>
    </row>
    <row r="4472" spans="4:4" x14ac:dyDescent="0.2">
      <c r="D4472" s="124"/>
    </row>
    <row r="4473" spans="4:4" x14ac:dyDescent="0.2">
      <c r="D4473" s="124"/>
    </row>
    <row r="4474" spans="4:4" x14ac:dyDescent="0.2">
      <c r="D4474" s="124"/>
    </row>
    <row r="4475" spans="4:4" x14ac:dyDescent="0.2">
      <c r="D4475" s="124"/>
    </row>
    <row r="4476" spans="4:4" x14ac:dyDescent="0.2">
      <c r="D4476" s="124"/>
    </row>
    <row r="4477" spans="4:4" x14ac:dyDescent="0.2">
      <c r="D4477" s="124"/>
    </row>
    <row r="4478" spans="4:4" x14ac:dyDescent="0.2">
      <c r="D4478" s="124"/>
    </row>
    <row r="4479" spans="4:4" x14ac:dyDescent="0.2">
      <c r="D4479" s="124"/>
    </row>
    <row r="4480" spans="4:4" x14ac:dyDescent="0.2">
      <c r="D4480" s="124"/>
    </row>
    <row r="4481" spans="4:4" x14ac:dyDescent="0.2">
      <c r="D4481" s="124"/>
    </row>
    <row r="4482" spans="4:4" x14ac:dyDescent="0.2">
      <c r="D4482" s="124"/>
    </row>
    <row r="4483" spans="4:4" x14ac:dyDescent="0.2">
      <c r="D4483" s="124"/>
    </row>
    <row r="4484" spans="4:4" x14ac:dyDescent="0.2">
      <c r="D4484" s="124"/>
    </row>
    <row r="4485" spans="4:4" x14ac:dyDescent="0.2">
      <c r="D4485" s="124"/>
    </row>
    <row r="4486" spans="4:4" x14ac:dyDescent="0.2">
      <c r="D4486" s="124"/>
    </row>
    <row r="4487" spans="4:4" x14ac:dyDescent="0.2">
      <c r="D4487" s="124"/>
    </row>
    <row r="4488" spans="4:4" x14ac:dyDescent="0.2">
      <c r="D4488" s="124"/>
    </row>
    <row r="4489" spans="4:4" x14ac:dyDescent="0.2">
      <c r="D4489" s="124"/>
    </row>
    <row r="4490" spans="4:4" x14ac:dyDescent="0.2">
      <c r="D4490" s="124"/>
    </row>
    <row r="4491" spans="4:4" x14ac:dyDescent="0.2">
      <c r="D4491" s="124"/>
    </row>
    <row r="4492" spans="4:4" x14ac:dyDescent="0.2">
      <c r="D4492" s="124"/>
    </row>
    <row r="4493" spans="4:4" x14ac:dyDescent="0.2">
      <c r="D4493" s="124"/>
    </row>
    <row r="4494" spans="4:4" x14ac:dyDescent="0.2">
      <c r="D4494" s="124"/>
    </row>
    <row r="4495" spans="4:4" x14ac:dyDescent="0.2">
      <c r="D4495" s="124"/>
    </row>
    <row r="4496" spans="4:4" x14ac:dyDescent="0.2">
      <c r="D4496" s="124"/>
    </row>
    <row r="4497" spans="4:4" x14ac:dyDescent="0.2">
      <c r="D4497" s="124"/>
    </row>
    <row r="4498" spans="4:4" x14ac:dyDescent="0.2">
      <c r="D4498" s="124"/>
    </row>
    <row r="4499" spans="4:4" x14ac:dyDescent="0.2">
      <c r="D4499" s="124"/>
    </row>
    <row r="4500" spans="4:4" x14ac:dyDescent="0.2">
      <c r="D4500" s="124"/>
    </row>
    <row r="4501" spans="4:4" x14ac:dyDescent="0.2">
      <c r="D4501" s="124"/>
    </row>
    <row r="4502" spans="4:4" x14ac:dyDescent="0.2">
      <c r="D4502" s="124"/>
    </row>
    <row r="4503" spans="4:4" x14ac:dyDescent="0.2">
      <c r="D4503" s="124"/>
    </row>
    <row r="4504" spans="4:4" x14ac:dyDescent="0.2">
      <c r="D4504" s="124"/>
    </row>
    <row r="4505" spans="4:4" x14ac:dyDescent="0.2">
      <c r="D4505" s="124"/>
    </row>
    <row r="4506" spans="4:4" x14ac:dyDescent="0.2">
      <c r="D4506" s="124"/>
    </row>
    <row r="4507" spans="4:4" x14ac:dyDescent="0.2">
      <c r="D4507" s="124"/>
    </row>
    <row r="4508" spans="4:4" x14ac:dyDescent="0.2">
      <c r="D4508" s="124"/>
    </row>
    <row r="4509" spans="4:4" x14ac:dyDescent="0.2">
      <c r="D4509" s="124"/>
    </row>
    <row r="4510" spans="4:4" x14ac:dyDescent="0.2">
      <c r="D4510" s="124"/>
    </row>
    <row r="4511" spans="4:4" x14ac:dyDescent="0.2">
      <c r="D4511" s="124"/>
    </row>
    <row r="4512" spans="4:4" x14ac:dyDescent="0.2">
      <c r="D4512" s="124"/>
    </row>
    <row r="4513" spans="4:4" x14ac:dyDescent="0.2">
      <c r="D4513" s="124"/>
    </row>
    <row r="4514" spans="4:4" x14ac:dyDescent="0.2">
      <c r="D4514" s="124"/>
    </row>
    <row r="4515" spans="4:4" x14ac:dyDescent="0.2">
      <c r="D4515" s="124"/>
    </row>
    <row r="4516" spans="4:4" x14ac:dyDescent="0.2">
      <c r="D4516" s="124"/>
    </row>
    <row r="4517" spans="4:4" x14ac:dyDescent="0.2">
      <c r="D4517" s="124"/>
    </row>
    <row r="4518" spans="4:4" x14ac:dyDescent="0.2">
      <c r="D4518" s="124"/>
    </row>
    <row r="4519" spans="4:4" x14ac:dyDescent="0.2">
      <c r="D4519" s="124"/>
    </row>
    <row r="4520" spans="4:4" x14ac:dyDescent="0.2">
      <c r="D4520" s="124"/>
    </row>
    <row r="4521" spans="4:4" x14ac:dyDescent="0.2">
      <c r="D4521" s="124"/>
    </row>
    <row r="4522" spans="4:4" x14ac:dyDescent="0.2">
      <c r="D4522" s="124"/>
    </row>
    <row r="4523" spans="4:4" x14ac:dyDescent="0.2">
      <c r="D4523" s="124"/>
    </row>
    <row r="4524" spans="4:4" x14ac:dyDescent="0.2">
      <c r="D4524" s="124"/>
    </row>
    <row r="4525" spans="4:4" x14ac:dyDescent="0.2">
      <c r="D4525" s="124"/>
    </row>
    <row r="4526" spans="4:4" x14ac:dyDescent="0.2">
      <c r="D4526" s="124"/>
    </row>
    <row r="4527" spans="4:4" x14ac:dyDescent="0.2">
      <c r="D4527" s="124"/>
    </row>
    <row r="4528" spans="4:4" x14ac:dyDescent="0.2">
      <c r="D4528" s="124"/>
    </row>
    <row r="4529" spans="4:4" x14ac:dyDescent="0.2">
      <c r="D4529" s="124"/>
    </row>
    <row r="4530" spans="4:4" x14ac:dyDescent="0.2">
      <c r="D4530" s="124"/>
    </row>
    <row r="4531" spans="4:4" x14ac:dyDescent="0.2">
      <c r="D4531" s="124"/>
    </row>
    <row r="4532" spans="4:4" x14ac:dyDescent="0.2">
      <c r="D4532" s="124"/>
    </row>
    <row r="4533" spans="4:4" x14ac:dyDescent="0.2">
      <c r="D4533" s="124"/>
    </row>
    <row r="4534" spans="4:4" x14ac:dyDescent="0.2">
      <c r="D4534" s="124"/>
    </row>
    <row r="4535" spans="4:4" x14ac:dyDescent="0.2">
      <c r="D4535" s="124"/>
    </row>
    <row r="4536" spans="4:4" x14ac:dyDescent="0.2">
      <c r="D4536" s="124"/>
    </row>
    <row r="4537" spans="4:4" x14ac:dyDescent="0.2">
      <c r="D4537" s="124"/>
    </row>
    <row r="4538" spans="4:4" x14ac:dyDescent="0.2">
      <c r="D4538" s="124"/>
    </row>
    <row r="4539" spans="4:4" x14ac:dyDescent="0.2">
      <c r="D4539" s="124"/>
    </row>
    <row r="4540" spans="4:4" x14ac:dyDescent="0.2">
      <c r="D4540" s="124"/>
    </row>
    <row r="4541" spans="4:4" x14ac:dyDescent="0.2">
      <c r="D4541" s="124"/>
    </row>
    <row r="4542" spans="4:4" x14ac:dyDescent="0.2">
      <c r="D4542" s="124"/>
    </row>
    <row r="4543" spans="4:4" x14ac:dyDescent="0.2">
      <c r="D4543" s="124"/>
    </row>
    <row r="4544" spans="4:4" x14ac:dyDescent="0.2">
      <c r="D4544" s="124"/>
    </row>
    <row r="4545" spans="4:4" x14ac:dyDescent="0.2">
      <c r="D4545" s="124"/>
    </row>
    <row r="4546" spans="4:4" x14ac:dyDescent="0.2">
      <c r="D4546" s="124"/>
    </row>
    <row r="4547" spans="4:4" x14ac:dyDescent="0.2">
      <c r="D4547" s="124"/>
    </row>
    <row r="4548" spans="4:4" x14ac:dyDescent="0.2">
      <c r="D4548" s="124"/>
    </row>
    <row r="4549" spans="4:4" x14ac:dyDescent="0.2">
      <c r="D4549" s="124"/>
    </row>
    <row r="4550" spans="4:4" x14ac:dyDescent="0.2">
      <c r="D4550" s="124"/>
    </row>
    <row r="4551" spans="4:4" x14ac:dyDescent="0.2">
      <c r="D4551" s="124"/>
    </row>
    <row r="4552" spans="4:4" x14ac:dyDescent="0.2">
      <c r="D4552" s="124"/>
    </row>
    <row r="4553" spans="4:4" x14ac:dyDescent="0.2">
      <c r="D4553" s="124"/>
    </row>
    <row r="4554" spans="4:4" x14ac:dyDescent="0.2">
      <c r="D4554" s="124"/>
    </row>
    <row r="4555" spans="4:4" x14ac:dyDescent="0.2">
      <c r="D4555" s="124"/>
    </row>
    <row r="4556" spans="4:4" x14ac:dyDescent="0.2">
      <c r="D4556" s="124"/>
    </row>
    <row r="4557" spans="4:4" x14ac:dyDescent="0.2">
      <c r="D4557" s="124"/>
    </row>
    <row r="4558" spans="4:4" x14ac:dyDescent="0.2">
      <c r="D4558" s="124"/>
    </row>
    <row r="4559" spans="4:4" x14ac:dyDescent="0.2">
      <c r="D4559" s="124"/>
    </row>
    <row r="4560" spans="4:4" x14ac:dyDescent="0.2">
      <c r="D4560" s="124"/>
    </row>
    <row r="4561" spans="4:4" x14ac:dyDescent="0.2">
      <c r="D4561" s="124"/>
    </row>
    <row r="4562" spans="4:4" x14ac:dyDescent="0.2">
      <c r="D4562" s="124"/>
    </row>
    <row r="4563" spans="4:4" x14ac:dyDescent="0.2">
      <c r="D4563" s="124"/>
    </row>
    <row r="4564" spans="4:4" x14ac:dyDescent="0.2">
      <c r="D4564" s="124"/>
    </row>
    <row r="4565" spans="4:4" x14ac:dyDescent="0.2">
      <c r="D4565" s="124"/>
    </row>
    <row r="4566" spans="4:4" x14ac:dyDescent="0.2">
      <c r="D4566" s="124"/>
    </row>
    <row r="4567" spans="4:4" x14ac:dyDescent="0.2">
      <c r="D4567" s="124"/>
    </row>
    <row r="4568" spans="4:4" x14ac:dyDescent="0.2">
      <c r="D4568" s="124"/>
    </row>
    <row r="4569" spans="4:4" x14ac:dyDescent="0.2">
      <c r="D4569" s="124"/>
    </row>
    <row r="4570" spans="4:4" x14ac:dyDescent="0.2">
      <c r="D4570" s="124"/>
    </row>
    <row r="4571" spans="4:4" x14ac:dyDescent="0.2">
      <c r="D4571" s="124"/>
    </row>
    <row r="4572" spans="4:4" x14ac:dyDescent="0.2">
      <c r="D4572" s="124"/>
    </row>
    <row r="4573" spans="4:4" x14ac:dyDescent="0.2">
      <c r="D4573" s="124"/>
    </row>
    <row r="4574" spans="4:4" x14ac:dyDescent="0.2">
      <c r="D4574" s="124"/>
    </row>
    <row r="4575" spans="4:4" x14ac:dyDescent="0.2">
      <c r="D4575" s="124"/>
    </row>
    <row r="4576" spans="4:4" x14ac:dyDescent="0.2">
      <c r="D4576" s="124"/>
    </row>
    <row r="4577" spans="4:4" x14ac:dyDescent="0.2">
      <c r="D4577" s="124"/>
    </row>
    <row r="4578" spans="4:4" x14ac:dyDescent="0.2">
      <c r="D4578" s="124"/>
    </row>
    <row r="4579" spans="4:4" x14ac:dyDescent="0.2">
      <c r="D4579" s="124"/>
    </row>
    <row r="4580" spans="4:4" x14ac:dyDescent="0.2">
      <c r="D4580" s="124"/>
    </row>
    <row r="4581" spans="4:4" x14ac:dyDescent="0.2">
      <c r="D4581" s="124"/>
    </row>
    <row r="4582" spans="4:4" x14ac:dyDescent="0.2">
      <c r="D4582" s="124"/>
    </row>
    <row r="4583" spans="4:4" x14ac:dyDescent="0.2">
      <c r="D4583" s="124"/>
    </row>
    <row r="4584" spans="4:4" x14ac:dyDescent="0.2">
      <c r="D4584" s="124"/>
    </row>
    <row r="4585" spans="4:4" x14ac:dyDescent="0.2">
      <c r="D4585" s="124"/>
    </row>
    <row r="4586" spans="4:4" x14ac:dyDescent="0.2">
      <c r="D4586" s="124"/>
    </row>
    <row r="4587" spans="4:4" x14ac:dyDescent="0.2">
      <c r="D4587" s="124"/>
    </row>
    <row r="4588" spans="4:4" x14ac:dyDescent="0.2">
      <c r="D4588" s="124"/>
    </row>
    <row r="4589" spans="4:4" x14ac:dyDescent="0.2">
      <c r="D4589" s="124"/>
    </row>
    <row r="4590" spans="4:4" x14ac:dyDescent="0.2">
      <c r="D4590" s="124"/>
    </row>
    <row r="4591" spans="4:4" x14ac:dyDescent="0.2">
      <c r="D4591" s="124"/>
    </row>
    <row r="4592" spans="4:4" x14ac:dyDescent="0.2">
      <c r="D4592" s="124"/>
    </row>
    <row r="4593" spans="4:4" x14ac:dyDescent="0.2">
      <c r="D4593" s="124"/>
    </row>
    <row r="4594" spans="4:4" x14ac:dyDescent="0.2">
      <c r="D4594" s="124"/>
    </row>
    <row r="4595" spans="4:4" x14ac:dyDescent="0.2">
      <c r="D4595" s="124"/>
    </row>
    <row r="4596" spans="4:4" x14ac:dyDescent="0.2">
      <c r="D4596" s="124"/>
    </row>
    <row r="4597" spans="4:4" x14ac:dyDescent="0.2">
      <c r="D4597" s="124"/>
    </row>
    <row r="4598" spans="4:4" x14ac:dyDescent="0.2">
      <c r="D4598" s="124"/>
    </row>
    <row r="4599" spans="4:4" x14ac:dyDescent="0.2">
      <c r="D4599" s="124"/>
    </row>
    <row r="4600" spans="4:4" x14ac:dyDescent="0.2">
      <c r="D4600" s="124"/>
    </row>
    <row r="4601" spans="4:4" x14ac:dyDescent="0.2">
      <c r="D4601" s="124"/>
    </row>
    <row r="4602" spans="4:4" x14ac:dyDescent="0.2">
      <c r="D4602" s="124"/>
    </row>
    <row r="4603" spans="4:4" x14ac:dyDescent="0.2">
      <c r="D4603" s="124"/>
    </row>
    <row r="4604" spans="4:4" x14ac:dyDescent="0.2">
      <c r="D4604" s="124"/>
    </row>
    <row r="4605" spans="4:4" x14ac:dyDescent="0.2">
      <c r="D4605" s="124"/>
    </row>
    <row r="4606" spans="4:4" x14ac:dyDescent="0.2">
      <c r="D4606" s="124"/>
    </row>
    <row r="4607" spans="4:4" x14ac:dyDescent="0.2">
      <c r="D4607" s="124"/>
    </row>
    <row r="4608" spans="4:4" x14ac:dyDescent="0.2">
      <c r="D4608" s="124"/>
    </row>
    <row r="4609" spans="4:4" x14ac:dyDescent="0.2">
      <c r="D4609" s="124"/>
    </row>
    <row r="4610" spans="4:4" x14ac:dyDescent="0.2">
      <c r="D4610" s="124"/>
    </row>
    <row r="4611" spans="4:4" x14ac:dyDescent="0.2">
      <c r="D4611" s="124"/>
    </row>
    <row r="4612" spans="4:4" x14ac:dyDescent="0.2">
      <c r="D4612" s="124"/>
    </row>
    <row r="4613" spans="4:4" x14ac:dyDescent="0.2">
      <c r="D4613" s="124"/>
    </row>
    <row r="4614" spans="4:4" x14ac:dyDescent="0.2">
      <c r="D4614" s="124"/>
    </row>
    <row r="4615" spans="4:4" x14ac:dyDescent="0.2">
      <c r="D4615" s="124"/>
    </row>
    <row r="4616" spans="4:4" x14ac:dyDescent="0.2">
      <c r="D4616" s="124"/>
    </row>
    <row r="4617" spans="4:4" x14ac:dyDescent="0.2">
      <c r="D4617" s="124"/>
    </row>
    <row r="4618" spans="4:4" x14ac:dyDescent="0.2">
      <c r="D4618" s="124"/>
    </row>
    <row r="4619" spans="4:4" x14ac:dyDescent="0.2">
      <c r="D4619" s="124"/>
    </row>
    <row r="4620" spans="4:4" x14ac:dyDescent="0.2">
      <c r="D4620" s="124"/>
    </row>
    <row r="4621" spans="4:4" x14ac:dyDescent="0.2">
      <c r="D4621" s="124"/>
    </row>
    <row r="4622" spans="4:4" x14ac:dyDescent="0.2">
      <c r="D4622" s="124"/>
    </row>
    <row r="4623" spans="4:4" x14ac:dyDescent="0.2">
      <c r="D4623" s="124"/>
    </row>
    <row r="4624" spans="4:4" x14ac:dyDescent="0.2">
      <c r="D4624" s="124"/>
    </row>
    <row r="4625" spans="4:4" x14ac:dyDescent="0.2">
      <c r="D4625" s="124"/>
    </row>
    <row r="4626" spans="4:4" x14ac:dyDescent="0.2">
      <c r="D4626" s="124"/>
    </row>
    <row r="4627" spans="4:4" x14ac:dyDescent="0.2">
      <c r="D4627" s="124"/>
    </row>
    <row r="4628" spans="4:4" x14ac:dyDescent="0.2">
      <c r="D4628" s="124"/>
    </row>
    <row r="4629" spans="4:4" x14ac:dyDescent="0.2">
      <c r="D4629" s="124"/>
    </row>
    <row r="4630" spans="4:4" x14ac:dyDescent="0.2">
      <c r="D4630" s="124"/>
    </row>
    <row r="4631" spans="4:4" x14ac:dyDescent="0.2">
      <c r="D4631" s="124"/>
    </row>
    <row r="4632" spans="4:4" x14ac:dyDescent="0.2">
      <c r="D4632" s="124"/>
    </row>
    <row r="4633" spans="4:4" x14ac:dyDescent="0.2">
      <c r="D4633" s="124"/>
    </row>
    <row r="4634" spans="4:4" x14ac:dyDescent="0.2">
      <c r="D4634" s="124"/>
    </row>
    <row r="4635" spans="4:4" x14ac:dyDescent="0.2">
      <c r="D4635" s="124"/>
    </row>
    <row r="4636" spans="4:4" x14ac:dyDescent="0.2">
      <c r="D4636" s="124"/>
    </row>
    <row r="4637" spans="4:4" x14ac:dyDescent="0.2">
      <c r="D4637" s="124"/>
    </row>
    <row r="4638" spans="4:4" x14ac:dyDescent="0.2">
      <c r="D4638" s="124"/>
    </row>
    <row r="4639" spans="4:4" x14ac:dyDescent="0.2">
      <c r="D4639" s="124"/>
    </row>
    <row r="4640" spans="4:4" x14ac:dyDescent="0.2">
      <c r="D4640" s="124"/>
    </row>
    <row r="4641" spans="4:4" x14ac:dyDescent="0.2">
      <c r="D4641" s="124"/>
    </row>
    <row r="4642" spans="4:4" x14ac:dyDescent="0.2">
      <c r="D4642" s="124"/>
    </row>
    <row r="4643" spans="4:4" x14ac:dyDescent="0.2">
      <c r="D4643" s="124"/>
    </row>
    <row r="4644" spans="4:4" x14ac:dyDescent="0.2">
      <c r="D4644" s="124"/>
    </row>
    <row r="4645" spans="4:4" x14ac:dyDescent="0.2">
      <c r="D4645" s="124"/>
    </row>
    <row r="4646" spans="4:4" x14ac:dyDescent="0.2">
      <c r="D4646" s="124"/>
    </row>
    <row r="4647" spans="4:4" x14ac:dyDescent="0.2">
      <c r="D4647" s="124"/>
    </row>
    <row r="4648" spans="4:4" x14ac:dyDescent="0.2">
      <c r="D4648" s="124"/>
    </row>
    <row r="4649" spans="4:4" x14ac:dyDescent="0.2">
      <c r="D4649" s="124"/>
    </row>
    <row r="4650" spans="4:4" x14ac:dyDescent="0.2">
      <c r="D4650" s="124"/>
    </row>
    <row r="4651" spans="4:4" x14ac:dyDescent="0.2">
      <c r="D4651" s="124"/>
    </row>
    <row r="4652" spans="4:4" x14ac:dyDescent="0.2">
      <c r="D4652" s="124"/>
    </row>
    <row r="4653" spans="4:4" x14ac:dyDescent="0.2">
      <c r="D4653" s="124"/>
    </row>
    <row r="4654" spans="4:4" x14ac:dyDescent="0.2">
      <c r="D4654" s="124"/>
    </row>
    <row r="4655" spans="4:4" x14ac:dyDescent="0.2">
      <c r="D4655" s="124"/>
    </row>
    <row r="4656" spans="4:4" x14ac:dyDescent="0.2">
      <c r="D4656" s="124"/>
    </row>
    <row r="4657" spans="4:4" x14ac:dyDescent="0.2">
      <c r="D4657" s="124"/>
    </row>
    <row r="4658" spans="4:4" x14ac:dyDescent="0.2">
      <c r="D4658" s="124"/>
    </row>
    <row r="4659" spans="4:4" x14ac:dyDescent="0.2">
      <c r="D4659" s="124"/>
    </row>
    <row r="4660" spans="4:4" x14ac:dyDescent="0.2">
      <c r="D4660" s="124"/>
    </row>
    <row r="4661" spans="4:4" x14ac:dyDescent="0.2">
      <c r="D4661" s="124"/>
    </row>
    <row r="4662" spans="4:4" x14ac:dyDescent="0.2">
      <c r="D4662" s="124"/>
    </row>
    <row r="4663" spans="4:4" x14ac:dyDescent="0.2">
      <c r="D4663" s="124"/>
    </row>
    <row r="4664" spans="4:4" x14ac:dyDescent="0.2">
      <c r="D4664" s="124"/>
    </row>
    <row r="4665" spans="4:4" x14ac:dyDescent="0.2">
      <c r="D4665" s="124"/>
    </row>
    <row r="4666" spans="4:4" x14ac:dyDescent="0.2">
      <c r="D4666" s="124"/>
    </row>
    <row r="4667" spans="4:4" x14ac:dyDescent="0.2">
      <c r="D4667" s="124"/>
    </row>
    <row r="4668" spans="4:4" x14ac:dyDescent="0.2">
      <c r="D4668" s="124"/>
    </row>
    <row r="4669" spans="4:4" x14ac:dyDescent="0.2">
      <c r="D4669" s="124"/>
    </row>
    <row r="4670" spans="4:4" x14ac:dyDescent="0.2">
      <c r="D4670" s="124"/>
    </row>
    <row r="4671" spans="4:4" x14ac:dyDescent="0.2">
      <c r="D4671" s="124"/>
    </row>
    <row r="4672" spans="4:4" x14ac:dyDescent="0.2">
      <c r="D4672" s="124"/>
    </row>
    <row r="4673" spans="4:4" x14ac:dyDescent="0.2">
      <c r="D4673" s="124"/>
    </row>
    <row r="4674" spans="4:4" x14ac:dyDescent="0.2">
      <c r="D4674" s="124"/>
    </row>
    <row r="4675" spans="4:4" x14ac:dyDescent="0.2">
      <c r="D4675" s="124"/>
    </row>
    <row r="4676" spans="4:4" x14ac:dyDescent="0.2">
      <c r="D4676" s="124"/>
    </row>
    <row r="4677" spans="4:4" x14ac:dyDescent="0.2">
      <c r="D4677" s="124"/>
    </row>
    <row r="4678" spans="4:4" x14ac:dyDescent="0.2">
      <c r="D4678" s="124"/>
    </row>
    <row r="4679" spans="4:4" x14ac:dyDescent="0.2">
      <c r="D4679" s="124"/>
    </row>
    <row r="4680" spans="4:4" x14ac:dyDescent="0.2">
      <c r="D4680" s="124"/>
    </row>
    <row r="4681" spans="4:4" x14ac:dyDescent="0.2">
      <c r="D4681" s="124"/>
    </row>
    <row r="4682" spans="4:4" x14ac:dyDescent="0.2">
      <c r="D4682" s="124"/>
    </row>
    <row r="4683" spans="4:4" x14ac:dyDescent="0.2">
      <c r="D4683" s="124"/>
    </row>
    <row r="4684" spans="4:4" x14ac:dyDescent="0.2">
      <c r="D4684" s="124"/>
    </row>
    <row r="4685" spans="4:4" x14ac:dyDescent="0.2">
      <c r="D4685" s="124"/>
    </row>
    <row r="4686" spans="4:4" x14ac:dyDescent="0.2">
      <c r="D4686" s="124"/>
    </row>
    <row r="4687" spans="4:4" x14ac:dyDescent="0.2">
      <c r="D4687" s="124"/>
    </row>
    <row r="4688" spans="4:4" x14ac:dyDescent="0.2">
      <c r="D4688" s="124"/>
    </row>
    <row r="4689" spans="4:4" x14ac:dyDescent="0.2">
      <c r="D4689" s="124"/>
    </row>
    <row r="4690" spans="4:4" x14ac:dyDescent="0.2">
      <c r="D4690" s="124"/>
    </row>
    <row r="4691" spans="4:4" x14ac:dyDescent="0.2">
      <c r="D4691" s="124"/>
    </row>
    <row r="4692" spans="4:4" x14ac:dyDescent="0.2">
      <c r="D4692" s="124"/>
    </row>
    <row r="4693" spans="4:4" x14ac:dyDescent="0.2">
      <c r="D4693" s="124"/>
    </row>
    <row r="4694" spans="4:4" x14ac:dyDescent="0.2">
      <c r="D4694" s="124"/>
    </row>
    <row r="4695" spans="4:4" x14ac:dyDescent="0.2">
      <c r="D4695" s="124"/>
    </row>
    <row r="4696" spans="4:4" x14ac:dyDescent="0.2">
      <c r="D4696" s="124"/>
    </row>
    <row r="4697" spans="4:4" x14ac:dyDescent="0.2">
      <c r="D4697" s="124"/>
    </row>
    <row r="4698" spans="4:4" x14ac:dyDescent="0.2">
      <c r="D4698" s="124"/>
    </row>
    <row r="4699" spans="4:4" x14ac:dyDescent="0.2">
      <c r="D4699" s="124"/>
    </row>
    <row r="4700" spans="4:4" x14ac:dyDescent="0.2">
      <c r="D4700" s="124"/>
    </row>
    <row r="4701" spans="4:4" x14ac:dyDescent="0.2">
      <c r="D4701" s="124"/>
    </row>
    <row r="4702" spans="4:4" x14ac:dyDescent="0.2">
      <c r="D4702" s="124"/>
    </row>
    <row r="4703" spans="4:4" x14ac:dyDescent="0.2">
      <c r="D4703" s="124"/>
    </row>
    <row r="4704" spans="4:4" x14ac:dyDescent="0.2">
      <c r="D4704" s="124"/>
    </row>
    <row r="4705" spans="4:4" x14ac:dyDescent="0.2">
      <c r="D4705" s="124"/>
    </row>
    <row r="4706" spans="4:4" x14ac:dyDescent="0.2">
      <c r="D4706" s="124"/>
    </row>
    <row r="4707" spans="4:4" x14ac:dyDescent="0.2">
      <c r="D4707" s="124"/>
    </row>
    <row r="4708" spans="4:4" x14ac:dyDescent="0.2">
      <c r="D4708" s="124"/>
    </row>
    <row r="4709" spans="4:4" x14ac:dyDescent="0.2">
      <c r="D4709" s="124"/>
    </row>
    <row r="4710" spans="4:4" x14ac:dyDescent="0.2">
      <c r="D4710" s="124"/>
    </row>
    <row r="4711" spans="4:4" x14ac:dyDescent="0.2">
      <c r="D4711" s="124"/>
    </row>
    <row r="4712" spans="4:4" x14ac:dyDescent="0.2">
      <c r="D4712" s="124"/>
    </row>
    <row r="4713" spans="4:4" x14ac:dyDescent="0.2">
      <c r="D4713" s="124"/>
    </row>
    <row r="4714" spans="4:4" x14ac:dyDescent="0.2">
      <c r="D4714" s="124"/>
    </row>
    <row r="4715" spans="4:4" x14ac:dyDescent="0.2">
      <c r="D4715" s="124"/>
    </row>
    <row r="4716" spans="4:4" x14ac:dyDescent="0.2">
      <c r="D4716" s="124"/>
    </row>
    <row r="4717" spans="4:4" x14ac:dyDescent="0.2">
      <c r="D4717" s="124"/>
    </row>
    <row r="4718" spans="4:4" x14ac:dyDescent="0.2">
      <c r="D4718" s="124"/>
    </row>
    <row r="4719" spans="4:4" x14ac:dyDescent="0.2">
      <c r="D4719" s="124"/>
    </row>
    <row r="4720" spans="4:4" x14ac:dyDescent="0.2">
      <c r="D4720" s="124"/>
    </row>
    <row r="4721" spans="4:4" x14ac:dyDescent="0.2">
      <c r="D4721" s="124"/>
    </row>
    <row r="4722" spans="4:4" x14ac:dyDescent="0.2">
      <c r="D4722" s="124"/>
    </row>
    <row r="4723" spans="4:4" x14ac:dyDescent="0.2">
      <c r="D4723" s="124"/>
    </row>
    <row r="4724" spans="4:4" x14ac:dyDescent="0.2">
      <c r="D4724" s="124"/>
    </row>
    <row r="4725" spans="4:4" x14ac:dyDescent="0.2">
      <c r="D4725" s="124"/>
    </row>
    <row r="4726" spans="4:4" x14ac:dyDescent="0.2">
      <c r="D4726" s="124"/>
    </row>
    <row r="4727" spans="4:4" x14ac:dyDescent="0.2">
      <c r="D4727" s="124"/>
    </row>
    <row r="4728" spans="4:4" x14ac:dyDescent="0.2">
      <c r="D4728" s="124"/>
    </row>
    <row r="4729" spans="4:4" x14ac:dyDescent="0.2">
      <c r="D4729" s="124"/>
    </row>
    <row r="4730" spans="4:4" x14ac:dyDescent="0.2">
      <c r="D4730" s="124"/>
    </row>
    <row r="4731" spans="4:4" x14ac:dyDescent="0.2">
      <c r="D4731" s="124"/>
    </row>
    <row r="4732" spans="4:4" x14ac:dyDescent="0.2">
      <c r="D4732" s="124"/>
    </row>
    <row r="4733" spans="4:4" x14ac:dyDescent="0.2">
      <c r="D4733" s="124"/>
    </row>
    <row r="4734" spans="4:4" x14ac:dyDescent="0.2">
      <c r="D4734" s="124"/>
    </row>
    <row r="4735" spans="4:4" x14ac:dyDescent="0.2">
      <c r="D4735" s="124"/>
    </row>
    <row r="4736" spans="4:4" x14ac:dyDescent="0.2">
      <c r="D4736" s="124"/>
    </row>
    <row r="4737" spans="4:4" x14ac:dyDescent="0.2">
      <c r="D4737" s="124"/>
    </row>
    <row r="4738" spans="4:4" x14ac:dyDescent="0.2">
      <c r="D4738" s="124"/>
    </row>
    <row r="4739" spans="4:4" x14ac:dyDescent="0.2">
      <c r="D4739" s="124"/>
    </row>
    <row r="4740" spans="4:4" x14ac:dyDescent="0.2">
      <c r="D4740" s="124"/>
    </row>
    <row r="4741" spans="4:4" x14ac:dyDescent="0.2">
      <c r="D4741" s="124"/>
    </row>
    <row r="4742" spans="4:4" x14ac:dyDescent="0.2">
      <c r="D4742" s="124"/>
    </row>
    <row r="4743" spans="4:4" x14ac:dyDescent="0.2">
      <c r="D4743" s="124"/>
    </row>
    <row r="4744" spans="4:4" x14ac:dyDescent="0.2">
      <c r="D4744" s="124"/>
    </row>
    <row r="4745" spans="4:4" x14ac:dyDescent="0.2">
      <c r="D4745" s="124"/>
    </row>
    <row r="4746" spans="4:4" x14ac:dyDescent="0.2">
      <c r="D4746" s="124"/>
    </row>
    <row r="4747" spans="4:4" x14ac:dyDescent="0.2">
      <c r="D4747" s="124"/>
    </row>
    <row r="4748" spans="4:4" x14ac:dyDescent="0.2">
      <c r="D4748" s="124"/>
    </row>
    <row r="4749" spans="4:4" x14ac:dyDescent="0.2">
      <c r="D4749" s="124"/>
    </row>
    <row r="4750" spans="4:4" x14ac:dyDescent="0.2">
      <c r="D4750" s="124"/>
    </row>
    <row r="4751" spans="4:4" x14ac:dyDescent="0.2">
      <c r="D4751" s="124"/>
    </row>
    <row r="4752" spans="4:4" x14ac:dyDescent="0.2">
      <c r="D4752" s="124"/>
    </row>
    <row r="4753" spans="4:4" x14ac:dyDescent="0.2">
      <c r="D4753" s="124"/>
    </row>
    <row r="4754" spans="4:4" x14ac:dyDescent="0.2">
      <c r="D4754" s="124"/>
    </row>
    <row r="4755" spans="4:4" x14ac:dyDescent="0.2">
      <c r="D4755" s="124"/>
    </row>
    <row r="4756" spans="4:4" x14ac:dyDescent="0.2">
      <c r="D4756" s="124"/>
    </row>
    <row r="4757" spans="4:4" x14ac:dyDescent="0.2">
      <c r="D4757" s="124"/>
    </row>
    <row r="4758" spans="4:4" x14ac:dyDescent="0.2">
      <c r="D4758" s="124"/>
    </row>
    <row r="4759" spans="4:4" x14ac:dyDescent="0.2">
      <c r="D4759" s="124"/>
    </row>
    <row r="4760" spans="4:4" x14ac:dyDescent="0.2">
      <c r="D4760" s="124"/>
    </row>
    <row r="4761" spans="4:4" x14ac:dyDescent="0.2">
      <c r="D4761" s="124"/>
    </row>
    <row r="4762" spans="4:4" x14ac:dyDescent="0.2">
      <c r="D4762" s="124"/>
    </row>
    <row r="4763" spans="4:4" x14ac:dyDescent="0.2">
      <c r="D4763" s="124"/>
    </row>
    <row r="4764" spans="4:4" x14ac:dyDescent="0.2">
      <c r="D4764" s="124"/>
    </row>
    <row r="4765" spans="4:4" x14ac:dyDescent="0.2">
      <c r="D4765" s="124"/>
    </row>
    <row r="4766" spans="4:4" x14ac:dyDescent="0.2">
      <c r="D4766" s="124"/>
    </row>
    <row r="4767" spans="4:4" x14ac:dyDescent="0.2">
      <c r="D4767" s="124"/>
    </row>
    <row r="4768" spans="4:4" x14ac:dyDescent="0.2">
      <c r="D4768" s="124"/>
    </row>
    <row r="4769" spans="4:4" x14ac:dyDescent="0.2">
      <c r="D4769" s="124"/>
    </row>
    <row r="4770" spans="4:4" x14ac:dyDescent="0.2">
      <c r="D4770" s="124"/>
    </row>
    <row r="4771" spans="4:4" x14ac:dyDescent="0.2">
      <c r="D4771" s="124"/>
    </row>
    <row r="4772" spans="4:4" x14ac:dyDescent="0.2">
      <c r="D4772" s="124"/>
    </row>
    <row r="4773" spans="4:4" x14ac:dyDescent="0.2">
      <c r="D4773" s="124"/>
    </row>
    <row r="4774" spans="4:4" x14ac:dyDescent="0.2">
      <c r="D4774" s="124"/>
    </row>
    <row r="4775" spans="4:4" x14ac:dyDescent="0.2">
      <c r="D4775" s="124"/>
    </row>
    <row r="4776" spans="4:4" x14ac:dyDescent="0.2">
      <c r="D4776" s="124"/>
    </row>
    <row r="4777" spans="4:4" x14ac:dyDescent="0.2">
      <c r="D4777" s="124"/>
    </row>
    <row r="4778" spans="4:4" x14ac:dyDescent="0.2">
      <c r="D4778" s="124"/>
    </row>
    <row r="4779" spans="4:4" x14ac:dyDescent="0.2">
      <c r="D4779" s="124"/>
    </row>
    <row r="4780" spans="4:4" x14ac:dyDescent="0.2">
      <c r="D4780" s="124"/>
    </row>
    <row r="4781" spans="4:4" x14ac:dyDescent="0.2">
      <c r="D4781" s="124"/>
    </row>
    <row r="4782" spans="4:4" x14ac:dyDescent="0.2">
      <c r="D4782" s="124"/>
    </row>
    <row r="4783" spans="4:4" x14ac:dyDescent="0.2">
      <c r="D4783" s="124"/>
    </row>
    <row r="4784" spans="4:4" x14ac:dyDescent="0.2">
      <c r="D4784" s="124"/>
    </row>
    <row r="4785" spans="4:4" x14ac:dyDescent="0.2">
      <c r="D4785" s="124"/>
    </row>
    <row r="4786" spans="4:4" x14ac:dyDescent="0.2">
      <c r="D4786" s="124"/>
    </row>
    <row r="4787" spans="4:4" x14ac:dyDescent="0.2">
      <c r="D4787" s="124"/>
    </row>
    <row r="4788" spans="4:4" x14ac:dyDescent="0.2">
      <c r="D4788" s="124"/>
    </row>
    <row r="4789" spans="4:4" x14ac:dyDescent="0.2">
      <c r="D4789" s="124"/>
    </row>
    <row r="4790" spans="4:4" x14ac:dyDescent="0.2">
      <c r="D4790" s="124"/>
    </row>
    <row r="4791" spans="4:4" x14ac:dyDescent="0.2">
      <c r="D4791" s="124"/>
    </row>
    <row r="4792" spans="4:4" x14ac:dyDescent="0.2">
      <c r="D4792" s="124"/>
    </row>
    <row r="4793" spans="4:4" x14ac:dyDescent="0.2">
      <c r="D4793" s="124"/>
    </row>
    <row r="4794" spans="4:4" x14ac:dyDescent="0.2">
      <c r="D4794" s="124"/>
    </row>
    <row r="4795" spans="4:4" x14ac:dyDescent="0.2">
      <c r="D4795" s="124"/>
    </row>
    <row r="4796" spans="4:4" x14ac:dyDescent="0.2">
      <c r="D4796" s="124"/>
    </row>
    <row r="4797" spans="4:4" x14ac:dyDescent="0.2">
      <c r="D4797" s="124"/>
    </row>
    <row r="4798" spans="4:4" x14ac:dyDescent="0.2">
      <c r="D4798" s="124"/>
    </row>
    <row r="4799" spans="4:4" x14ac:dyDescent="0.2">
      <c r="D4799" s="124"/>
    </row>
    <row r="4800" spans="4:4" x14ac:dyDescent="0.2">
      <c r="D4800" s="124"/>
    </row>
    <row r="4801" spans="4:4" x14ac:dyDescent="0.2">
      <c r="D4801" s="124"/>
    </row>
    <row r="4802" spans="4:4" x14ac:dyDescent="0.2">
      <c r="D4802" s="124"/>
    </row>
    <row r="4803" spans="4:4" x14ac:dyDescent="0.2">
      <c r="D4803" s="124"/>
    </row>
    <row r="4804" spans="4:4" x14ac:dyDescent="0.2">
      <c r="D4804" s="124"/>
    </row>
    <row r="4805" spans="4:4" x14ac:dyDescent="0.2">
      <c r="D4805" s="124"/>
    </row>
    <row r="4806" spans="4:4" x14ac:dyDescent="0.2">
      <c r="D4806" s="124"/>
    </row>
    <row r="4807" spans="4:4" x14ac:dyDescent="0.2">
      <c r="D4807" s="124"/>
    </row>
    <row r="4808" spans="4:4" x14ac:dyDescent="0.2">
      <c r="D4808" s="124"/>
    </row>
    <row r="4809" spans="4:4" x14ac:dyDescent="0.2">
      <c r="D4809" s="124"/>
    </row>
    <row r="4810" spans="4:4" x14ac:dyDescent="0.2">
      <c r="D4810" s="124"/>
    </row>
    <row r="4811" spans="4:4" x14ac:dyDescent="0.2">
      <c r="D4811" s="124"/>
    </row>
    <row r="4812" spans="4:4" x14ac:dyDescent="0.2">
      <c r="D4812" s="124"/>
    </row>
    <row r="4813" spans="4:4" x14ac:dyDescent="0.2">
      <c r="D4813" s="124"/>
    </row>
    <row r="4814" spans="4:4" x14ac:dyDescent="0.2">
      <c r="D4814" s="124"/>
    </row>
    <row r="4815" spans="4:4" x14ac:dyDescent="0.2">
      <c r="D4815" s="124"/>
    </row>
    <row r="4816" spans="4:4" x14ac:dyDescent="0.2">
      <c r="D4816" s="124"/>
    </row>
    <row r="4817" spans="4:4" x14ac:dyDescent="0.2">
      <c r="D4817" s="124"/>
    </row>
    <row r="4818" spans="4:4" x14ac:dyDescent="0.2">
      <c r="D4818" s="124"/>
    </row>
    <row r="4819" spans="4:4" x14ac:dyDescent="0.2">
      <c r="D4819" s="124"/>
    </row>
    <row r="4820" spans="4:4" x14ac:dyDescent="0.2">
      <c r="D4820" s="124"/>
    </row>
    <row r="4821" spans="4:4" x14ac:dyDescent="0.2">
      <c r="D4821" s="124"/>
    </row>
    <row r="4822" spans="4:4" x14ac:dyDescent="0.2">
      <c r="D4822" s="124"/>
    </row>
    <row r="4823" spans="4:4" x14ac:dyDescent="0.2">
      <c r="D4823" s="124"/>
    </row>
    <row r="4824" spans="4:4" x14ac:dyDescent="0.2">
      <c r="D4824" s="124"/>
    </row>
    <row r="4825" spans="4:4" x14ac:dyDescent="0.2">
      <c r="D4825" s="124"/>
    </row>
    <row r="4826" spans="4:4" x14ac:dyDescent="0.2">
      <c r="D4826" s="124"/>
    </row>
    <row r="4827" spans="4:4" x14ac:dyDescent="0.2">
      <c r="D4827" s="124"/>
    </row>
    <row r="4828" spans="4:4" x14ac:dyDescent="0.2">
      <c r="D4828" s="124"/>
    </row>
    <row r="4829" spans="4:4" x14ac:dyDescent="0.2">
      <c r="D4829" s="124"/>
    </row>
    <row r="4830" spans="4:4" x14ac:dyDescent="0.2">
      <c r="D4830" s="124"/>
    </row>
    <row r="4831" spans="4:4" x14ac:dyDescent="0.2">
      <c r="D4831" s="124"/>
    </row>
    <row r="4832" spans="4:4" x14ac:dyDescent="0.2">
      <c r="D4832" s="124"/>
    </row>
    <row r="4833" spans="4:4" x14ac:dyDescent="0.2">
      <c r="D4833" s="124"/>
    </row>
    <row r="4834" spans="4:4" x14ac:dyDescent="0.2">
      <c r="D4834" s="124"/>
    </row>
    <row r="4835" spans="4:4" x14ac:dyDescent="0.2">
      <c r="D4835" s="124"/>
    </row>
    <row r="4836" spans="4:4" x14ac:dyDescent="0.2">
      <c r="D4836" s="124"/>
    </row>
    <row r="4837" spans="4:4" x14ac:dyDescent="0.2">
      <c r="D4837" s="124"/>
    </row>
    <row r="4838" spans="4:4" x14ac:dyDescent="0.2">
      <c r="D4838" s="124"/>
    </row>
    <row r="4839" spans="4:4" x14ac:dyDescent="0.2">
      <c r="D4839" s="124"/>
    </row>
    <row r="4840" spans="4:4" x14ac:dyDescent="0.2">
      <c r="D4840" s="124"/>
    </row>
    <row r="4841" spans="4:4" x14ac:dyDescent="0.2">
      <c r="D4841" s="124"/>
    </row>
    <row r="4842" spans="4:4" x14ac:dyDescent="0.2">
      <c r="D4842" s="124"/>
    </row>
    <row r="4843" spans="4:4" x14ac:dyDescent="0.2">
      <c r="D4843" s="124"/>
    </row>
    <row r="4844" spans="4:4" x14ac:dyDescent="0.2">
      <c r="D4844" s="124"/>
    </row>
    <row r="4845" spans="4:4" x14ac:dyDescent="0.2">
      <c r="D4845" s="124"/>
    </row>
    <row r="4846" spans="4:4" x14ac:dyDescent="0.2">
      <c r="D4846" s="124"/>
    </row>
    <row r="4847" spans="4:4" x14ac:dyDescent="0.2">
      <c r="D4847" s="124"/>
    </row>
    <row r="4848" spans="4:4" x14ac:dyDescent="0.2">
      <c r="D4848" s="124"/>
    </row>
    <row r="4849" spans="4:4" x14ac:dyDescent="0.2">
      <c r="D4849" s="124"/>
    </row>
    <row r="4850" spans="4:4" x14ac:dyDescent="0.2">
      <c r="D4850" s="124"/>
    </row>
    <row r="4851" spans="4:4" x14ac:dyDescent="0.2">
      <c r="D4851" s="124"/>
    </row>
    <row r="4852" spans="4:4" x14ac:dyDescent="0.2">
      <c r="D4852" s="124"/>
    </row>
    <row r="4853" spans="4:4" x14ac:dyDescent="0.2">
      <c r="D4853" s="124"/>
    </row>
    <row r="4854" spans="4:4" x14ac:dyDescent="0.2">
      <c r="D4854" s="124"/>
    </row>
    <row r="4855" spans="4:4" x14ac:dyDescent="0.2">
      <c r="D4855" s="124"/>
    </row>
    <row r="4856" spans="4:4" x14ac:dyDescent="0.2">
      <c r="D4856" s="124"/>
    </row>
    <row r="4857" spans="4:4" x14ac:dyDescent="0.2">
      <c r="D4857" s="124"/>
    </row>
    <row r="4858" spans="4:4" x14ac:dyDescent="0.2">
      <c r="D4858" s="124"/>
    </row>
    <row r="4859" spans="4:4" x14ac:dyDescent="0.2">
      <c r="D4859" s="124"/>
    </row>
    <row r="4860" spans="4:4" x14ac:dyDescent="0.2">
      <c r="D4860" s="124"/>
    </row>
    <row r="4861" spans="4:4" x14ac:dyDescent="0.2">
      <c r="D4861" s="124"/>
    </row>
    <row r="4862" spans="4:4" x14ac:dyDescent="0.2">
      <c r="D4862" s="124"/>
    </row>
    <row r="4863" spans="4:4" x14ac:dyDescent="0.2">
      <c r="D4863" s="124"/>
    </row>
    <row r="4864" spans="4:4" x14ac:dyDescent="0.2">
      <c r="D4864" s="124"/>
    </row>
    <row r="4865" spans="4:4" x14ac:dyDescent="0.2">
      <c r="D4865" s="124"/>
    </row>
    <row r="4866" spans="4:4" x14ac:dyDescent="0.2">
      <c r="D4866" s="124"/>
    </row>
    <row r="4867" spans="4:4" x14ac:dyDescent="0.2">
      <c r="D4867" s="124"/>
    </row>
    <row r="4868" spans="4:4" x14ac:dyDescent="0.2">
      <c r="D4868" s="124"/>
    </row>
    <row r="4869" spans="4:4" x14ac:dyDescent="0.2">
      <c r="D4869" s="124"/>
    </row>
    <row r="4870" spans="4:4" x14ac:dyDescent="0.2">
      <c r="D4870" s="124"/>
    </row>
    <row r="4871" spans="4:4" x14ac:dyDescent="0.2">
      <c r="D4871" s="124"/>
    </row>
    <row r="4872" spans="4:4" x14ac:dyDescent="0.2">
      <c r="D4872" s="124"/>
    </row>
    <row r="4873" spans="4:4" x14ac:dyDescent="0.2">
      <c r="D4873" s="124"/>
    </row>
    <row r="4874" spans="4:4" x14ac:dyDescent="0.2">
      <c r="D4874" s="124"/>
    </row>
    <row r="4875" spans="4:4" x14ac:dyDescent="0.2">
      <c r="D4875" s="124"/>
    </row>
    <row r="4876" spans="4:4" x14ac:dyDescent="0.2">
      <c r="D4876" s="124"/>
    </row>
    <row r="4877" spans="4:4" x14ac:dyDescent="0.2">
      <c r="D4877" s="124"/>
    </row>
    <row r="4878" spans="4:4" x14ac:dyDescent="0.2">
      <c r="D4878" s="124"/>
    </row>
    <row r="4879" spans="4:4" x14ac:dyDescent="0.2">
      <c r="D4879" s="124"/>
    </row>
    <row r="4880" spans="4:4" x14ac:dyDescent="0.2">
      <c r="D4880" s="124"/>
    </row>
    <row r="4881" spans="4:4" x14ac:dyDescent="0.2">
      <c r="D4881" s="124"/>
    </row>
    <row r="4882" spans="4:4" x14ac:dyDescent="0.2">
      <c r="D4882" s="124"/>
    </row>
    <row r="4883" spans="4:4" x14ac:dyDescent="0.2">
      <c r="D4883" s="124"/>
    </row>
    <row r="4884" spans="4:4" x14ac:dyDescent="0.2">
      <c r="D4884" s="124"/>
    </row>
    <row r="4885" spans="4:4" x14ac:dyDescent="0.2">
      <c r="D4885" s="124"/>
    </row>
    <row r="4886" spans="4:4" x14ac:dyDescent="0.2">
      <c r="D4886" s="124"/>
    </row>
    <row r="4887" spans="4:4" x14ac:dyDescent="0.2">
      <c r="D4887" s="124"/>
    </row>
    <row r="4888" spans="4:4" x14ac:dyDescent="0.2">
      <c r="D4888" s="124"/>
    </row>
    <row r="4889" spans="4:4" x14ac:dyDescent="0.2">
      <c r="D4889" s="124"/>
    </row>
    <row r="4890" spans="4:4" x14ac:dyDescent="0.2">
      <c r="D4890" s="124"/>
    </row>
    <row r="4891" spans="4:4" x14ac:dyDescent="0.2">
      <c r="D4891" s="124"/>
    </row>
    <row r="4892" spans="4:4" x14ac:dyDescent="0.2">
      <c r="D4892" s="124"/>
    </row>
    <row r="4893" spans="4:4" x14ac:dyDescent="0.2">
      <c r="D4893" s="124"/>
    </row>
    <row r="4894" spans="4:4" x14ac:dyDescent="0.2">
      <c r="D4894" s="124"/>
    </row>
    <row r="4895" spans="4:4" x14ac:dyDescent="0.2">
      <c r="D4895" s="124"/>
    </row>
    <row r="4896" spans="4:4" x14ac:dyDescent="0.2">
      <c r="D4896" s="124"/>
    </row>
    <row r="4897" spans="4:4" x14ac:dyDescent="0.2">
      <c r="D4897" s="124"/>
    </row>
    <row r="4898" spans="4:4" x14ac:dyDescent="0.2">
      <c r="D4898" s="124"/>
    </row>
    <row r="4899" spans="4:4" x14ac:dyDescent="0.2">
      <c r="D4899" s="124"/>
    </row>
    <row r="4900" spans="4:4" x14ac:dyDescent="0.2">
      <c r="D4900" s="124"/>
    </row>
    <row r="4901" spans="4:4" x14ac:dyDescent="0.2">
      <c r="D4901" s="124"/>
    </row>
    <row r="4902" spans="4:4" x14ac:dyDescent="0.2">
      <c r="D4902" s="124"/>
    </row>
    <row r="4903" spans="4:4" x14ac:dyDescent="0.2">
      <c r="D4903" s="124"/>
    </row>
    <row r="4904" spans="4:4" x14ac:dyDescent="0.2">
      <c r="D4904" s="124"/>
    </row>
    <row r="4905" spans="4:4" x14ac:dyDescent="0.2">
      <c r="D4905" s="124"/>
    </row>
    <row r="4906" spans="4:4" x14ac:dyDescent="0.2">
      <c r="D4906" s="124"/>
    </row>
    <row r="4907" spans="4:4" x14ac:dyDescent="0.2">
      <c r="D4907" s="124"/>
    </row>
    <row r="4908" spans="4:4" x14ac:dyDescent="0.2">
      <c r="D4908" s="124"/>
    </row>
    <row r="4909" spans="4:4" x14ac:dyDescent="0.2">
      <c r="D4909" s="124"/>
    </row>
    <row r="4910" spans="4:4" x14ac:dyDescent="0.2">
      <c r="D4910" s="124"/>
    </row>
    <row r="4911" spans="4:4" x14ac:dyDescent="0.2">
      <c r="D4911" s="124"/>
    </row>
    <row r="4912" spans="4:4" x14ac:dyDescent="0.2">
      <c r="D4912" s="124"/>
    </row>
    <row r="4913" spans="4:4" x14ac:dyDescent="0.2">
      <c r="D4913" s="124"/>
    </row>
    <row r="4914" spans="4:4" x14ac:dyDescent="0.2">
      <c r="D4914" s="124"/>
    </row>
    <row r="4915" spans="4:4" x14ac:dyDescent="0.2">
      <c r="D4915" s="124"/>
    </row>
    <row r="4916" spans="4:4" x14ac:dyDescent="0.2">
      <c r="D4916" s="124"/>
    </row>
    <row r="4917" spans="4:4" x14ac:dyDescent="0.2">
      <c r="D4917" s="124"/>
    </row>
    <row r="4918" spans="4:4" x14ac:dyDescent="0.2">
      <c r="D4918" s="124"/>
    </row>
    <row r="4919" spans="4:4" x14ac:dyDescent="0.2">
      <c r="D4919" s="124"/>
    </row>
    <row r="4920" spans="4:4" x14ac:dyDescent="0.2">
      <c r="D4920" s="124"/>
    </row>
    <row r="4921" spans="4:4" x14ac:dyDescent="0.2">
      <c r="D4921" s="124"/>
    </row>
    <row r="4922" spans="4:4" x14ac:dyDescent="0.2">
      <c r="D4922" s="124"/>
    </row>
    <row r="4923" spans="4:4" x14ac:dyDescent="0.2">
      <c r="D4923" s="124"/>
    </row>
    <row r="4924" spans="4:4" x14ac:dyDescent="0.2">
      <c r="D4924" s="124"/>
    </row>
    <row r="4925" spans="4:4" x14ac:dyDescent="0.2">
      <c r="D4925" s="124"/>
    </row>
    <row r="4926" spans="4:4" x14ac:dyDescent="0.2">
      <c r="D4926" s="124"/>
    </row>
    <row r="4927" spans="4:4" x14ac:dyDescent="0.2">
      <c r="D4927" s="124"/>
    </row>
    <row r="4928" spans="4:4" x14ac:dyDescent="0.2">
      <c r="D4928" s="124"/>
    </row>
    <row r="4929" spans="4:4" x14ac:dyDescent="0.2">
      <c r="D4929" s="124"/>
    </row>
    <row r="4930" spans="4:4" x14ac:dyDescent="0.2">
      <c r="D4930" s="124"/>
    </row>
    <row r="4931" spans="4:4" x14ac:dyDescent="0.2">
      <c r="D4931" s="124"/>
    </row>
    <row r="4932" spans="4:4" x14ac:dyDescent="0.2">
      <c r="D4932" s="124"/>
    </row>
    <row r="4933" spans="4:4" x14ac:dyDescent="0.2">
      <c r="D4933" s="124"/>
    </row>
    <row r="4934" spans="4:4" x14ac:dyDescent="0.2">
      <c r="D4934" s="124"/>
    </row>
    <row r="4935" spans="4:4" x14ac:dyDescent="0.2">
      <c r="D4935" s="124"/>
    </row>
    <row r="4936" spans="4:4" x14ac:dyDescent="0.2">
      <c r="D4936" s="124"/>
    </row>
    <row r="4937" spans="4:4" x14ac:dyDescent="0.2">
      <c r="D4937" s="124"/>
    </row>
    <row r="4938" spans="4:4" x14ac:dyDescent="0.2">
      <c r="D4938" s="124"/>
    </row>
    <row r="4939" spans="4:4" x14ac:dyDescent="0.2">
      <c r="D4939" s="124"/>
    </row>
    <row r="4940" spans="4:4" x14ac:dyDescent="0.2">
      <c r="D4940" s="124"/>
    </row>
    <row r="4941" spans="4:4" x14ac:dyDescent="0.2">
      <c r="D4941" s="124"/>
    </row>
    <row r="4942" spans="4:4" x14ac:dyDescent="0.2">
      <c r="D4942" s="124"/>
    </row>
    <row r="4943" spans="4:4" x14ac:dyDescent="0.2">
      <c r="D4943" s="124"/>
    </row>
    <row r="4944" spans="4:4" x14ac:dyDescent="0.2">
      <c r="D4944" s="124"/>
    </row>
    <row r="4945" spans="4:4" x14ac:dyDescent="0.2">
      <c r="D4945" s="124"/>
    </row>
    <row r="4946" spans="4:4" x14ac:dyDescent="0.2">
      <c r="D4946" s="124"/>
    </row>
    <row r="4947" spans="4:4" x14ac:dyDescent="0.2">
      <c r="D4947" s="124"/>
    </row>
    <row r="4948" spans="4:4" x14ac:dyDescent="0.2">
      <c r="D4948" s="124"/>
    </row>
    <row r="4949" spans="4:4" x14ac:dyDescent="0.2">
      <c r="D4949" s="124"/>
    </row>
    <row r="4950" spans="4:4" x14ac:dyDescent="0.2">
      <c r="D4950" s="124"/>
    </row>
    <row r="4951" spans="4:4" x14ac:dyDescent="0.2">
      <c r="D4951" s="124"/>
    </row>
    <row r="4952" spans="4:4" x14ac:dyDescent="0.2">
      <c r="D4952" s="124"/>
    </row>
    <row r="4953" spans="4:4" x14ac:dyDescent="0.2">
      <c r="D4953" s="124"/>
    </row>
    <row r="4954" spans="4:4" x14ac:dyDescent="0.2">
      <c r="D4954" s="124"/>
    </row>
    <row r="4955" spans="4:4" x14ac:dyDescent="0.2">
      <c r="D4955" s="124"/>
    </row>
    <row r="4956" spans="4:4" x14ac:dyDescent="0.2">
      <c r="D4956" s="124"/>
    </row>
    <row r="4957" spans="4:4" x14ac:dyDescent="0.2">
      <c r="D4957" s="124"/>
    </row>
    <row r="4958" spans="4:4" x14ac:dyDescent="0.2">
      <c r="D4958" s="124"/>
    </row>
    <row r="4959" spans="4:4" x14ac:dyDescent="0.2">
      <c r="D4959" s="124"/>
    </row>
    <row r="4960" spans="4:4" x14ac:dyDescent="0.2">
      <c r="D4960" s="124"/>
    </row>
    <row r="4961" spans="4:4" x14ac:dyDescent="0.2">
      <c r="D4961" s="124"/>
    </row>
    <row r="4962" spans="4:4" x14ac:dyDescent="0.2">
      <c r="D4962" s="124"/>
    </row>
    <row r="4963" spans="4:4" x14ac:dyDescent="0.2">
      <c r="D4963" s="124"/>
    </row>
    <row r="4964" spans="4:4" x14ac:dyDescent="0.2">
      <c r="D4964" s="124"/>
    </row>
    <row r="4965" spans="4:4" x14ac:dyDescent="0.2">
      <c r="D4965" s="124"/>
    </row>
    <row r="4966" spans="4:4" x14ac:dyDescent="0.2">
      <c r="D4966" s="124"/>
    </row>
    <row r="4967" spans="4:4" x14ac:dyDescent="0.2">
      <c r="D4967" s="124"/>
    </row>
    <row r="4968" spans="4:4" x14ac:dyDescent="0.2">
      <c r="D4968" s="124"/>
    </row>
    <row r="4969" spans="4:4" x14ac:dyDescent="0.2">
      <c r="D4969" s="124"/>
    </row>
    <row r="4970" spans="4:4" x14ac:dyDescent="0.2">
      <c r="D4970" s="124"/>
    </row>
    <row r="4971" spans="4:4" x14ac:dyDescent="0.2">
      <c r="D4971" s="124"/>
    </row>
    <row r="4972" spans="4:4" x14ac:dyDescent="0.2">
      <c r="D4972" s="124"/>
    </row>
    <row r="4973" spans="4:4" x14ac:dyDescent="0.2">
      <c r="D4973" s="124"/>
    </row>
    <row r="4974" spans="4:4" x14ac:dyDescent="0.2">
      <c r="D4974" s="124"/>
    </row>
    <row r="4975" spans="4:4" x14ac:dyDescent="0.2">
      <c r="D4975" s="124"/>
    </row>
    <row r="4976" spans="4:4" x14ac:dyDescent="0.2">
      <c r="D4976" s="124"/>
    </row>
    <row r="4977" spans="4:4" x14ac:dyDescent="0.2">
      <c r="D4977" s="124"/>
    </row>
    <row r="4978" spans="4:4" x14ac:dyDescent="0.2">
      <c r="D4978" s="124"/>
    </row>
    <row r="4979" spans="4:4" x14ac:dyDescent="0.2">
      <c r="D4979" s="124"/>
    </row>
    <row r="4980" spans="4:4" x14ac:dyDescent="0.2">
      <c r="D4980" s="124"/>
    </row>
    <row r="4981" spans="4:4" x14ac:dyDescent="0.2">
      <c r="D4981" s="124"/>
    </row>
    <row r="4982" spans="4:4" x14ac:dyDescent="0.2">
      <c r="D4982" s="124"/>
    </row>
    <row r="4983" spans="4:4" x14ac:dyDescent="0.2">
      <c r="D4983" s="124"/>
    </row>
    <row r="4984" spans="4:4" x14ac:dyDescent="0.2">
      <c r="D4984" s="124"/>
    </row>
    <row r="4985" spans="4:4" x14ac:dyDescent="0.2">
      <c r="D4985" s="124"/>
    </row>
    <row r="4986" spans="4:4" x14ac:dyDescent="0.2">
      <c r="D4986" s="124"/>
    </row>
    <row r="4987" spans="4:4" x14ac:dyDescent="0.2">
      <c r="D4987" s="124"/>
    </row>
    <row r="4988" spans="4:4" x14ac:dyDescent="0.2">
      <c r="D4988" s="124"/>
    </row>
    <row r="4989" spans="4:4" x14ac:dyDescent="0.2">
      <c r="D4989" s="124"/>
    </row>
    <row r="4990" spans="4:4" x14ac:dyDescent="0.2">
      <c r="D4990" s="124"/>
    </row>
    <row r="4991" spans="4:4" x14ac:dyDescent="0.2">
      <c r="D4991" s="124"/>
    </row>
    <row r="4992" spans="4:4" x14ac:dyDescent="0.2">
      <c r="D4992" s="124"/>
    </row>
    <row r="4993" spans="4:4" x14ac:dyDescent="0.2">
      <c r="D4993" s="124"/>
    </row>
    <row r="4994" spans="4:4" x14ac:dyDescent="0.2">
      <c r="D4994" s="124"/>
    </row>
    <row r="4995" spans="4:4" x14ac:dyDescent="0.2">
      <c r="D4995" s="124"/>
    </row>
    <row r="4996" spans="4:4" x14ac:dyDescent="0.2">
      <c r="D4996" s="124"/>
    </row>
    <row r="4997" spans="4:4" x14ac:dyDescent="0.2">
      <c r="D4997" s="124"/>
    </row>
    <row r="4998" spans="4:4" x14ac:dyDescent="0.2">
      <c r="D4998" s="124"/>
    </row>
    <row r="4999" spans="4:4" x14ac:dyDescent="0.2">
      <c r="D4999" s="124"/>
    </row>
    <row r="5000" spans="4:4" x14ac:dyDescent="0.2">
      <c r="D5000" s="124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72</vt:i4>
      </vt:variant>
    </vt:vector>
  </HeadingPairs>
  <TitlesOfParts>
    <vt:vector size="89" baseType="lpstr">
      <vt:lpstr>Pokyny pro vyplnění</vt:lpstr>
      <vt:lpstr>Stavba</vt:lpstr>
      <vt:lpstr>VzorPolozky</vt:lpstr>
      <vt:lpstr>VRN VRN Naklady</vt:lpstr>
      <vt:lpstr>SO01-02 01.01R Pol</vt:lpstr>
      <vt:lpstr>IO02 02.01 Pol</vt:lpstr>
      <vt:lpstr>IO03a 03a.01 Pol</vt:lpstr>
      <vt:lpstr>IO03b 03b.01 Pol</vt:lpstr>
      <vt:lpstr>IO04 04.01 Pol</vt:lpstr>
      <vt:lpstr>IO05 05.01 Pol</vt:lpstr>
      <vt:lpstr>IO06 06.01 Pol</vt:lpstr>
      <vt:lpstr>IO07 07.01 Pol</vt:lpstr>
      <vt:lpstr>IO08 08.01 Pol</vt:lpstr>
      <vt:lpstr>IO09 09.01 Pol</vt:lpstr>
      <vt:lpstr>IO10 10.01 Pol</vt:lpstr>
      <vt:lpstr>IO11 11.01 Pol</vt:lpstr>
      <vt:lpstr>IO12 12.01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'IO02 02.01 Pol'!Názvy_tisku</vt:lpstr>
      <vt:lpstr>'IO03a 03a.01 Pol'!Názvy_tisku</vt:lpstr>
      <vt:lpstr>'IO03b 03b.01 Pol'!Názvy_tisku</vt:lpstr>
      <vt:lpstr>'IO04 04.01 Pol'!Názvy_tisku</vt:lpstr>
      <vt:lpstr>'IO05 05.01 Pol'!Názvy_tisku</vt:lpstr>
      <vt:lpstr>'IO06 06.01 Pol'!Názvy_tisku</vt:lpstr>
      <vt:lpstr>'IO07 07.01 Pol'!Názvy_tisku</vt:lpstr>
      <vt:lpstr>'IO08 08.01 Pol'!Názvy_tisku</vt:lpstr>
      <vt:lpstr>'IO09 09.01 Pol'!Názvy_tisku</vt:lpstr>
      <vt:lpstr>'IO10 10.01 Pol'!Názvy_tisku</vt:lpstr>
      <vt:lpstr>'IO11 11.01 Pol'!Názvy_tisku</vt:lpstr>
      <vt:lpstr>'IO12 12.01 Pol'!Názvy_tisku</vt:lpstr>
      <vt:lpstr>'SO01-02 01.01R Pol'!Názvy_tisku</vt:lpstr>
      <vt:lpstr>'VRN VRN Naklady'!Názvy_tisku</vt:lpstr>
      <vt:lpstr>oadresa</vt:lpstr>
      <vt:lpstr>Stavba!Objednatel</vt:lpstr>
      <vt:lpstr>Stavba!Objekt</vt:lpstr>
      <vt:lpstr>'IO02 02.01 Pol'!Oblast_tisku</vt:lpstr>
      <vt:lpstr>'IO03a 03a.01 Pol'!Oblast_tisku</vt:lpstr>
      <vt:lpstr>'IO03b 03b.01 Pol'!Oblast_tisku</vt:lpstr>
      <vt:lpstr>'IO04 04.01 Pol'!Oblast_tisku</vt:lpstr>
      <vt:lpstr>'IO05 05.01 Pol'!Oblast_tisku</vt:lpstr>
      <vt:lpstr>'IO06 06.01 Pol'!Oblast_tisku</vt:lpstr>
      <vt:lpstr>'IO07 07.01 Pol'!Oblast_tisku</vt:lpstr>
      <vt:lpstr>'IO08 08.01 Pol'!Oblast_tisku</vt:lpstr>
      <vt:lpstr>'IO09 09.01 Pol'!Oblast_tisku</vt:lpstr>
      <vt:lpstr>'IO10 10.01 Pol'!Oblast_tisku</vt:lpstr>
      <vt:lpstr>'IO11 11.01 Pol'!Oblast_tisku</vt:lpstr>
      <vt:lpstr>'IO12 12.01 Pol'!Oblast_tisku</vt:lpstr>
      <vt:lpstr>'SO01-02 01.01R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Šebela</dc:creator>
  <cp:lastModifiedBy>Vlčková Renáta, Ing.</cp:lastModifiedBy>
  <cp:lastPrinted>2019-02-07T09:13:43Z</cp:lastPrinted>
  <dcterms:created xsi:type="dcterms:W3CDTF">2009-04-08T07:15:50Z</dcterms:created>
  <dcterms:modified xsi:type="dcterms:W3CDTF">2019-02-13T08:04:13Z</dcterms:modified>
</cp:coreProperties>
</file>