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Projekty\Projekty 2018\39_2018 HOK Olomouc - revize č.1\DPS ke kontrole 15062018\"/>
    </mc:Choice>
  </mc:AlternateContent>
  <bookViews>
    <workbookView xWindow="-15" yWindow="-15" windowWidth="14415" windowHeight="12795"/>
  </bookViews>
  <sheets>
    <sheet name="List1" sheetId="2" r:id="rId1"/>
  </sheets>
  <definedNames>
    <definedName name="_xlnm.Print_Area" localSheetId="0">List1!$A$1:$V$148</definedName>
  </definedNames>
  <calcPr calcId="152511"/>
</workbook>
</file>

<file path=xl/calcChain.xml><?xml version="1.0" encoding="utf-8"?>
<calcChain xmlns="http://schemas.openxmlformats.org/spreadsheetml/2006/main">
  <c r="F77" i="2" l="1"/>
  <c r="L77" i="2" s="1"/>
  <c r="F48" i="2" l="1"/>
  <c r="L48" i="2" s="1"/>
  <c r="F39" i="2"/>
  <c r="L39" i="2" s="1"/>
  <c r="K72" i="2"/>
  <c r="F119" i="2" l="1"/>
  <c r="J119" i="2" s="1"/>
  <c r="L119" i="2" s="1"/>
  <c r="F122" i="2"/>
  <c r="J122" i="2" s="1"/>
  <c r="L122" i="2" s="1"/>
  <c r="F121" i="2"/>
  <c r="J121" i="2" s="1"/>
  <c r="L121" i="2" s="1"/>
  <c r="F127" i="2"/>
  <c r="J127" i="2" s="1"/>
  <c r="L127" i="2" s="1"/>
  <c r="F126" i="2"/>
  <c r="J126" i="2" s="1"/>
  <c r="L126" i="2" s="1"/>
  <c r="F125" i="2"/>
  <c r="J125" i="2" s="1"/>
  <c r="L125" i="2" s="1"/>
  <c r="F124" i="2"/>
  <c r="J124" i="2" s="1"/>
  <c r="L124" i="2" s="1"/>
  <c r="F123" i="2"/>
  <c r="J123" i="2" s="1"/>
  <c r="L123" i="2" s="1"/>
  <c r="F132" i="2"/>
  <c r="J132" i="2" s="1"/>
  <c r="L132" i="2" s="1"/>
  <c r="F131" i="2"/>
  <c r="J131" i="2" s="1"/>
  <c r="L131" i="2" s="1"/>
  <c r="F130" i="2"/>
  <c r="J130" i="2" s="1"/>
  <c r="L130" i="2" s="1"/>
  <c r="F129" i="2"/>
  <c r="J129" i="2" s="1"/>
  <c r="L129" i="2" s="1"/>
  <c r="F137" i="2"/>
  <c r="J137" i="2" s="1"/>
  <c r="L137" i="2" s="1"/>
  <c r="F134" i="2"/>
  <c r="J134" i="2" s="1"/>
  <c r="L134" i="2" s="1"/>
  <c r="F135" i="2"/>
  <c r="J135" i="2" s="1"/>
  <c r="L135" i="2" s="1"/>
  <c r="F136" i="2"/>
  <c r="J136" i="2" s="1"/>
  <c r="L136" i="2" s="1"/>
  <c r="J90" i="2" l="1"/>
  <c r="J109" i="2" s="1"/>
  <c r="F90" i="2"/>
  <c r="L90" i="2" s="1"/>
  <c r="F89" i="2"/>
  <c r="L89" i="2" s="1"/>
  <c r="K83" i="2"/>
  <c r="F86" i="2"/>
  <c r="L86" i="2" s="1"/>
  <c r="F97" i="2"/>
  <c r="L97" i="2" s="1"/>
  <c r="F92" i="2"/>
  <c r="L92" i="2" s="1"/>
  <c r="F93" i="2"/>
  <c r="L93" i="2" s="1"/>
  <c r="F91" i="2"/>
  <c r="L91" i="2" s="1"/>
  <c r="F88" i="2"/>
  <c r="L88" i="2" s="1"/>
  <c r="F96" i="2"/>
  <c r="L96" i="2" s="1"/>
  <c r="F99" i="2"/>
  <c r="L99" i="2" s="1"/>
  <c r="F94" i="2"/>
  <c r="L94" i="2" s="1"/>
  <c r="F95" i="2"/>
  <c r="L95" i="2" s="1"/>
  <c r="F98" i="2"/>
  <c r="L98" i="2" s="1"/>
  <c r="F81" i="2"/>
  <c r="L81" i="2" s="1"/>
  <c r="F78" i="2"/>
  <c r="L78" i="2" s="1"/>
  <c r="J37" i="2"/>
  <c r="F67" i="2"/>
  <c r="L67" i="2" s="1"/>
  <c r="F46" i="2"/>
  <c r="L46" i="2" s="1"/>
  <c r="F47" i="2"/>
  <c r="L47" i="2" s="1"/>
  <c r="F65" i="2"/>
  <c r="L65" i="2" s="1"/>
  <c r="F63" i="2"/>
  <c r="L63" i="2" s="1"/>
  <c r="F61" i="2"/>
  <c r="L61" i="2" s="1"/>
  <c r="F60" i="2"/>
  <c r="L60" i="2" s="1"/>
  <c r="F59" i="2"/>
  <c r="L59" i="2" s="1"/>
  <c r="F58" i="2"/>
  <c r="D18" i="2"/>
  <c r="L58" i="2" l="1"/>
  <c r="W28" i="2" l="1"/>
  <c r="F28" i="2"/>
  <c r="L28" i="2" s="1"/>
  <c r="W29" i="2"/>
  <c r="F29" i="2"/>
  <c r="L29" i="2" s="1"/>
  <c r="W30" i="2"/>
  <c r="F30" i="2"/>
  <c r="L30" i="2" s="1"/>
  <c r="W31" i="2"/>
  <c r="F31" i="2"/>
  <c r="L31" i="2" s="1"/>
  <c r="W32" i="2"/>
  <c r="F32" i="2"/>
  <c r="L32" i="2" s="1"/>
  <c r="F146" i="2"/>
  <c r="L146" i="2" s="1"/>
  <c r="F145" i="2"/>
  <c r="L145" i="2" s="1"/>
  <c r="F143" i="2"/>
  <c r="L143" i="2" s="1"/>
  <c r="F141" i="2"/>
  <c r="L141" i="2" s="1"/>
  <c r="F117" i="2"/>
  <c r="J117" i="2" s="1"/>
  <c r="F118" i="2"/>
  <c r="J118" i="2" s="1"/>
  <c r="L118" i="2" s="1"/>
  <c r="L117" i="2" l="1"/>
  <c r="F133" i="2"/>
  <c r="J133" i="2" s="1"/>
  <c r="L133" i="2" s="1"/>
  <c r="F128" i="2"/>
  <c r="J128" i="2" s="1"/>
  <c r="L128" i="2" s="1"/>
  <c r="F120" i="2"/>
  <c r="J120" i="2" s="1"/>
  <c r="F27" i="2"/>
  <c r="L27" i="2" s="1"/>
  <c r="F19" i="2"/>
  <c r="K35" i="2"/>
  <c r="F17" i="2"/>
  <c r="L17" i="2" s="1"/>
  <c r="F16" i="2"/>
  <c r="L16" i="2" s="1"/>
  <c r="F11" i="2"/>
  <c r="L11" i="2" s="1"/>
  <c r="F10" i="2"/>
  <c r="L10" i="2" s="1"/>
  <c r="F9" i="2"/>
  <c r="L9" i="2" s="1"/>
  <c r="F12" i="2"/>
  <c r="L12" i="2" s="1"/>
  <c r="F13" i="2"/>
  <c r="L13" i="2" s="1"/>
  <c r="F14" i="2"/>
  <c r="L14" i="2" s="1"/>
  <c r="F50" i="2"/>
  <c r="L50" i="2" s="1"/>
  <c r="F42" i="2"/>
  <c r="L42" i="2" s="1"/>
  <c r="F41" i="2"/>
  <c r="L41" i="2" s="1"/>
  <c r="F40" i="2"/>
  <c r="L40" i="2" s="1"/>
  <c r="F38" i="2"/>
  <c r="L38" i="2" s="1"/>
  <c r="F44" i="2"/>
  <c r="L44" i="2" s="1"/>
  <c r="F43" i="2"/>
  <c r="L43" i="2" s="1"/>
  <c r="K109" i="2"/>
  <c r="F85" i="2"/>
  <c r="L85" i="2" s="1"/>
  <c r="F84" i="2"/>
  <c r="L84" i="2" s="1"/>
  <c r="F83" i="2"/>
  <c r="L83" i="2" s="1"/>
  <c r="F75" i="2"/>
  <c r="L75" i="2" s="1"/>
  <c r="F108" i="2"/>
  <c r="L108" i="2" s="1"/>
  <c r="F100" i="2"/>
  <c r="L100" i="2" s="1"/>
  <c r="F79" i="2"/>
  <c r="L79" i="2" s="1"/>
  <c r="F87" i="2"/>
  <c r="L87" i="2" s="1"/>
  <c r="F82" i="2"/>
  <c r="L82" i="2" s="1"/>
  <c r="F80" i="2"/>
  <c r="L80" i="2" s="1"/>
  <c r="F76" i="2"/>
  <c r="L76" i="2" s="1"/>
  <c r="F74" i="2"/>
  <c r="L74" i="2" s="1"/>
  <c r="W71" i="2"/>
  <c r="F71" i="2"/>
  <c r="L71" i="2" s="1"/>
  <c r="W70" i="2"/>
  <c r="F70" i="2"/>
  <c r="L70" i="2" s="1"/>
  <c r="W69" i="2"/>
  <c r="F69" i="2"/>
  <c r="L69" i="2" s="1"/>
  <c r="W68" i="2"/>
  <c r="F68" i="2"/>
  <c r="L68" i="2" s="1"/>
  <c r="F66" i="2"/>
  <c r="L66" i="2" s="1"/>
  <c r="F62" i="2"/>
  <c r="L62" i="2" s="1"/>
  <c r="F49" i="2"/>
  <c r="L49" i="2" s="1"/>
  <c r="F45" i="2"/>
  <c r="F37" i="2"/>
  <c r="F114" i="2"/>
  <c r="J114" i="2" s="1"/>
  <c r="L114" i="2" s="1"/>
  <c r="F113" i="2"/>
  <c r="J113" i="2" s="1"/>
  <c r="L113" i="2" s="1"/>
  <c r="F112" i="2"/>
  <c r="J112" i="2" s="1"/>
  <c r="L112" i="2" s="1"/>
  <c r="F111" i="2"/>
  <c r="J111" i="2" s="1"/>
  <c r="W34" i="2"/>
  <c r="F34" i="2"/>
  <c r="L34" i="2" s="1"/>
  <c r="W33" i="2"/>
  <c r="F33" i="2"/>
  <c r="L33" i="2" s="1"/>
  <c r="W26" i="2"/>
  <c r="F26" i="2"/>
  <c r="L26" i="2" s="1"/>
  <c r="W25" i="2"/>
  <c r="F25" i="2"/>
  <c r="L25" i="2" s="1"/>
  <c r="W24" i="2"/>
  <c r="F24" i="2"/>
  <c r="L24" i="2" s="1"/>
  <c r="W23" i="2"/>
  <c r="F23" i="2"/>
  <c r="L23" i="2" s="1"/>
  <c r="W64" i="2"/>
  <c r="F64" i="2"/>
  <c r="L64" i="2" s="1"/>
  <c r="F22" i="2"/>
  <c r="L22" i="2" s="1"/>
  <c r="F21" i="2"/>
  <c r="L21" i="2" s="1"/>
  <c r="F20" i="2"/>
  <c r="L20" i="2" s="1"/>
  <c r="F18" i="2"/>
  <c r="L111" i="2" l="1"/>
  <c r="J115" i="2"/>
  <c r="J138" i="2"/>
  <c r="L120" i="2"/>
  <c r="J35" i="2"/>
  <c r="L19" i="2"/>
  <c r="L18" i="2"/>
  <c r="J72" i="2"/>
  <c r="L37" i="2"/>
  <c r="L45" i="2"/>
  <c r="F15" i="2"/>
  <c r="L15" i="2" s="1"/>
</calcChain>
</file>

<file path=xl/sharedStrings.xml><?xml version="1.0" encoding="utf-8"?>
<sst xmlns="http://schemas.openxmlformats.org/spreadsheetml/2006/main" count="499" uniqueCount="241">
  <si>
    <t>Místnost</t>
  </si>
  <si>
    <t>Podl.</t>
  </si>
  <si>
    <t>Název</t>
  </si>
  <si>
    <t>Číslo</t>
  </si>
  <si>
    <t>s.v.</t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</si>
  <si>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</si>
  <si>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0"/>
        <rFont val="Arial CE"/>
        <family val="2"/>
        <charset val="238"/>
      </rPr>
      <t>3</t>
    </r>
  </si>
  <si>
    <t>Poznámka požadavek předpis</t>
  </si>
  <si>
    <t>Vzduchový výkon</t>
  </si>
  <si>
    <t>Přívod</t>
  </si>
  <si>
    <r>
      <t>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/h</t>
    </r>
  </si>
  <si>
    <t>Odvod</t>
  </si>
  <si>
    <t xml:space="preserve">Požadavek na čerstvý vzduch </t>
  </si>
  <si>
    <t>Výměna</t>
  </si>
  <si>
    <t>x/h</t>
  </si>
  <si>
    <t>Přetl. +</t>
  </si>
  <si>
    <t>Podtl. -</t>
  </si>
  <si>
    <t>%</t>
  </si>
  <si>
    <t>Zima</t>
  </si>
  <si>
    <t>Léto</t>
  </si>
  <si>
    <t>°C</t>
  </si>
  <si>
    <t>Vlh.</t>
  </si>
  <si>
    <t>Hl.hluku</t>
  </si>
  <si>
    <t>dB(A)</t>
  </si>
  <si>
    <t>Požadované parametry</t>
  </si>
  <si>
    <t>Stupeň filtrace</t>
  </si>
  <si>
    <t>Bilance množství vzduchu a potřeb energie pro chlazení a ohřev</t>
  </si>
  <si>
    <t>Č. zařízení</t>
  </si>
  <si>
    <t>Tepelná zátěž</t>
  </si>
  <si>
    <t>Vnitřní</t>
  </si>
  <si>
    <t xml:space="preserve">Vnější </t>
  </si>
  <si>
    <t>W</t>
  </si>
  <si>
    <t>osoby</t>
  </si>
  <si>
    <t>AKCE:</t>
  </si>
  <si>
    <t>50m3/h/WC</t>
  </si>
  <si>
    <t>15x/h</t>
  </si>
  <si>
    <t>chodba</t>
  </si>
  <si>
    <t>2x/h</t>
  </si>
  <si>
    <t>50m3/h/os</t>
  </si>
  <si>
    <t>5x/h</t>
  </si>
  <si>
    <t>čistící místnost</t>
  </si>
  <si>
    <t>příspěvek VZT citelného výkonu</t>
  </si>
  <si>
    <t>schodiště</t>
  </si>
  <si>
    <t>10x/h</t>
  </si>
  <si>
    <t>pro teplotu v místnosti +25°C</t>
  </si>
  <si>
    <t>50m3/h/wc</t>
  </si>
  <si>
    <t>30m3/h/UK</t>
  </si>
  <si>
    <t>ÚK</t>
  </si>
  <si>
    <t>stacionář  CHEMO</t>
  </si>
  <si>
    <t>Pracovna sestry</t>
  </si>
  <si>
    <t>stacionář  TRANSFUZE</t>
  </si>
  <si>
    <t>Recepce</t>
  </si>
  <si>
    <t>Sesterna</t>
  </si>
  <si>
    <t>Odběrová místnost</t>
  </si>
  <si>
    <t>8x/h</t>
  </si>
  <si>
    <t>Vyšetřovna 1</t>
  </si>
  <si>
    <t>Přísálí</t>
  </si>
  <si>
    <t>Vyšetřovna 2</t>
  </si>
  <si>
    <t>Výkonová místnost</t>
  </si>
  <si>
    <t>2+2</t>
  </si>
  <si>
    <t>výtah</t>
  </si>
  <si>
    <t>30m3/h/os</t>
  </si>
  <si>
    <t>Vyšetřovna 8</t>
  </si>
  <si>
    <t>Vyšetřovna 7</t>
  </si>
  <si>
    <t>Vyšetřovna 6</t>
  </si>
  <si>
    <t>Vyšetřovna 5</t>
  </si>
  <si>
    <t>Vyšetřovna 4</t>
  </si>
  <si>
    <t>Vyšetřovna 3</t>
  </si>
  <si>
    <t>Čekárna pacienti</t>
  </si>
  <si>
    <t>seminární místnost</t>
  </si>
  <si>
    <t>Primář</t>
  </si>
  <si>
    <t>Asistentky</t>
  </si>
  <si>
    <t>KS data</t>
  </si>
  <si>
    <t>KS sklad</t>
  </si>
  <si>
    <t>104100</t>
  </si>
  <si>
    <t>104090</t>
  </si>
  <si>
    <t>sklad sm</t>
  </si>
  <si>
    <t>104080</t>
  </si>
  <si>
    <t>104060</t>
  </si>
  <si>
    <t>104180</t>
  </si>
  <si>
    <t>předsíň M</t>
  </si>
  <si>
    <t>WC M</t>
  </si>
  <si>
    <t>104190</t>
  </si>
  <si>
    <t>104200</t>
  </si>
  <si>
    <t>104170</t>
  </si>
  <si>
    <t>předsíň ž</t>
  </si>
  <si>
    <t>předsíň Ź</t>
  </si>
  <si>
    <t>104210</t>
  </si>
  <si>
    <t>WC Ž</t>
  </si>
  <si>
    <t>104050</t>
  </si>
  <si>
    <t>104260</t>
  </si>
  <si>
    <t>104250</t>
  </si>
  <si>
    <t>104270</t>
  </si>
  <si>
    <t>104280</t>
  </si>
  <si>
    <t>104310</t>
  </si>
  <si>
    <t>104300</t>
  </si>
  <si>
    <t>KS spisovna</t>
  </si>
  <si>
    <t>104130</t>
  </si>
  <si>
    <t>104140</t>
  </si>
  <si>
    <t>104160</t>
  </si>
  <si>
    <t>104240</t>
  </si>
  <si>
    <t>104040</t>
  </si>
  <si>
    <t>104030</t>
  </si>
  <si>
    <t>102040</t>
  </si>
  <si>
    <t>102030</t>
  </si>
  <si>
    <t>101030</t>
  </si>
  <si>
    <t>103030</t>
  </si>
  <si>
    <t>103040</t>
  </si>
  <si>
    <t>103070</t>
  </si>
  <si>
    <t>103080</t>
  </si>
  <si>
    <t>103090</t>
  </si>
  <si>
    <t>103110</t>
  </si>
  <si>
    <t>103130</t>
  </si>
  <si>
    <t>103150</t>
  </si>
  <si>
    <t>103170</t>
  </si>
  <si>
    <t>103200</t>
  </si>
  <si>
    <t>103160</t>
  </si>
  <si>
    <t>103320</t>
  </si>
  <si>
    <t>103270</t>
  </si>
  <si>
    <t>103280</t>
  </si>
  <si>
    <t>103300</t>
  </si>
  <si>
    <t>103290</t>
  </si>
  <si>
    <t>WC ž</t>
  </si>
  <si>
    <t>103250</t>
  </si>
  <si>
    <t>103260</t>
  </si>
  <si>
    <t>předsíň zam ž</t>
  </si>
  <si>
    <t>WC zam ž</t>
  </si>
  <si>
    <t>předsíň zam M</t>
  </si>
  <si>
    <t>WC zam M</t>
  </si>
  <si>
    <t>103220</t>
  </si>
  <si>
    <t>103210</t>
  </si>
  <si>
    <t>103230</t>
  </si>
  <si>
    <t>103240</t>
  </si>
  <si>
    <t>103050</t>
  </si>
  <si>
    <t>WC imob</t>
  </si>
  <si>
    <t>103060</t>
  </si>
  <si>
    <t>103140</t>
  </si>
  <si>
    <t>103180</t>
  </si>
  <si>
    <t>102050</t>
  </si>
  <si>
    <t>102060</t>
  </si>
  <si>
    <t>WC pers. M</t>
  </si>
  <si>
    <t>102070</t>
  </si>
  <si>
    <t>předsíň pers. M</t>
  </si>
  <si>
    <t>102080</t>
  </si>
  <si>
    <t>102090</t>
  </si>
  <si>
    <t>102100</t>
  </si>
  <si>
    <t>WC m</t>
  </si>
  <si>
    <t>102110</t>
  </si>
  <si>
    <t>102120</t>
  </si>
  <si>
    <t>předsíň m</t>
  </si>
  <si>
    <t>předsíň pers. Ž</t>
  </si>
  <si>
    <t>WC pers. Ž</t>
  </si>
  <si>
    <t>102140</t>
  </si>
  <si>
    <t>102150</t>
  </si>
  <si>
    <t>102230</t>
  </si>
  <si>
    <t>102160</t>
  </si>
  <si>
    <t>102170</t>
  </si>
  <si>
    <t>102180</t>
  </si>
  <si>
    <t>102190</t>
  </si>
  <si>
    <t>102200</t>
  </si>
  <si>
    <t>102220</t>
  </si>
  <si>
    <t>102210</t>
  </si>
  <si>
    <t>pisoár m</t>
  </si>
  <si>
    <t>102130</t>
  </si>
  <si>
    <t>25m3/h/pis</t>
  </si>
  <si>
    <t>30m3/h/um</t>
  </si>
  <si>
    <t>102290</t>
  </si>
  <si>
    <t>102270</t>
  </si>
  <si>
    <t>50/25m3/h/os</t>
  </si>
  <si>
    <t>P2-323</t>
  </si>
  <si>
    <t>P2-226</t>
  </si>
  <si>
    <t>P2-120</t>
  </si>
  <si>
    <t>P2-023</t>
  </si>
  <si>
    <t>101070</t>
  </si>
  <si>
    <t>vstup</t>
  </si>
  <si>
    <t>zádveří</t>
  </si>
  <si>
    <t>101060</t>
  </si>
  <si>
    <t>HOK OLOMOUC</t>
  </si>
  <si>
    <t xml:space="preserve"> TABULKA MÍSTNOSTÍ </t>
  </si>
  <si>
    <t>AHU 4.1 - CHUC B1</t>
  </si>
  <si>
    <t>AHU 4.2 - CHUC B2</t>
  </si>
  <si>
    <t>AHU 1/1A - 2.NP</t>
  </si>
  <si>
    <t>AHU 2/2A - 3.NP</t>
  </si>
  <si>
    <t>AHU 3/3A - 4.NP</t>
  </si>
  <si>
    <t>1 z 3</t>
  </si>
  <si>
    <t>2 z 3</t>
  </si>
  <si>
    <t>AHU 5.1 - STROJOVNA VZT</t>
  </si>
  <si>
    <t>dle technologie</t>
  </si>
  <si>
    <t>105010</t>
  </si>
  <si>
    <t>strojovna VZT</t>
  </si>
  <si>
    <t>AHU 5.4 - T.M.</t>
  </si>
  <si>
    <t>101050</t>
  </si>
  <si>
    <t>technologie</t>
  </si>
  <si>
    <t>101091</t>
  </si>
  <si>
    <t>elektrorozvodna</t>
  </si>
  <si>
    <t>101090</t>
  </si>
  <si>
    <t>sklad z.m.</t>
  </si>
  <si>
    <t>sklad z.p.</t>
  </si>
  <si>
    <t>Hygienická smyčka</t>
  </si>
  <si>
    <t>WC</t>
  </si>
  <si>
    <t>150m3/h/SP</t>
  </si>
  <si>
    <t>Hygienická smyčka-zádveří</t>
  </si>
  <si>
    <t>sklad příruční</t>
  </si>
  <si>
    <t xml:space="preserve">DM </t>
  </si>
  <si>
    <t>104220</t>
  </si>
  <si>
    <t>šatna SM</t>
  </si>
  <si>
    <t>6x/h</t>
  </si>
  <si>
    <t>104070</t>
  </si>
  <si>
    <t>Telefonní kabina</t>
  </si>
  <si>
    <t>104241</t>
  </si>
  <si>
    <t>Pokoj lékařů M</t>
  </si>
  <si>
    <t>Pokoj lékařů Ž</t>
  </si>
  <si>
    <t>Předsíň</t>
  </si>
  <si>
    <t>30m3/h/výl</t>
  </si>
  <si>
    <t>Zázemí lékaři</t>
  </si>
  <si>
    <t>Monitoring</t>
  </si>
  <si>
    <t>Edukační m.</t>
  </si>
  <si>
    <t>pisoáry+WC M</t>
  </si>
  <si>
    <t>Hygienické zázemí</t>
  </si>
  <si>
    <t>150m3/h/sp</t>
  </si>
  <si>
    <t>šatna ženy</t>
  </si>
  <si>
    <t>20m3/h/skř</t>
  </si>
  <si>
    <t>HOK OLOMOUC - revize č.1</t>
  </si>
  <si>
    <t>104110</t>
  </si>
  <si>
    <t>104290</t>
  </si>
  <si>
    <t>104011</t>
  </si>
  <si>
    <t>104010</t>
  </si>
  <si>
    <t>103340</t>
  </si>
  <si>
    <t>102281</t>
  </si>
  <si>
    <t>102300</t>
  </si>
  <si>
    <t>103010</t>
  </si>
  <si>
    <t>103011</t>
  </si>
  <si>
    <t>102010</t>
  </si>
  <si>
    <t>102011</t>
  </si>
  <si>
    <t>101011</t>
  </si>
  <si>
    <t>101010</t>
  </si>
  <si>
    <t>st. chodba</t>
  </si>
  <si>
    <t>101071</t>
  </si>
  <si>
    <t>AHU 5.5 - elektro</t>
  </si>
  <si>
    <t>103100</t>
  </si>
  <si>
    <t>103310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</si>
</sst>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Helv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trike/>
      <sz val="10"/>
      <name val="Arial CE"/>
      <family val="2"/>
      <charset val="238"/>
    </font>
    <font>
      <b/>
      <strike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5">
    <xf numFmtId="0" fontId="0" fillId="0" borderId="0" xfId="0"/>
    <xf numFmtId="0" fontId="7" fillId="0" borderId="3" xfId="0" applyFont="1" applyFill="1" applyBorder="1" applyAlignme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6" fillId="0" borderId="7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4" fillId="0" borderId="5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right"/>
    </xf>
    <xf numFmtId="0" fontId="0" fillId="0" borderId="24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/>
    </xf>
    <xf numFmtId="1" fontId="7" fillId="0" borderId="3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1" fontId="1" fillId="0" borderId="28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0" fillId="0" borderId="30" xfId="0" applyFont="1" applyFill="1" applyBorder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30" xfId="0" applyNumberFormat="1" applyFont="1" applyFill="1" applyBorder="1" applyAlignment="1">
      <alignment horizontal="center"/>
    </xf>
    <xf numFmtId="0" fontId="7" fillId="0" borderId="30" xfId="0" applyFont="1" applyFill="1" applyBorder="1"/>
    <xf numFmtId="0" fontId="1" fillId="0" borderId="3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right"/>
    </xf>
    <xf numFmtId="1" fontId="1" fillId="0" borderId="11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4" xfId="1" applyFont="1" applyFill="1" applyBorder="1" applyAlignment="1">
      <alignment horizontal="left" vertical="center"/>
    </xf>
    <xf numFmtId="0" fontId="1" fillId="0" borderId="5" xfId="0" applyFont="1" applyFill="1" applyBorder="1"/>
    <xf numFmtId="0" fontId="1" fillId="0" borderId="7" xfId="0" applyFont="1" applyFill="1" applyBorder="1"/>
    <xf numFmtId="0" fontId="1" fillId="0" borderId="0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7"/>
  <sheetViews>
    <sheetView tabSelected="1" view="pageBreakPreview" zoomScaleNormal="100" zoomScaleSheetLayoutView="100" workbookViewId="0">
      <selection activeCell="E114" sqref="E114"/>
    </sheetView>
  </sheetViews>
  <sheetFormatPr defaultRowHeight="12.75" x14ac:dyDescent="0.2"/>
  <cols>
    <col min="1" max="1" width="5.28515625" style="60" bestFit="1" customWidth="1"/>
    <col min="2" max="2" width="30.140625" style="60" customWidth="1"/>
    <col min="3" max="3" width="12.7109375" style="60" customWidth="1"/>
    <col min="4" max="4" width="8.5703125" style="61" bestFit="1" customWidth="1"/>
    <col min="5" max="5" width="6.28515625" style="60" customWidth="1"/>
    <col min="6" max="6" width="10.140625" style="62" customWidth="1"/>
    <col min="7" max="7" width="8.7109375" style="60" customWidth="1"/>
    <col min="8" max="8" width="11.28515625" style="60" customWidth="1"/>
    <col min="9" max="9" width="13.28515625" style="60" customWidth="1"/>
    <col min="10" max="10" width="11.42578125" style="60" bestFit="1" customWidth="1"/>
    <col min="11" max="11" width="6.140625" style="60" bestFit="1" customWidth="1"/>
    <col min="12" max="12" width="9.140625" style="60" bestFit="1" customWidth="1"/>
    <col min="13" max="13" width="7.140625" style="60" bestFit="1" customWidth="1"/>
    <col min="14" max="14" width="5" style="60" bestFit="1" customWidth="1"/>
    <col min="15" max="15" width="4.5703125" style="63" bestFit="1" customWidth="1"/>
    <col min="16" max="16" width="4.28515625" style="60" bestFit="1" customWidth="1"/>
    <col min="17" max="17" width="7.7109375" style="60" bestFit="1" customWidth="1"/>
    <col min="18" max="18" width="9" style="60" customWidth="1"/>
    <col min="19" max="19" width="6.28515625" style="4" hidden="1" customWidth="1"/>
    <col min="20" max="20" width="6.140625" style="4" hidden="1" customWidth="1"/>
    <col min="21" max="21" width="5.28515625" style="4" hidden="1" customWidth="1"/>
    <col min="22" max="22" width="6.140625" style="4" hidden="1" customWidth="1"/>
    <col min="23" max="23" width="31.42578125" style="28" hidden="1" customWidth="1"/>
    <col min="24" max="49" width="9.140625" style="4"/>
    <col min="50" max="16384" width="9.140625" style="5"/>
  </cols>
  <sheetData>
    <row r="1" spans="1:49" ht="18" x14ac:dyDescent="0.2">
      <c r="A1" s="36"/>
      <c r="B1" s="37"/>
      <c r="C1" s="37"/>
      <c r="D1" s="38"/>
      <c r="E1" s="37"/>
      <c r="F1" s="20"/>
      <c r="G1" s="95" t="s">
        <v>178</v>
      </c>
      <c r="H1" s="96"/>
      <c r="I1" s="96"/>
      <c r="J1" s="96"/>
      <c r="K1" s="96"/>
      <c r="L1" s="37"/>
      <c r="M1" s="37"/>
      <c r="N1" s="37"/>
      <c r="O1" s="39"/>
      <c r="P1" s="37"/>
      <c r="Q1" s="37"/>
      <c r="R1" s="40"/>
      <c r="S1" s="2"/>
      <c r="T1" s="2"/>
      <c r="U1" s="2"/>
      <c r="V1" s="3"/>
      <c r="W1" s="33" t="s">
        <v>41</v>
      </c>
    </row>
    <row r="2" spans="1:49" ht="11.25" customHeight="1" x14ac:dyDescent="0.2">
      <c r="A2" s="41"/>
      <c r="B2" s="42"/>
      <c r="C2" s="42"/>
      <c r="D2" s="43"/>
      <c r="E2" s="42"/>
      <c r="F2" s="21"/>
      <c r="G2" s="97"/>
      <c r="H2" s="98"/>
      <c r="I2" s="98"/>
      <c r="J2" s="98"/>
      <c r="K2" s="98"/>
      <c r="L2" s="42"/>
      <c r="M2" s="42"/>
      <c r="N2" s="42"/>
      <c r="O2" s="44"/>
      <c r="P2" s="42"/>
      <c r="Q2" s="42"/>
      <c r="R2" s="35" t="s">
        <v>184</v>
      </c>
      <c r="S2" s="6"/>
      <c r="T2" s="6"/>
      <c r="U2" s="6"/>
      <c r="V2" s="8"/>
      <c r="W2" s="30" t="s">
        <v>31</v>
      </c>
    </row>
    <row r="3" spans="1:49" ht="18.75" thickBot="1" x14ac:dyDescent="0.25">
      <c r="A3" s="41"/>
      <c r="B3" s="42"/>
      <c r="C3" s="42"/>
      <c r="D3" s="43"/>
      <c r="E3" s="42"/>
      <c r="F3" s="21"/>
      <c r="G3" s="9" t="s">
        <v>26</v>
      </c>
      <c r="H3" s="10"/>
      <c r="I3" s="7"/>
      <c r="J3" s="7"/>
      <c r="K3" s="7"/>
      <c r="L3" s="42"/>
      <c r="M3" s="42"/>
      <c r="N3" s="42"/>
      <c r="O3" s="44"/>
      <c r="P3" s="42"/>
      <c r="Q3" s="42"/>
      <c r="R3" s="35"/>
      <c r="S3" s="6"/>
      <c r="T3" s="6"/>
      <c r="U3" s="6"/>
      <c r="V3" s="8"/>
      <c r="W3" s="30" t="s">
        <v>44</v>
      </c>
    </row>
    <row r="4" spans="1:49" ht="18.75" thickBot="1" x14ac:dyDescent="0.3">
      <c r="A4" s="41"/>
      <c r="B4" s="42"/>
      <c r="C4" s="42"/>
      <c r="D4" s="43"/>
      <c r="E4" s="42"/>
      <c r="F4" s="21"/>
      <c r="G4" s="23" t="s">
        <v>33</v>
      </c>
      <c r="H4" s="11" t="s">
        <v>222</v>
      </c>
      <c r="I4" s="1"/>
      <c r="J4" s="1"/>
      <c r="K4" s="1"/>
      <c r="L4" s="1"/>
      <c r="M4" s="45"/>
      <c r="N4" s="45"/>
      <c r="O4" s="46"/>
      <c r="P4" s="45"/>
      <c r="Q4" s="45"/>
      <c r="R4" s="47"/>
      <c r="S4" s="12"/>
      <c r="T4" s="12"/>
      <c r="U4" s="12"/>
      <c r="V4" s="13"/>
      <c r="W4" s="30"/>
    </row>
    <row r="5" spans="1:49" x14ac:dyDescent="0.2">
      <c r="A5" s="99" t="s">
        <v>1</v>
      </c>
      <c r="B5" s="102" t="s">
        <v>0</v>
      </c>
      <c r="C5" s="102"/>
      <c r="D5" s="102"/>
      <c r="E5" s="102"/>
      <c r="F5" s="102"/>
      <c r="G5" s="102"/>
      <c r="H5" s="103" t="s">
        <v>7</v>
      </c>
      <c r="I5" s="106" t="s">
        <v>12</v>
      </c>
      <c r="J5" s="102" t="s">
        <v>8</v>
      </c>
      <c r="K5" s="102"/>
      <c r="L5" s="102"/>
      <c r="M5" s="48" t="s">
        <v>15</v>
      </c>
      <c r="N5" s="102" t="s">
        <v>24</v>
      </c>
      <c r="O5" s="102"/>
      <c r="P5" s="102"/>
      <c r="Q5" s="102"/>
      <c r="R5" s="120" t="s">
        <v>25</v>
      </c>
      <c r="S5" s="123" t="s">
        <v>28</v>
      </c>
      <c r="T5" s="124"/>
      <c r="U5" s="108" t="s">
        <v>27</v>
      </c>
      <c r="V5" s="109"/>
      <c r="W5" s="30"/>
    </row>
    <row r="6" spans="1:49" x14ac:dyDescent="0.2">
      <c r="A6" s="100"/>
      <c r="B6" s="110" t="s">
        <v>2</v>
      </c>
      <c r="C6" s="110" t="s">
        <v>3</v>
      </c>
      <c r="D6" s="112" t="s">
        <v>5</v>
      </c>
      <c r="E6" s="110" t="s">
        <v>4</v>
      </c>
      <c r="F6" s="114" t="s">
        <v>6</v>
      </c>
      <c r="G6" s="110" t="s">
        <v>32</v>
      </c>
      <c r="H6" s="104"/>
      <c r="I6" s="107"/>
      <c r="J6" s="49" t="s">
        <v>9</v>
      </c>
      <c r="K6" s="49" t="s">
        <v>11</v>
      </c>
      <c r="L6" s="49" t="s">
        <v>13</v>
      </c>
      <c r="M6" s="50" t="s">
        <v>16</v>
      </c>
      <c r="N6" s="49" t="s">
        <v>18</v>
      </c>
      <c r="O6" s="51" t="s">
        <v>19</v>
      </c>
      <c r="P6" s="49" t="s">
        <v>21</v>
      </c>
      <c r="Q6" s="49" t="s">
        <v>22</v>
      </c>
      <c r="R6" s="121"/>
      <c r="S6" s="24" t="s">
        <v>29</v>
      </c>
      <c r="T6" s="29" t="s">
        <v>30</v>
      </c>
      <c r="U6" s="116" t="s">
        <v>9</v>
      </c>
      <c r="V6" s="118" t="s">
        <v>11</v>
      </c>
      <c r="W6" s="30"/>
    </row>
    <row r="7" spans="1:49" ht="15" thickBot="1" x14ac:dyDescent="0.25">
      <c r="A7" s="101"/>
      <c r="B7" s="111"/>
      <c r="C7" s="111"/>
      <c r="D7" s="113"/>
      <c r="E7" s="111"/>
      <c r="F7" s="115"/>
      <c r="G7" s="111"/>
      <c r="H7" s="105"/>
      <c r="I7" s="52" t="s">
        <v>10</v>
      </c>
      <c r="J7" s="52" t="s">
        <v>10</v>
      </c>
      <c r="K7" s="52" t="s">
        <v>10</v>
      </c>
      <c r="L7" s="52" t="s">
        <v>14</v>
      </c>
      <c r="M7" s="52" t="s">
        <v>17</v>
      </c>
      <c r="N7" s="52" t="s">
        <v>20</v>
      </c>
      <c r="O7" s="53" t="s">
        <v>20</v>
      </c>
      <c r="P7" s="52" t="s">
        <v>17</v>
      </c>
      <c r="Q7" s="52" t="s">
        <v>23</v>
      </c>
      <c r="R7" s="122"/>
      <c r="S7" s="25" t="s">
        <v>31</v>
      </c>
      <c r="T7" s="14" t="s">
        <v>31</v>
      </c>
      <c r="U7" s="117"/>
      <c r="V7" s="119"/>
      <c r="W7" s="30"/>
    </row>
    <row r="8" spans="1:49" s="16" customFormat="1" x14ac:dyDescent="0.2">
      <c r="A8" s="54"/>
      <c r="B8" s="32" t="s">
        <v>181</v>
      </c>
      <c r="C8" s="34"/>
      <c r="D8" s="56"/>
      <c r="E8" s="49"/>
      <c r="F8" s="57"/>
      <c r="G8" s="49"/>
      <c r="H8" s="49"/>
      <c r="I8" s="49"/>
      <c r="J8" s="49"/>
      <c r="K8" s="51"/>
      <c r="L8" s="58"/>
      <c r="M8" s="49"/>
      <c r="N8" s="49"/>
      <c r="O8" s="51"/>
      <c r="P8" s="49"/>
      <c r="Q8" s="56"/>
      <c r="R8" s="59"/>
      <c r="S8" s="22"/>
      <c r="T8" s="18"/>
      <c r="U8" s="17"/>
      <c r="V8" s="19"/>
      <c r="W8" s="31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49" s="66" customFormat="1" x14ac:dyDescent="0.2">
      <c r="A9" s="54">
        <v>2</v>
      </c>
      <c r="B9" s="55" t="s">
        <v>146</v>
      </c>
      <c r="C9" s="34" t="s">
        <v>147</v>
      </c>
      <c r="D9" s="56">
        <v>1.62</v>
      </c>
      <c r="E9" s="49">
        <v>2.6</v>
      </c>
      <c r="F9" s="57">
        <f t="shared" ref="F9" si="0">(D9*E9)</f>
        <v>4.2120000000000006</v>
      </c>
      <c r="G9" s="49"/>
      <c r="H9" s="49"/>
      <c r="I9" s="49" t="s">
        <v>45</v>
      </c>
      <c r="J9" s="49">
        <v>0</v>
      </c>
      <c r="K9" s="51">
        <v>50</v>
      </c>
      <c r="L9" s="58">
        <f t="shared" ref="L9" si="1">(K9/F9)</f>
        <v>11.870845204178536</v>
      </c>
      <c r="M9" s="49"/>
      <c r="N9" s="49"/>
      <c r="O9" s="51"/>
      <c r="P9" s="49"/>
      <c r="Q9" s="56"/>
      <c r="R9" s="59"/>
      <c r="S9" s="64"/>
      <c r="T9" s="65"/>
      <c r="U9" s="49"/>
      <c r="V9" s="59"/>
      <c r="W9" s="31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s="66" customFormat="1" x14ac:dyDescent="0.2">
      <c r="A10" s="54">
        <v>2</v>
      </c>
      <c r="B10" s="55" t="s">
        <v>162</v>
      </c>
      <c r="C10" s="34" t="s">
        <v>148</v>
      </c>
      <c r="D10" s="56">
        <v>3.51</v>
      </c>
      <c r="E10" s="49">
        <v>2.6</v>
      </c>
      <c r="F10" s="57">
        <f t="shared" ref="F10:F11" si="2">(D10*E10)</f>
        <v>9.1259999999999994</v>
      </c>
      <c r="G10" s="49"/>
      <c r="H10" s="49"/>
      <c r="I10" s="49" t="s">
        <v>164</v>
      </c>
      <c r="J10" s="49">
        <v>0</v>
      </c>
      <c r="K10" s="51">
        <v>60</v>
      </c>
      <c r="L10" s="58">
        <f t="shared" ref="L10:L11" si="3">(K10/F10)</f>
        <v>6.5746219592373443</v>
      </c>
      <c r="M10" s="49"/>
      <c r="N10" s="49"/>
      <c r="O10" s="51"/>
      <c r="P10" s="49"/>
      <c r="Q10" s="56"/>
      <c r="R10" s="59"/>
      <c r="S10" s="64"/>
      <c r="T10" s="65"/>
      <c r="U10" s="49"/>
      <c r="V10" s="59"/>
      <c r="W10" s="31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s="66" customFormat="1" x14ac:dyDescent="0.2">
      <c r="A11" s="54">
        <v>2</v>
      </c>
      <c r="B11" s="55" t="s">
        <v>149</v>
      </c>
      <c r="C11" s="34" t="s">
        <v>163</v>
      </c>
      <c r="D11" s="56">
        <v>2.7</v>
      </c>
      <c r="E11" s="49">
        <v>2.6</v>
      </c>
      <c r="F11" s="57">
        <f t="shared" si="2"/>
        <v>7.0200000000000005</v>
      </c>
      <c r="G11" s="49"/>
      <c r="H11" s="49"/>
      <c r="I11" s="49" t="s">
        <v>165</v>
      </c>
      <c r="J11" s="49">
        <v>0</v>
      </c>
      <c r="K11" s="51">
        <v>60</v>
      </c>
      <c r="L11" s="58">
        <f t="shared" si="3"/>
        <v>8.5470085470085468</v>
      </c>
      <c r="M11" s="49"/>
      <c r="N11" s="49"/>
      <c r="O11" s="51"/>
      <c r="P11" s="49"/>
      <c r="Q11" s="56"/>
      <c r="R11" s="59"/>
      <c r="S11" s="64"/>
      <c r="T11" s="65"/>
      <c r="U11" s="49"/>
      <c r="V11" s="59"/>
      <c r="W11" s="31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s="66" customFormat="1" x14ac:dyDescent="0.2">
      <c r="A12" s="54">
        <v>2</v>
      </c>
      <c r="B12" s="55" t="s">
        <v>122</v>
      </c>
      <c r="C12" s="34" t="s">
        <v>145</v>
      </c>
      <c r="D12" s="56">
        <v>8.4700000000000006</v>
      </c>
      <c r="E12" s="49">
        <v>2.6</v>
      </c>
      <c r="F12" s="57">
        <f t="shared" ref="F12" si="4">(D12*E12)</f>
        <v>22.022000000000002</v>
      </c>
      <c r="G12" s="49"/>
      <c r="H12" s="49"/>
      <c r="I12" s="49" t="s">
        <v>45</v>
      </c>
      <c r="J12" s="49">
        <v>0</v>
      </c>
      <c r="K12" s="51">
        <v>150</v>
      </c>
      <c r="L12" s="58">
        <f t="shared" ref="L12" si="5">(K12/F12)</f>
        <v>6.8113704477340837</v>
      </c>
      <c r="M12" s="49"/>
      <c r="N12" s="49"/>
      <c r="O12" s="51"/>
      <c r="P12" s="49"/>
      <c r="Q12" s="56"/>
      <c r="R12" s="59"/>
      <c r="S12" s="64"/>
      <c r="T12" s="65"/>
      <c r="U12" s="49"/>
      <c r="V12" s="59"/>
      <c r="W12" s="31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s="66" customFormat="1" x14ac:dyDescent="0.2">
      <c r="A13" s="54">
        <v>2</v>
      </c>
      <c r="B13" s="55" t="s">
        <v>85</v>
      </c>
      <c r="C13" s="34" t="s">
        <v>144</v>
      </c>
      <c r="D13" s="56">
        <v>2.67</v>
      </c>
      <c r="E13" s="49">
        <v>2.6</v>
      </c>
      <c r="F13" s="57">
        <f t="shared" ref="F13" si="6">(D13*E13)</f>
        <v>6.9420000000000002</v>
      </c>
      <c r="G13" s="49"/>
      <c r="H13" s="49"/>
      <c r="I13" s="49" t="s">
        <v>165</v>
      </c>
      <c r="J13" s="49">
        <v>0</v>
      </c>
      <c r="K13" s="51">
        <v>60</v>
      </c>
      <c r="L13" s="58">
        <f t="shared" ref="L13" si="7">(K13/F13)</f>
        <v>8.6430423509075194</v>
      </c>
      <c r="M13" s="49"/>
      <c r="N13" s="49"/>
      <c r="O13" s="51"/>
      <c r="P13" s="49"/>
      <c r="Q13" s="56"/>
      <c r="R13" s="59"/>
      <c r="S13" s="64"/>
      <c r="T13" s="65"/>
      <c r="U13" s="49"/>
      <c r="V13" s="59"/>
      <c r="W13" s="31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s="66" customFormat="1" x14ac:dyDescent="0.2">
      <c r="A14" s="54">
        <v>2</v>
      </c>
      <c r="B14" s="55" t="s">
        <v>142</v>
      </c>
      <c r="C14" s="34" t="s">
        <v>143</v>
      </c>
      <c r="D14" s="56">
        <v>1.62</v>
      </c>
      <c r="E14" s="49">
        <v>2.6</v>
      </c>
      <c r="F14" s="57">
        <f t="shared" ref="F14" si="8">(D14*E14)</f>
        <v>4.2120000000000006</v>
      </c>
      <c r="G14" s="49"/>
      <c r="H14" s="49"/>
      <c r="I14" s="49" t="s">
        <v>165</v>
      </c>
      <c r="J14" s="49">
        <v>0</v>
      </c>
      <c r="K14" s="51">
        <v>30</v>
      </c>
      <c r="L14" s="58">
        <f t="shared" ref="L14" si="9">(K14/F14)</f>
        <v>7.1225071225071215</v>
      </c>
      <c r="M14" s="49"/>
      <c r="N14" s="49"/>
      <c r="O14" s="51"/>
      <c r="P14" s="49"/>
      <c r="Q14" s="56"/>
      <c r="R14" s="59"/>
      <c r="S14" s="64"/>
      <c r="T14" s="65"/>
      <c r="U14" s="49"/>
      <c r="V14" s="59"/>
      <c r="W14" s="31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s="66" customFormat="1" x14ac:dyDescent="0.2">
      <c r="A15" s="54">
        <v>2</v>
      </c>
      <c r="B15" s="55" t="s">
        <v>140</v>
      </c>
      <c r="C15" s="34" t="s">
        <v>141</v>
      </c>
      <c r="D15" s="56">
        <v>1.71</v>
      </c>
      <c r="E15" s="49">
        <v>2.65</v>
      </c>
      <c r="F15" s="57">
        <f t="shared" ref="F15:F16" si="10">(D15*E15)</f>
        <v>4.5314999999999994</v>
      </c>
      <c r="G15" s="49"/>
      <c r="H15" s="49"/>
      <c r="I15" s="49" t="s">
        <v>45</v>
      </c>
      <c r="J15" s="49">
        <v>0</v>
      </c>
      <c r="K15" s="51">
        <v>50</v>
      </c>
      <c r="L15" s="58">
        <f t="shared" ref="L15:L16" si="11">(K15/F15)</f>
        <v>11.033873993159</v>
      </c>
      <c r="M15" s="49"/>
      <c r="N15" s="49"/>
      <c r="O15" s="51"/>
      <c r="P15" s="49"/>
      <c r="Q15" s="56"/>
      <c r="R15" s="59"/>
      <c r="S15" s="64"/>
      <c r="T15" s="65"/>
      <c r="U15" s="49"/>
      <c r="V15" s="59"/>
      <c r="W15" s="31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</row>
    <row r="16" spans="1:49" s="66" customFormat="1" x14ac:dyDescent="0.2">
      <c r="A16" s="54">
        <v>2</v>
      </c>
      <c r="B16" s="55" t="s">
        <v>150</v>
      </c>
      <c r="C16" s="34" t="s">
        <v>152</v>
      </c>
      <c r="D16" s="56">
        <v>1.62</v>
      </c>
      <c r="E16" s="49">
        <v>2.6</v>
      </c>
      <c r="F16" s="57">
        <f t="shared" si="10"/>
        <v>4.2120000000000006</v>
      </c>
      <c r="G16" s="49"/>
      <c r="H16" s="49"/>
      <c r="I16" s="49" t="s">
        <v>165</v>
      </c>
      <c r="J16" s="49">
        <v>0</v>
      </c>
      <c r="K16" s="51">
        <v>30</v>
      </c>
      <c r="L16" s="58">
        <f t="shared" si="11"/>
        <v>7.1225071225071215</v>
      </c>
      <c r="M16" s="49"/>
      <c r="N16" s="49"/>
      <c r="O16" s="51"/>
      <c r="P16" s="49"/>
      <c r="Q16" s="56"/>
      <c r="R16" s="59"/>
      <c r="S16" s="64"/>
      <c r="T16" s="65"/>
      <c r="U16" s="49"/>
      <c r="V16" s="59"/>
      <c r="W16" s="31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</row>
    <row r="17" spans="1:49" s="66" customFormat="1" x14ac:dyDescent="0.2">
      <c r="A17" s="54">
        <v>2</v>
      </c>
      <c r="B17" s="55" t="s">
        <v>151</v>
      </c>
      <c r="C17" s="34" t="s">
        <v>153</v>
      </c>
      <c r="D17" s="56">
        <v>1.71</v>
      </c>
      <c r="E17" s="49">
        <v>2.6</v>
      </c>
      <c r="F17" s="57">
        <f t="shared" ref="F17" si="12">(D17*E17)</f>
        <v>4.4459999999999997</v>
      </c>
      <c r="G17" s="49"/>
      <c r="H17" s="49"/>
      <c r="I17" s="49" t="s">
        <v>45</v>
      </c>
      <c r="J17" s="49">
        <v>0</v>
      </c>
      <c r="K17" s="51">
        <v>50</v>
      </c>
      <c r="L17" s="58">
        <f t="shared" ref="L17" si="13">(K17/F17)</f>
        <v>11.246063877642825</v>
      </c>
      <c r="M17" s="49"/>
      <c r="N17" s="49"/>
      <c r="O17" s="51"/>
      <c r="P17" s="49"/>
      <c r="Q17" s="56"/>
      <c r="R17" s="59"/>
      <c r="S17" s="64"/>
      <c r="T17" s="65"/>
      <c r="U17" s="49"/>
      <c r="V17" s="59"/>
      <c r="W17" s="31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</row>
    <row r="18" spans="1:49" s="66" customFormat="1" x14ac:dyDescent="0.2">
      <c r="A18" s="54">
        <v>2</v>
      </c>
      <c r="B18" s="55" t="s">
        <v>36</v>
      </c>
      <c r="C18" s="34" t="s">
        <v>138</v>
      </c>
      <c r="D18" s="56">
        <f>213.59-106</f>
        <v>107.59</v>
      </c>
      <c r="E18" s="49">
        <v>2.4</v>
      </c>
      <c r="F18" s="57">
        <f t="shared" ref="F18" si="14">(D18*E18)</f>
        <v>258.21600000000001</v>
      </c>
      <c r="G18" s="49">
        <v>26</v>
      </c>
      <c r="H18" s="49"/>
      <c r="I18" s="49" t="s">
        <v>61</v>
      </c>
      <c r="J18" s="49">
        <v>780</v>
      </c>
      <c r="K18" s="51">
        <v>100</v>
      </c>
      <c r="L18" s="58">
        <f>(J18/F18)</f>
        <v>3.020726833348824</v>
      </c>
      <c r="M18" s="49"/>
      <c r="N18" s="49"/>
      <c r="O18" s="51"/>
      <c r="P18" s="49"/>
      <c r="Q18" s="56"/>
      <c r="R18" s="59"/>
      <c r="S18" s="64"/>
      <c r="T18" s="65"/>
      <c r="U18" s="49"/>
      <c r="V18" s="59"/>
      <c r="W18" s="31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</row>
    <row r="19" spans="1:49" s="66" customFormat="1" x14ac:dyDescent="0.2">
      <c r="A19" s="54">
        <v>2</v>
      </c>
      <c r="B19" s="55" t="s">
        <v>36</v>
      </c>
      <c r="C19" s="34" t="s">
        <v>138</v>
      </c>
      <c r="D19" s="56">
        <v>106</v>
      </c>
      <c r="E19" s="49">
        <v>2.4</v>
      </c>
      <c r="F19" s="57">
        <f t="shared" ref="F19" si="15">(D19*E19)</f>
        <v>254.39999999999998</v>
      </c>
      <c r="G19" s="49">
        <v>9</v>
      </c>
      <c r="H19" s="49"/>
      <c r="I19" s="49" t="s">
        <v>61</v>
      </c>
      <c r="J19" s="49">
        <v>270</v>
      </c>
      <c r="K19" s="51">
        <v>270</v>
      </c>
      <c r="L19" s="58">
        <f>(J19/F19)</f>
        <v>1.0613207547169812</v>
      </c>
      <c r="M19" s="49"/>
      <c r="N19" s="49"/>
      <c r="O19" s="51"/>
      <c r="P19" s="49"/>
      <c r="Q19" s="56"/>
      <c r="R19" s="59"/>
      <c r="S19" s="64"/>
      <c r="T19" s="65"/>
      <c r="U19" s="49"/>
      <c r="V19" s="59"/>
      <c r="W19" s="31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</row>
    <row r="20" spans="1:49" s="16" customFormat="1" x14ac:dyDescent="0.2">
      <c r="A20" s="54">
        <v>2</v>
      </c>
      <c r="B20" s="55" t="s">
        <v>196</v>
      </c>
      <c r="C20" s="34" t="s">
        <v>155</v>
      </c>
      <c r="D20" s="56">
        <v>18.149999999999999</v>
      </c>
      <c r="E20" s="49">
        <v>2.8</v>
      </c>
      <c r="F20" s="57">
        <f>(D20*E20)</f>
        <v>50.819999999999993</v>
      </c>
      <c r="G20" s="49"/>
      <c r="H20" s="49"/>
      <c r="I20" s="49" t="s">
        <v>39</v>
      </c>
      <c r="J20" s="49">
        <v>200</v>
      </c>
      <c r="K20" s="51">
        <v>250</v>
      </c>
      <c r="L20" s="58">
        <f>(K20/F20)</f>
        <v>4.9193231011412832</v>
      </c>
      <c r="M20" s="49"/>
      <c r="N20" s="49"/>
      <c r="O20" s="51"/>
      <c r="P20" s="49"/>
      <c r="Q20" s="56"/>
      <c r="R20" s="59"/>
      <c r="S20" s="22"/>
      <c r="T20" s="18"/>
      <c r="U20" s="17"/>
      <c r="V20" s="19"/>
      <c r="W20" s="3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s="16" customFormat="1" x14ac:dyDescent="0.2">
      <c r="A21" s="54">
        <v>2</v>
      </c>
      <c r="B21" s="55" t="s">
        <v>40</v>
      </c>
      <c r="C21" s="34" t="s">
        <v>166</v>
      </c>
      <c r="D21" s="56">
        <v>6.73</v>
      </c>
      <c r="E21" s="49">
        <v>2.95</v>
      </c>
      <c r="F21" s="57">
        <f>(D21*E21)</f>
        <v>19.853500000000004</v>
      </c>
      <c r="G21" s="49"/>
      <c r="H21" s="49"/>
      <c r="I21" s="49" t="s">
        <v>43</v>
      </c>
      <c r="J21" s="26">
        <v>200</v>
      </c>
      <c r="K21" s="27">
        <v>250</v>
      </c>
      <c r="L21" s="58">
        <f>(K21/F21)</f>
        <v>12.592238144407785</v>
      </c>
      <c r="M21" s="49"/>
      <c r="N21" s="49"/>
      <c r="O21" s="51"/>
      <c r="P21" s="49"/>
      <c r="Q21" s="56"/>
      <c r="R21" s="59"/>
      <c r="S21" s="22"/>
      <c r="T21" s="18"/>
      <c r="U21" s="17"/>
      <c r="V21" s="19"/>
      <c r="W21" s="31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49" s="66" customFormat="1" x14ac:dyDescent="0.2">
      <c r="A22" s="54">
        <v>2</v>
      </c>
      <c r="B22" s="55" t="s">
        <v>134</v>
      </c>
      <c r="C22" s="34" t="s">
        <v>139</v>
      </c>
      <c r="D22" s="56">
        <v>4.1399999999999997</v>
      </c>
      <c r="E22" s="49">
        <v>2.6</v>
      </c>
      <c r="F22" s="57">
        <f t="shared" ref="F22" si="16">(D22*E22)</f>
        <v>10.763999999999999</v>
      </c>
      <c r="G22" s="49"/>
      <c r="H22" s="49"/>
      <c r="I22" s="49" t="s">
        <v>34</v>
      </c>
      <c r="J22" s="49">
        <v>0</v>
      </c>
      <c r="K22" s="51">
        <v>50</v>
      </c>
      <c r="L22" s="58">
        <f t="shared" ref="L22" si="17">(K22/F22)</f>
        <v>4.6451133407655147</v>
      </c>
      <c r="M22" s="49"/>
      <c r="N22" s="49"/>
      <c r="O22" s="51"/>
      <c r="P22" s="49"/>
      <c r="Q22" s="56"/>
      <c r="R22" s="59"/>
      <c r="S22" s="64"/>
      <c r="T22" s="65"/>
      <c r="U22" s="49"/>
      <c r="V22" s="59"/>
      <c r="W22" s="31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</row>
    <row r="23" spans="1:49" s="16" customFormat="1" x14ac:dyDescent="0.2">
      <c r="A23" s="54">
        <v>2</v>
      </c>
      <c r="B23" s="55" t="s">
        <v>51</v>
      </c>
      <c r="C23" s="34" t="s">
        <v>155</v>
      </c>
      <c r="D23" s="56">
        <v>29.72</v>
      </c>
      <c r="E23" s="49">
        <v>2.6</v>
      </c>
      <c r="F23" s="57">
        <f t="shared" ref="F23" si="18">(D23*E23)</f>
        <v>77.272000000000006</v>
      </c>
      <c r="G23" s="49">
        <v>4</v>
      </c>
      <c r="H23" s="49"/>
      <c r="I23" s="49" t="s">
        <v>38</v>
      </c>
      <c r="J23" s="49">
        <v>200</v>
      </c>
      <c r="K23" s="51">
        <v>200</v>
      </c>
      <c r="L23" s="58">
        <f t="shared" ref="L23" si="19">(K23/F23)</f>
        <v>2.5882596542085099</v>
      </c>
      <c r="M23" s="49"/>
      <c r="N23" s="49"/>
      <c r="O23" s="51"/>
      <c r="P23" s="49"/>
      <c r="Q23" s="56"/>
      <c r="R23" s="59"/>
      <c r="S23" s="22"/>
      <c r="T23" s="18"/>
      <c r="U23" s="17"/>
      <c r="V23" s="19"/>
      <c r="W23" s="31">
        <f t="shared" ref="W23" si="20">J23/3600*1.2*1010*4</f>
        <v>269.33333333333331</v>
      </c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s="16" customFormat="1" x14ac:dyDescent="0.2">
      <c r="A24" s="54">
        <v>2</v>
      </c>
      <c r="B24" s="55" t="s">
        <v>52</v>
      </c>
      <c r="C24" s="34" t="s">
        <v>104</v>
      </c>
      <c r="D24" s="56">
        <v>27.92</v>
      </c>
      <c r="E24" s="49">
        <v>2.95</v>
      </c>
      <c r="F24" s="57">
        <f t="shared" ref="F24" si="21">(D24*E24)</f>
        <v>82.364000000000004</v>
      </c>
      <c r="G24" s="49">
        <v>4</v>
      </c>
      <c r="H24" s="49"/>
      <c r="I24" s="49" t="s">
        <v>38</v>
      </c>
      <c r="J24" s="49">
        <v>200</v>
      </c>
      <c r="K24" s="51">
        <v>200</v>
      </c>
      <c r="L24" s="58">
        <f t="shared" ref="L24" si="22">(K24/F24)</f>
        <v>2.4282453499101546</v>
      </c>
      <c r="M24" s="49"/>
      <c r="N24" s="49"/>
      <c r="O24" s="51"/>
      <c r="P24" s="49"/>
      <c r="Q24" s="56"/>
      <c r="R24" s="59"/>
      <c r="S24" s="22"/>
      <c r="T24" s="18"/>
      <c r="U24" s="17"/>
      <c r="V24" s="19"/>
      <c r="W24" s="31">
        <f t="shared" ref="W24" si="23">J24/3600*1.2*1010*4</f>
        <v>269.33333333333331</v>
      </c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49" s="16" customFormat="1" x14ac:dyDescent="0.2">
      <c r="A25" s="54">
        <v>2</v>
      </c>
      <c r="B25" s="55" t="s">
        <v>53</v>
      </c>
      <c r="C25" s="34" t="s">
        <v>138</v>
      </c>
      <c r="D25" s="56">
        <v>41.16</v>
      </c>
      <c r="E25" s="49">
        <v>2.95</v>
      </c>
      <c r="F25" s="57">
        <f t="shared" ref="F25" si="24">(D25*E25)</f>
        <v>121.422</v>
      </c>
      <c r="G25" s="49">
        <v>5</v>
      </c>
      <c r="H25" s="49"/>
      <c r="I25" s="49" t="s">
        <v>54</v>
      </c>
      <c r="J25" s="49">
        <v>1000</v>
      </c>
      <c r="K25" s="51">
        <v>950</v>
      </c>
      <c r="L25" s="58">
        <f t="shared" ref="L25" si="25">(K25/F25)</f>
        <v>7.8239528256823316</v>
      </c>
      <c r="M25" s="49"/>
      <c r="N25" s="49"/>
      <c r="O25" s="51"/>
      <c r="P25" s="49"/>
      <c r="Q25" s="56"/>
      <c r="R25" s="59"/>
      <c r="S25" s="22"/>
      <c r="T25" s="18"/>
      <c r="U25" s="17"/>
      <c r="V25" s="19"/>
      <c r="W25" s="31">
        <f t="shared" ref="W25" si="26">J25/3600*1.2*1010*4</f>
        <v>1346.6666666666665</v>
      </c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49" s="16" customFormat="1" x14ac:dyDescent="0.2">
      <c r="A26" s="54">
        <v>2</v>
      </c>
      <c r="B26" s="55" t="s">
        <v>56</v>
      </c>
      <c r="C26" s="34" t="s">
        <v>154</v>
      </c>
      <c r="D26" s="56">
        <v>17.12</v>
      </c>
      <c r="E26" s="49">
        <v>2.6</v>
      </c>
      <c r="F26" s="57">
        <f t="shared" ref="F26:F33" si="27">(D26*E26)</f>
        <v>44.512000000000008</v>
      </c>
      <c r="G26" s="49">
        <v>2</v>
      </c>
      <c r="H26" s="49"/>
      <c r="I26" s="49" t="s">
        <v>54</v>
      </c>
      <c r="J26" s="49">
        <v>350</v>
      </c>
      <c r="K26" s="51">
        <v>350</v>
      </c>
      <c r="L26" s="58">
        <f t="shared" ref="L26:L33" si="28">(K26/F26)</f>
        <v>7.8630481667864833</v>
      </c>
      <c r="M26" s="49"/>
      <c r="N26" s="49"/>
      <c r="O26" s="51"/>
      <c r="P26" s="49"/>
      <c r="Q26" s="56"/>
      <c r="R26" s="59"/>
      <c r="S26" s="22"/>
      <c r="T26" s="18"/>
      <c r="U26" s="17"/>
      <c r="V26" s="19"/>
      <c r="W26" s="31">
        <f t="shared" ref="W26:W33" si="29">J26/3600*1.2*1010*4</f>
        <v>471.33333333333331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 s="66" customFormat="1" x14ac:dyDescent="0.2">
      <c r="A27" s="54">
        <v>2</v>
      </c>
      <c r="B27" s="55" t="s">
        <v>47</v>
      </c>
      <c r="C27" s="34" t="s">
        <v>103</v>
      </c>
      <c r="D27" s="56">
        <v>2.16</v>
      </c>
      <c r="E27" s="49">
        <v>2.6</v>
      </c>
      <c r="F27" s="57">
        <f t="shared" si="27"/>
        <v>5.6160000000000005</v>
      </c>
      <c r="G27" s="49"/>
      <c r="H27" s="49"/>
      <c r="I27" s="49" t="s">
        <v>46</v>
      </c>
      <c r="J27" s="49">
        <v>0</v>
      </c>
      <c r="K27" s="51">
        <v>50</v>
      </c>
      <c r="L27" s="58">
        <f t="shared" si="28"/>
        <v>8.9031339031339023</v>
      </c>
      <c r="M27" s="49"/>
      <c r="N27" s="49"/>
      <c r="O27" s="51"/>
      <c r="P27" s="49"/>
      <c r="Q27" s="56"/>
      <c r="R27" s="59"/>
      <c r="S27" s="64"/>
      <c r="T27" s="65"/>
      <c r="U27" s="49"/>
      <c r="V27" s="59"/>
      <c r="W27" s="31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</row>
    <row r="28" spans="1:49" s="16" customFormat="1" x14ac:dyDescent="0.2">
      <c r="A28" s="54">
        <v>2</v>
      </c>
      <c r="B28" s="55" t="s">
        <v>55</v>
      </c>
      <c r="C28" s="34" t="s">
        <v>156</v>
      </c>
      <c r="D28" s="56">
        <v>15.12</v>
      </c>
      <c r="E28" s="49">
        <v>2.95</v>
      </c>
      <c r="F28" s="57">
        <f t="shared" ref="F28" si="30">(D28*E28)</f>
        <v>44.603999999999999</v>
      </c>
      <c r="G28" s="49" t="s">
        <v>59</v>
      </c>
      <c r="H28" s="49"/>
      <c r="I28" s="49" t="s">
        <v>43</v>
      </c>
      <c r="J28" s="49">
        <v>440</v>
      </c>
      <c r="K28" s="51">
        <v>440</v>
      </c>
      <c r="L28" s="58">
        <f t="shared" ref="L28" si="31">(K28/F28)</f>
        <v>9.8645861357725764</v>
      </c>
      <c r="M28" s="49"/>
      <c r="N28" s="49"/>
      <c r="O28" s="51"/>
      <c r="P28" s="49"/>
      <c r="Q28" s="56"/>
      <c r="R28" s="59"/>
      <c r="S28" s="22"/>
      <c r="T28" s="18"/>
      <c r="U28" s="17"/>
      <c r="V28" s="19"/>
      <c r="W28" s="31">
        <f t="shared" ref="W28" si="32">J28/3600*1.2*1010*4</f>
        <v>592.5333333333333</v>
      </c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49" s="16" customFormat="1" x14ac:dyDescent="0.2">
      <c r="A29" s="54">
        <v>2</v>
      </c>
      <c r="B29" s="55" t="s">
        <v>57</v>
      </c>
      <c r="C29" s="34" t="s">
        <v>157</v>
      </c>
      <c r="D29" s="56">
        <v>15.12</v>
      </c>
      <c r="E29" s="49">
        <v>2.95</v>
      </c>
      <c r="F29" s="57">
        <f t="shared" si="27"/>
        <v>44.603999999999999</v>
      </c>
      <c r="G29" s="49" t="s">
        <v>59</v>
      </c>
      <c r="H29" s="49"/>
      <c r="I29" s="49" t="s">
        <v>43</v>
      </c>
      <c r="J29" s="49">
        <v>440</v>
      </c>
      <c r="K29" s="51">
        <v>440</v>
      </c>
      <c r="L29" s="58">
        <f t="shared" si="28"/>
        <v>9.8645861357725764</v>
      </c>
      <c r="M29" s="49"/>
      <c r="N29" s="49"/>
      <c r="O29" s="51"/>
      <c r="P29" s="49"/>
      <c r="Q29" s="56"/>
      <c r="R29" s="59"/>
      <c r="S29" s="22"/>
      <c r="T29" s="18"/>
      <c r="U29" s="17"/>
      <c r="V29" s="19"/>
      <c r="W29" s="31">
        <f t="shared" ref="W29" si="33">J29/3600*1.2*1010*4</f>
        <v>592.5333333333333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 s="16" customFormat="1" x14ac:dyDescent="0.2">
      <c r="A30" s="54">
        <v>2</v>
      </c>
      <c r="B30" s="55" t="s">
        <v>67</v>
      </c>
      <c r="C30" s="34" t="s">
        <v>158</v>
      </c>
      <c r="D30" s="56">
        <v>15.12</v>
      </c>
      <c r="E30" s="49">
        <v>2.95</v>
      </c>
      <c r="F30" s="57">
        <f t="shared" ref="F30" si="34">(D30*E30)</f>
        <v>44.603999999999999</v>
      </c>
      <c r="G30" s="49" t="s">
        <v>59</v>
      </c>
      <c r="H30" s="49"/>
      <c r="I30" s="49" t="s">
        <v>43</v>
      </c>
      <c r="J30" s="49">
        <v>440</v>
      </c>
      <c r="K30" s="51">
        <v>440</v>
      </c>
      <c r="L30" s="58">
        <f t="shared" ref="L30" si="35">(K30/F30)</f>
        <v>9.8645861357725764</v>
      </c>
      <c r="M30" s="49"/>
      <c r="N30" s="49"/>
      <c r="O30" s="51"/>
      <c r="P30" s="49"/>
      <c r="Q30" s="56"/>
      <c r="R30" s="59"/>
      <c r="S30" s="22"/>
      <c r="T30" s="18"/>
      <c r="U30" s="17"/>
      <c r="V30" s="19"/>
      <c r="W30" s="31">
        <f t="shared" ref="W30" si="36">J30/3600*1.2*1010*4</f>
        <v>592.5333333333333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s="16" customFormat="1" x14ac:dyDescent="0.2">
      <c r="A31" s="54">
        <v>2</v>
      </c>
      <c r="B31" s="55" t="s">
        <v>66</v>
      </c>
      <c r="C31" s="34" t="s">
        <v>159</v>
      </c>
      <c r="D31" s="56">
        <v>15.13</v>
      </c>
      <c r="E31" s="49">
        <v>2.95</v>
      </c>
      <c r="F31" s="57">
        <f t="shared" si="27"/>
        <v>44.633500000000005</v>
      </c>
      <c r="G31" s="49" t="s">
        <v>59</v>
      </c>
      <c r="H31" s="49"/>
      <c r="I31" s="49" t="s">
        <v>43</v>
      </c>
      <c r="J31" s="49">
        <v>440</v>
      </c>
      <c r="K31" s="51">
        <v>440</v>
      </c>
      <c r="L31" s="58">
        <f t="shared" si="28"/>
        <v>9.858066250686143</v>
      </c>
      <c r="M31" s="49"/>
      <c r="N31" s="49"/>
      <c r="O31" s="51"/>
      <c r="P31" s="49"/>
      <c r="Q31" s="56"/>
      <c r="R31" s="59"/>
      <c r="S31" s="22"/>
      <c r="T31" s="18"/>
      <c r="U31" s="17"/>
      <c r="V31" s="19"/>
      <c r="W31" s="31">
        <f t="shared" ref="W31" si="37">J31/3600*1.2*1010*4</f>
        <v>592.5333333333333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s="16" customFormat="1" x14ac:dyDescent="0.2">
      <c r="A32" s="54">
        <v>2</v>
      </c>
      <c r="B32" s="55" t="s">
        <v>65</v>
      </c>
      <c r="C32" s="34" t="s">
        <v>161</v>
      </c>
      <c r="D32" s="56">
        <v>14.53</v>
      </c>
      <c r="E32" s="49">
        <v>2.95</v>
      </c>
      <c r="F32" s="57">
        <f t="shared" ref="F32" si="38">(D32*E32)</f>
        <v>42.863500000000002</v>
      </c>
      <c r="G32" s="49" t="s">
        <v>59</v>
      </c>
      <c r="H32" s="49"/>
      <c r="I32" s="49" t="s">
        <v>43</v>
      </c>
      <c r="J32" s="49">
        <v>420</v>
      </c>
      <c r="K32" s="51">
        <v>420</v>
      </c>
      <c r="L32" s="58">
        <f t="shared" ref="L32" si="39">(K32/F32)</f>
        <v>9.7985465489285755</v>
      </c>
      <c r="M32" s="49"/>
      <c r="N32" s="49"/>
      <c r="O32" s="51"/>
      <c r="P32" s="49"/>
      <c r="Q32" s="56"/>
      <c r="R32" s="59"/>
      <c r="S32" s="22"/>
      <c r="T32" s="18"/>
      <c r="U32" s="17"/>
      <c r="V32" s="19"/>
      <c r="W32" s="31">
        <f t="shared" ref="W32" si="40">J32/3600*1.2*1010*4</f>
        <v>565.59999999999991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49" s="16" customFormat="1" x14ac:dyDescent="0.2">
      <c r="A33" s="54">
        <v>2</v>
      </c>
      <c r="B33" s="55" t="s">
        <v>64</v>
      </c>
      <c r="C33" s="34" t="s">
        <v>160</v>
      </c>
      <c r="D33" s="56">
        <v>15.53</v>
      </c>
      <c r="E33" s="49">
        <v>2.95</v>
      </c>
      <c r="F33" s="57">
        <f t="shared" si="27"/>
        <v>45.813499999999998</v>
      </c>
      <c r="G33" s="49" t="s">
        <v>59</v>
      </c>
      <c r="H33" s="49"/>
      <c r="I33" s="49" t="s">
        <v>43</v>
      </c>
      <c r="J33" s="49">
        <v>450</v>
      </c>
      <c r="K33" s="51">
        <v>450</v>
      </c>
      <c r="L33" s="58">
        <f t="shared" si="28"/>
        <v>9.8224322525019918</v>
      </c>
      <c r="M33" s="49"/>
      <c r="N33" s="49"/>
      <c r="O33" s="51"/>
      <c r="P33" s="49"/>
      <c r="Q33" s="56"/>
      <c r="R33" s="59"/>
      <c r="S33" s="22"/>
      <c r="T33" s="18"/>
      <c r="U33" s="17"/>
      <c r="V33" s="19"/>
      <c r="W33" s="31">
        <f t="shared" si="29"/>
        <v>606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 s="16" customFormat="1" x14ac:dyDescent="0.2">
      <c r="A34" s="54">
        <v>2</v>
      </c>
      <c r="B34" s="55" t="s">
        <v>58</v>
      </c>
      <c r="C34" s="34" t="s">
        <v>167</v>
      </c>
      <c r="D34" s="56">
        <v>21.99</v>
      </c>
      <c r="E34" s="49">
        <v>2.95</v>
      </c>
      <c r="F34" s="57">
        <f t="shared" ref="F34" si="41">(D34*E34)</f>
        <v>64.870499999999993</v>
      </c>
      <c r="G34" s="49" t="s">
        <v>59</v>
      </c>
      <c r="H34" s="49"/>
      <c r="I34" s="49" t="s">
        <v>43</v>
      </c>
      <c r="J34" s="49">
        <v>640</v>
      </c>
      <c r="K34" s="51">
        <v>640</v>
      </c>
      <c r="L34" s="58">
        <f t="shared" ref="L34" si="42">(K34/F34)</f>
        <v>9.8658095744598864</v>
      </c>
      <c r="M34" s="49"/>
      <c r="N34" s="49"/>
      <c r="O34" s="51"/>
      <c r="P34" s="49"/>
      <c r="Q34" s="56"/>
      <c r="R34" s="59"/>
      <c r="S34" s="22"/>
      <c r="T34" s="18"/>
      <c r="U34" s="17"/>
      <c r="V34" s="19"/>
      <c r="W34" s="31">
        <f t="shared" ref="W34" si="43">J34/3600*1.2*1010*4</f>
        <v>861.86666666666667</v>
      </c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49" s="66" customFormat="1" x14ac:dyDescent="0.2">
      <c r="A35" s="54"/>
      <c r="B35" s="55"/>
      <c r="C35" s="34"/>
      <c r="D35" s="56"/>
      <c r="E35" s="49"/>
      <c r="F35" s="57"/>
      <c r="G35" s="49"/>
      <c r="H35" s="49"/>
      <c r="I35" s="49"/>
      <c r="J35" s="26">
        <f>SUM(J9:J34)</f>
        <v>6470</v>
      </c>
      <c r="K35" s="27">
        <f>SUM(K9:K34)</f>
        <v>6480</v>
      </c>
      <c r="L35" s="58"/>
      <c r="M35" s="49"/>
      <c r="N35" s="49"/>
      <c r="O35" s="51"/>
      <c r="P35" s="49"/>
      <c r="Q35" s="56"/>
      <c r="R35" s="59"/>
      <c r="S35" s="64"/>
      <c r="T35" s="65"/>
      <c r="U35" s="49"/>
      <c r="V35" s="59"/>
      <c r="W35" s="31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</row>
    <row r="36" spans="1:49" s="66" customFormat="1" x14ac:dyDescent="0.2">
      <c r="A36" s="54"/>
      <c r="B36" s="32" t="s">
        <v>182</v>
      </c>
      <c r="C36" s="34"/>
      <c r="D36" s="56"/>
      <c r="E36" s="49"/>
      <c r="F36" s="57"/>
      <c r="G36" s="49"/>
      <c r="H36" s="49"/>
      <c r="I36" s="49"/>
      <c r="J36" s="49"/>
      <c r="K36" s="51"/>
      <c r="L36" s="58"/>
      <c r="M36" s="49"/>
      <c r="N36" s="49"/>
      <c r="O36" s="51"/>
      <c r="P36" s="49"/>
      <c r="Q36" s="56"/>
      <c r="R36" s="59"/>
      <c r="S36" s="64"/>
      <c r="T36" s="65"/>
      <c r="U36" s="49"/>
      <c r="V36" s="59"/>
      <c r="W36" s="31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</row>
    <row r="37" spans="1:49" s="66" customFormat="1" x14ac:dyDescent="0.2">
      <c r="A37" s="54">
        <v>3</v>
      </c>
      <c r="B37" s="55" t="s">
        <v>36</v>
      </c>
      <c r="C37" s="34" t="s">
        <v>131</v>
      </c>
      <c r="D37" s="56">
        <v>169.18</v>
      </c>
      <c r="E37" s="49">
        <v>2.4</v>
      </c>
      <c r="F37" s="57">
        <f t="shared" ref="F37:F50" si="44">(D37*E37)</f>
        <v>406.03199999999998</v>
      </c>
      <c r="G37" s="49">
        <v>24</v>
      </c>
      <c r="H37" s="49"/>
      <c r="I37" s="49" t="s">
        <v>61</v>
      </c>
      <c r="J37" s="49">
        <f>24*30</f>
        <v>720</v>
      </c>
      <c r="K37" s="51">
        <v>0</v>
      </c>
      <c r="L37" s="58">
        <f>(J37/F37)</f>
        <v>1.7732592505024236</v>
      </c>
      <c r="M37" s="49"/>
      <c r="N37" s="49"/>
      <c r="O37" s="51"/>
      <c r="P37" s="49"/>
      <c r="Q37" s="56"/>
      <c r="R37" s="59"/>
      <c r="S37" s="64"/>
      <c r="T37" s="65"/>
      <c r="U37" s="49"/>
      <c r="V37" s="59"/>
      <c r="W37" s="31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</row>
    <row r="38" spans="1:49" s="66" customFormat="1" x14ac:dyDescent="0.2">
      <c r="A38" s="54">
        <v>3</v>
      </c>
      <c r="B38" s="55" t="s">
        <v>80</v>
      </c>
      <c r="C38" s="34" t="s">
        <v>110</v>
      </c>
      <c r="D38" s="56">
        <v>1.58</v>
      </c>
      <c r="E38" s="49">
        <v>2.6</v>
      </c>
      <c r="F38" s="57">
        <f t="shared" ref="F38:F42" si="45">(D38*E38)</f>
        <v>4.1080000000000005</v>
      </c>
      <c r="G38" s="49"/>
      <c r="H38" s="49"/>
      <c r="I38" s="49" t="s">
        <v>165</v>
      </c>
      <c r="J38" s="49">
        <v>0</v>
      </c>
      <c r="K38" s="51">
        <v>60</v>
      </c>
      <c r="L38" s="58">
        <f t="shared" ref="L38:L42" si="46">(K38/F38)</f>
        <v>14.60564751703992</v>
      </c>
      <c r="M38" s="49"/>
      <c r="N38" s="49"/>
      <c r="O38" s="51"/>
      <c r="P38" s="49"/>
      <c r="Q38" s="56"/>
      <c r="R38" s="59"/>
      <c r="S38" s="64"/>
      <c r="T38" s="65"/>
      <c r="U38" s="49"/>
      <c r="V38" s="59"/>
      <c r="W38" s="31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</row>
    <row r="39" spans="1:49" s="66" customFormat="1" x14ac:dyDescent="0.2">
      <c r="A39" s="54">
        <v>3</v>
      </c>
      <c r="B39" s="55" t="s">
        <v>125</v>
      </c>
      <c r="C39" s="34" t="s">
        <v>239</v>
      </c>
      <c r="D39" s="56">
        <v>1.58</v>
      </c>
      <c r="E39" s="49">
        <v>2.6</v>
      </c>
      <c r="F39" s="57">
        <f t="shared" ref="F39" si="47">(D39*E39)</f>
        <v>4.1080000000000005</v>
      </c>
      <c r="G39" s="49"/>
      <c r="H39" s="49"/>
      <c r="I39" s="49" t="s">
        <v>165</v>
      </c>
      <c r="J39" s="49">
        <v>0</v>
      </c>
      <c r="K39" s="51">
        <v>30</v>
      </c>
      <c r="L39" s="58">
        <f t="shared" ref="L39" si="48">(K39/F39)</f>
        <v>7.3028237585199598</v>
      </c>
      <c r="M39" s="49"/>
      <c r="N39" s="49"/>
      <c r="O39" s="51"/>
      <c r="P39" s="49"/>
      <c r="Q39" s="56"/>
      <c r="R39" s="59"/>
      <c r="S39" s="64"/>
      <c r="T39" s="65"/>
      <c r="U39" s="49"/>
      <c r="V39" s="59"/>
      <c r="W39" s="31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</row>
    <row r="40" spans="1:49" s="66" customFormat="1" x14ac:dyDescent="0.2">
      <c r="A40" s="54">
        <v>3</v>
      </c>
      <c r="B40" s="55" t="s">
        <v>126</v>
      </c>
      <c r="C40" s="34" t="s">
        <v>111</v>
      </c>
      <c r="D40" s="56">
        <v>1.78</v>
      </c>
      <c r="E40" s="49">
        <v>2.6</v>
      </c>
      <c r="F40" s="57">
        <f t="shared" si="45"/>
        <v>4.6280000000000001</v>
      </c>
      <c r="G40" s="49"/>
      <c r="H40" s="49"/>
      <c r="I40" s="49" t="s">
        <v>34</v>
      </c>
      <c r="J40" s="49">
        <v>0</v>
      </c>
      <c r="K40" s="51">
        <v>50</v>
      </c>
      <c r="L40" s="58">
        <f t="shared" si="46"/>
        <v>10.8038029386344</v>
      </c>
      <c r="M40" s="49"/>
      <c r="N40" s="49"/>
      <c r="O40" s="51"/>
      <c r="P40" s="49"/>
      <c r="Q40" s="56"/>
      <c r="R40" s="59"/>
      <c r="S40" s="64"/>
      <c r="T40" s="65"/>
      <c r="U40" s="49"/>
      <c r="V40" s="59"/>
      <c r="W40" s="31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</row>
    <row r="41" spans="1:49" s="66" customFormat="1" x14ac:dyDescent="0.2">
      <c r="A41" s="54">
        <v>3</v>
      </c>
      <c r="B41" s="55" t="s">
        <v>127</v>
      </c>
      <c r="C41" s="34" t="s">
        <v>107</v>
      </c>
      <c r="D41" s="56">
        <v>1.62</v>
      </c>
      <c r="E41" s="49">
        <v>2.6</v>
      </c>
      <c r="F41" s="57">
        <f t="shared" si="45"/>
        <v>4.2120000000000006</v>
      </c>
      <c r="G41" s="49"/>
      <c r="H41" s="49"/>
      <c r="I41" s="49" t="s">
        <v>165</v>
      </c>
      <c r="J41" s="49">
        <v>0</v>
      </c>
      <c r="K41" s="51">
        <v>30</v>
      </c>
      <c r="L41" s="58">
        <f t="shared" si="46"/>
        <v>7.1225071225071215</v>
      </c>
      <c r="M41" s="49"/>
      <c r="N41" s="49"/>
      <c r="O41" s="51"/>
      <c r="P41" s="49"/>
      <c r="Q41" s="56"/>
      <c r="R41" s="59"/>
      <c r="S41" s="64"/>
      <c r="T41" s="65"/>
      <c r="U41" s="49"/>
      <c r="V41" s="59"/>
      <c r="W41" s="31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</row>
    <row r="42" spans="1:49" s="66" customFormat="1" x14ac:dyDescent="0.2">
      <c r="A42" s="54">
        <v>3</v>
      </c>
      <c r="B42" s="55" t="s">
        <v>128</v>
      </c>
      <c r="C42" s="34" t="s">
        <v>106</v>
      </c>
      <c r="D42" s="56">
        <v>1.71</v>
      </c>
      <c r="E42" s="49">
        <v>2.6</v>
      </c>
      <c r="F42" s="57">
        <f t="shared" si="45"/>
        <v>4.4459999999999997</v>
      </c>
      <c r="G42" s="49"/>
      <c r="H42" s="49"/>
      <c r="I42" s="49" t="s">
        <v>34</v>
      </c>
      <c r="J42" s="49">
        <v>0</v>
      </c>
      <c r="K42" s="51">
        <v>50</v>
      </c>
      <c r="L42" s="58">
        <f t="shared" si="46"/>
        <v>11.246063877642825</v>
      </c>
      <c r="M42" s="49"/>
      <c r="N42" s="49"/>
      <c r="O42" s="51"/>
      <c r="P42" s="49"/>
      <c r="Q42" s="56"/>
      <c r="R42" s="59"/>
      <c r="S42" s="64"/>
      <c r="T42" s="65"/>
      <c r="U42" s="49"/>
      <c r="V42" s="59"/>
      <c r="W42" s="31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</row>
    <row r="43" spans="1:49" s="66" customFormat="1" x14ac:dyDescent="0.2">
      <c r="A43" s="54">
        <v>3</v>
      </c>
      <c r="B43" s="55" t="s">
        <v>85</v>
      </c>
      <c r="C43" s="34" t="s">
        <v>133</v>
      </c>
      <c r="D43" s="56">
        <v>1.78</v>
      </c>
      <c r="E43" s="49">
        <v>2.6</v>
      </c>
      <c r="F43" s="57">
        <f t="shared" si="44"/>
        <v>4.6280000000000001</v>
      </c>
      <c r="G43" s="49"/>
      <c r="H43" s="49"/>
      <c r="I43" s="49" t="s">
        <v>165</v>
      </c>
      <c r="J43" s="49">
        <v>0</v>
      </c>
      <c r="K43" s="51">
        <v>60</v>
      </c>
      <c r="L43" s="58">
        <f t="shared" ref="L43:L44" si="49">(K43/F43)</f>
        <v>12.964563526361278</v>
      </c>
      <c r="M43" s="49"/>
      <c r="N43" s="49"/>
      <c r="O43" s="51"/>
      <c r="P43" s="49"/>
      <c r="Q43" s="56"/>
      <c r="R43" s="59"/>
      <c r="S43" s="64"/>
      <c r="T43" s="65"/>
      <c r="U43" s="49"/>
      <c r="V43" s="59"/>
      <c r="W43" s="31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</row>
    <row r="44" spans="1:49" s="66" customFormat="1" x14ac:dyDescent="0.2">
      <c r="A44" s="54">
        <v>3</v>
      </c>
      <c r="B44" s="55" t="s">
        <v>122</v>
      </c>
      <c r="C44" s="34" t="s">
        <v>135</v>
      </c>
      <c r="D44" s="56">
        <v>8.4700000000000006</v>
      </c>
      <c r="E44" s="49">
        <v>3</v>
      </c>
      <c r="F44" s="57">
        <f t="shared" ref="F44" si="50">(D44*E44)</f>
        <v>25.410000000000004</v>
      </c>
      <c r="G44" s="49"/>
      <c r="H44" s="49"/>
      <c r="I44" s="49" t="s">
        <v>34</v>
      </c>
      <c r="J44" s="49">
        <v>0</v>
      </c>
      <c r="K44" s="51">
        <v>150</v>
      </c>
      <c r="L44" s="58">
        <f t="shared" si="49"/>
        <v>5.9031877213695383</v>
      </c>
      <c r="M44" s="49"/>
      <c r="N44" s="49"/>
      <c r="O44" s="51"/>
      <c r="P44" s="49"/>
      <c r="Q44" s="56"/>
      <c r="R44" s="59"/>
      <c r="S44" s="64"/>
      <c r="T44" s="65"/>
      <c r="U44" s="49"/>
      <c r="V44" s="59"/>
      <c r="W44" s="31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</row>
    <row r="45" spans="1:49" s="66" customFormat="1" x14ac:dyDescent="0.2">
      <c r="A45" s="54">
        <v>3</v>
      </c>
      <c r="B45" s="55" t="s">
        <v>81</v>
      </c>
      <c r="C45" s="34" t="s">
        <v>109</v>
      </c>
      <c r="D45" s="56">
        <v>3.51</v>
      </c>
      <c r="E45" s="49">
        <v>3</v>
      </c>
      <c r="F45" s="57">
        <f t="shared" si="44"/>
        <v>10.53</v>
      </c>
      <c r="G45" s="49"/>
      <c r="H45" s="49"/>
      <c r="I45" s="49" t="s">
        <v>164</v>
      </c>
      <c r="J45" s="49">
        <v>0</v>
      </c>
      <c r="K45" s="51">
        <v>50</v>
      </c>
      <c r="L45" s="58">
        <f t="shared" ref="L45:L50" si="51">(K45/F45)</f>
        <v>4.7483380816714149</v>
      </c>
      <c r="M45" s="49"/>
      <c r="N45" s="49"/>
      <c r="O45" s="51"/>
      <c r="P45" s="49"/>
      <c r="Q45" s="56"/>
      <c r="R45" s="59"/>
      <c r="S45" s="64"/>
      <c r="T45" s="65"/>
      <c r="U45" s="49"/>
      <c r="V45" s="59"/>
      <c r="W45" s="31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</row>
    <row r="46" spans="1:49" s="66" customFormat="1" x14ac:dyDescent="0.2">
      <c r="A46" s="54">
        <v>3</v>
      </c>
      <c r="B46" s="55" t="s">
        <v>81</v>
      </c>
      <c r="C46" s="34" t="s">
        <v>108</v>
      </c>
      <c r="D46" s="56">
        <v>1.62</v>
      </c>
      <c r="E46" s="49">
        <v>3</v>
      </c>
      <c r="F46" s="57">
        <f t="shared" ref="F46" si="52">(D46*E46)</f>
        <v>4.8600000000000003</v>
      </c>
      <c r="G46" s="49"/>
      <c r="H46" s="49"/>
      <c r="I46" s="49" t="s">
        <v>34</v>
      </c>
      <c r="J46" s="49">
        <v>0</v>
      </c>
      <c r="K46" s="51">
        <v>50</v>
      </c>
      <c r="L46" s="58">
        <f t="shared" ref="L46" si="53">(K46/F46)</f>
        <v>10.288065843621398</v>
      </c>
      <c r="M46" s="49"/>
      <c r="N46" s="49"/>
      <c r="O46" s="51"/>
      <c r="P46" s="49"/>
      <c r="Q46" s="56"/>
      <c r="R46" s="59"/>
      <c r="S46" s="64"/>
      <c r="T46" s="65"/>
      <c r="U46" s="49"/>
      <c r="V46" s="59"/>
      <c r="W46" s="31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</row>
    <row r="47" spans="1:49" s="66" customFormat="1" x14ac:dyDescent="0.2">
      <c r="A47" s="54">
        <v>3</v>
      </c>
      <c r="B47" s="55" t="s">
        <v>134</v>
      </c>
      <c r="C47" s="34" t="s">
        <v>113</v>
      </c>
      <c r="D47" s="56">
        <v>3.87</v>
      </c>
      <c r="E47" s="49">
        <v>2.8</v>
      </c>
      <c r="F47" s="57">
        <f t="shared" ref="F47:F48" si="54">(D47*E47)</f>
        <v>10.836</v>
      </c>
      <c r="G47" s="49"/>
      <c r="H47" s="49"/>
      <c r="I47" s="49" t="s">
        <v>34</v>
      </c>
      <c r="J47" s="49">
        <v>0</v>
      </c>
      <c r="K47" s="51">
        <v>50</v>
      </c>
      <c r="L47" s="58">
        <f t="shared" ref="L47:L48" si="55">(K47/F47)</f>
        <v>4.6142488002953117</v>
      </c>
      <c r="M47" s="49"/>
      <c r="N47" s="49"/>
      <c r="O47" s="51"/>
      <c r="P47" s="49"/>
      <c r="Q47" s="56"/>
      <c r="R47" s="59"/>
      <c r="S47" s="64"/>
      <c r="T47" s="65"/>
      <c r="U47" s="49"/>
      <c r="V47" s="59"/>
      <c r="W47" s="31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</row>
    <row r="48" spans="1:49" s="66" customFormat="1" x14ac:dyDescent="0.2">
      <c r="A48" s="54">
        <v>3</v>
      </c>
      <c r="B48" s="55" t="s">
        <v>47</v>
      </c>
      <c r="C48" s="34" t="s">
        <v>240</v>
      </c>
      <c r="D48" s="56">
        <v>2.04</v>
      </c>
      <c r="E48" s="49">
        <v>2.8</v>
      </c>
      <c r="F48" s="57">
        <f t="shared" si="54"/>
        <v>5.7119999999999997</v>
      </c>
      <c r="G48" s="49"/>
      <c r="H48" s="49"/>
      <c r="I48" s="49" t="s">
        <v>46</v>
      </c>
      <c r="J48" s="49">
        <v>0</v>
      </c>
      <c r="K48" s="51">
        <v>50</v>
      </c>
      <c r="L48" s="58">
        <f t="shared" si="55"/>
        <v>8.753501400560225</v>
      </c>
      <c r="M48" s="49"/>
      <c r="N48" s="49"/>
      <c r="O48" s="51"/>
      <c r="P48" s="49"/>
      <c r="Q48" s="56"/>
      <c r="R48" s="59"/>
      <c r="S48" s="64"/>
      <c r="T48" s="65"/>
      <c r="U48" s="49"/>
      <c r="V48" s="59"/>
      <c r="W48" s="31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</row>
    <row r="49" spans="1:49" s="66" customFormat="1" x14ac:dyDescent="0.2">
      <c r="A49" s="54">
        <v>3</v>
      </c>
      <c r="B49" s="55" t="s">
        <v>47</v>
      </c>
      <c r="C49" s="34" t="s">
        <v>116</v>
      </c>
      <c r="D49" s="56">
        <v>2.04</v>
      </c>
      <c r="E49" s="49">
        <v>2.8</v>
      </c>
      <c r="F49" s="57">
        <f t="shared" si="44"/>
        <v>5.7119999999999997</v>
      </c>
      <c r="G49" s="49"/>
      <c r="H49" s="49"/>
      <c r="I49" s="49" t="s">
        <v>46</v>
      </c>
      <c r="J49" s="49">
        <v>0</v>
      </c>
      <c r="K49" s="51">
        <v>50</v>
      </c>
      <c r="L49" s="58">
        <f t="shared" si="51"/>
        <v>8.753501400560225</v>
      </c>
      <c r="M49" s="49"/>
      <c r="N49" s="49"/>
      <c r="O49" s="51"/>
      <c r="P49" s="49"/>
      <c r="Q49" s="56"/>
      <c r="R49" s="59"/>
      <c r="S49" s="64"/>
      <c r="T49" s="65"/>
      <c r="U49" s="49"/>
      <c r="V49" s="59"/>
      <c r="W49" s="31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</row>
    <row r="50" spans="1:49" s="66" customFormat="1" ht="13.5" thickBot="1" x14ac:dyDescent="0.25">
      <c r="A50" s="54">
        <v>3</v>
      </c>
      <c r="B50" s="55" t="s">
        <v>134</v>
      </c>
      <c r="C50" s="34" t="s">
        <v>112</v>
      </c>
      <c r="D50" s="56">
        <v>3.87</v>
      </c>
      <c r="E50" s="49">
        <v>2.8</v>
      </c>
      <c r="F50" s="57">
        <f t="shared" si="44"/>
        <v>10.836</v>
      </c>
      <c r="G50" s="49"/>
      <c r="H50" s="49"/>
      <c r="I50" s="49" t="s">
        <v>34</v>
      </c>
      <c r="J50" s="49">
        <v>0</v>
      </c>
      <c r="K50" s="51">
        <v>50</v>
      </c>
      <c r="L50" s="58">
        <f t="shared" si="51"/>
        <v>4.6142488002953117</v>
      </c>
      <c r="M50" s="49"/>
      <c r="N50" s="49"/>
      <c r="O50" s="51"/>
      <c r="P50" s="49"/>
      <c r="Q50" s="56"/>
      <c r="R50" s="59"/>
      <c r="S50" s="64"/>
      <c r="T50" s="65"/>
      <c r="U50" s="49"/>
      <c r="V50" s="59"/>
      <c r="W50" s="31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</row>
    <row r="51" spans="1:49" ht="18" x14ac:dyDescent="0.2">
      <c r="A51" s="36"/>
      <c r="B51" s="37"/>
      <c r="C51" s="37"/>
      <c r="D51" s="38"/>
      <c r="E51" s="37"/>
      <c r="F51" s="20"/>
      <c r="G51" s="95" t="s">
        <v>178</v>
      </c>
      <c r="H51" s="96"/>
      <c r="I51" s="96"/>
      <c r="J51" s="96"/>
      <c r="K51" s="96"/>
      <c r="L51" s="37"/>
      <c r="M51" s="37"/>
      <c r="N51" s="37"/>
      <c r="O51" s="39"/>
      <c r="P51" s="37"/>
      <c r="Q51" s="37"/>
      <c r="R51" s="40"/>
      <c r="S51" s="2"/>
      <c r="T51" s="2"/>
      <c r="U51" s="2"/>
      <c r="V51" s="3"/>
      <c r="W51" s="33" t="s">
        <v>41</v>
      </c>
    </row>
    <row r="52" spans="1:49" ht="10.5" customHeight="1" x14ac:dyDescent="0.2">
      <c r="A52" s="41"/>
      <c r="B52" s="42"/>
      <c r="C52" s="42"/>
      <c r="D52" s="43"/>
      <c r="E52" s="42"/>
      <c r="F52" s="21"/>
      <c r="G52" s="97"/>
      <c r="H52" s="98"/>
      <c r="I52" s="98"/>
      <c r="J52" s="98"/>
      <c r="K52" s="98"/>
      <c r="L52" s="42"/>
      <c r="M52" s="42"/>
      <c r="N52" s="42"/>
      <c r="O52" s="44"/>
      <c r="P52" s="42"/>
      <c r="Q52" s="42"/>
      <c r="R52" s="35" t="s">
        <v>185</v>
      </c>
      <c r="S52" s="6"/>
      <c r="T52" s="6"/>
      <c r="U52" s="6"/>
      <c r="V52" s="8"/>
      <c r="W52" s="30" t="s">
        <v>31</v>
      </c>
    </row>
    <row r="53" spans="1:49" ht="18.75" thickBot="1" x14ac:dyDescent="0.25">
      <c r="A53" s="41"/>
      <c r="B53" s="42"/>
      <c r="C53" s="42"/>
      <c r="D53" s="43"/>
      <c r="E53" s="42"/>
      <c r="F53" s="21"/>
      <c r="G53" s="9" t="s">
        <v>26</v>
      </c>
      <c r="H53" s="10"/>
      <c r="I53" s="7"/>
      <c r="J53" s="7"/>
      <c r="K53" s="7"/>
      <c r="L53" s="42"/>
      <c r="M53" s="42"/>
      <c r="N53" s="42"/>
      <c r="O53" s="44"/>
      <c r="P53" s="42"/>
      <c r="Q53" s="42"/>
      <c r="R53" s="35"/>
      <c r="S53" s="6"/>
      <c r="T53" s="6"/>
      <c r="U53" s="6"/>
      <c r="V53" s="8"/>
      <c r="W53" s="30" t="s">
        <v>44</v>
      </c>
    </row>
    <row r="54" spans="1:49" ht="18.75" thickBot="1" x14ac:dyDescent="0.3">
      <c r="A54" s="41"/>
      <c r="B54" s="42"/>
      <c r="C54" s="42"/>
      <c r="D54" s="43"/>
      <c r="E54" s="42"/>
      <c r="F54" s="21"/>
      <c r="G54" s="23" t="s">
        <v>33</v>
      </c>
      <c r="H54" s="11" t="s">
        <v>177</v>
      </c>
      <c r="I54" s="1"/>
      <c r="J54" s="1"/>
      <c r="K54" s="1"/>
      <c r="L54" s="1"/>
      <c r="M54" s="45"/>
      <c r="N54" s="45"/>
      <c r="O54" s="46"/>
      <c r="P54" s="45"/>
      <c r="Q54" s="45"/>
      <c r="R54" s="47"/>
      <c r="S54" s="12"/>
      <c r="T54" s="12"/>
      <c r="U54" s="12"/>
      <c r="V54" s="13"/>
      <c r="W54" s="30"/>
    </row>
    <row r="55" spans="1:49" x14ac:dyDescent="0.2">
      <c r="A55" s="99" t="s">
        <v>1</v>
      </c>
      <c r="B55" s="102" t="s">
        <v>0</v>
      </c>
      <c r="C55" s="102"/>
      <c r="D55" s="102"/>
      <c r="E55" s="102"/>
      <c r="F55" s="102"/>
      <c r="G55" s="102"/>
      <c r="H55" s="103" t="s">
        <v>7</v>
      </c>
      <c r="I55" s="106" t="s">
        <v>12</v>
      </c>
      <c r="J55" s="102" t="s">
        <v>8</v>
      </c>
      <c r="K55" s="102"/>
      <c r="L55" s="102"/>
      <c r="M55" s="48" t="s">
        <v>15</v>
      </c>
      <c r="N55" s="102" t="s">
        <v>24</v>
      </c>
      <c r="O55" s="102"/>
      <c r="P55" s="102"/>
      <c r="Q55" s="102"/>
      <c r="R55" s="120" t="s">
        <v>25</v>
      </c>
      <c r="S55" s="123" t="s">
        <v>28</v>
      </c>
      <c r="T55" s="124"/>
      <c r="U55" s="108" t="s">
        <v>27</v>
      </c>
      <c r="V55" s="109"/>
      <c r="W55" s="30"/>
    </row>
    <row r="56" spans="1:49" x14ac:dyDescent="0.2">
      <c r="A56" s="100"/>
      <c r="B56" s="110" t="s">
        <v>2</v>
      </c>
      <c r="C56" s="110" t="s">
        <v>3</v>
      </c>
      <c r="D56" s="112" t="s">
        <v>5</v>
      </c>
      <c r="E56" s="110" t="s">
        <v>4</v>
      </c>
      <c r="F56" s="114" t="s">
        <v>6</v>
      </c>
      <c r="G56" s="110" t="s">
        <v>32</v>
      </c>
      <c r="H56" s="104"/>
      <c r="I56" s="107"/>
      <c r="J56" s="49" t="s">
        <v>9</v>
      </c>
      <c r="K56" s="49" t="s">
        <v>11</v>
      </c>
      <c r="L56" s="49" t="s">
        <v>13</v>
      </c>
      <c r="M56" s="50" t="s">
        <v>16</v>
      </c>
      <c r="N56" s="49" t="s">
        <v>18</v>
      </c>
      <c r="O56" s="51" t="s">
        <v>19</v>
      </c>
      <c r="P56" s="49" t="s">
        <v>21</v>
      </c>
      <c r="Q56" s="49" t="s">
        <v>22</v>
      </c>
      <c r="R56" s="121"/>
      <c r="S56" s="24" t="s">
        <v>29</v>
      </c>
      <c r="T56" s="29" t="s">
        <v>30</v>
      </c>
      <c r="U56" s="116" t="s">
        <v>9</v>
      </c>
      <c r="V56" s="118" t="s">
        <v>11</v>
      </c>
      <c r="W56" s="30"/>
    </row>
    <row r="57" spans="1:49" ht="15" thickBot="1" x14ac:dyDescent="0.25">
      <c r="A57" s="101"/>
      <c r="B57" s="111"/>
      <c r="C57" s="111"/>
      <c r="D57" s="113"/>
      <c r="E57" s="111"/>
      <c r="F57" s="115"/>
      <c r="G57" s="111"/>
      <c r="H57" s="105"/>
      <c r="I57" s="52" t="s">
        <v>10</v>
      </c>
      <c r="J57" s="52" t="s">
        <v>10</v>
      </c>
      <c r="K57" s="52" t="s">
        <v>10</v>
      </c>
      <c r="L57" s="52" t="s">
        <v>14</v>
      </c>
      <c r="M57" s="52" t="s">
        <v>17</v>
      </c>
      <c r="N57" s="52" t="s">
        <v>20</v>
      </c>
      <c r="O57" s="53" t="s">
        <v>20</v>
      </c>
      <c r="P57" s="52" t="s">
        <v>17</v>
      </c>
      <c r="Q57" s="52" t="s">
        <v>23</v>
      </c>
      <c r="R57" s="122"/>
      <c r="S57" s="25" t="s">
        <v>31</v>
      </c>
      <c r="T57" s="14" t="s">
        <v>31</v>
      </c>
      <c r="U57" s="117"/>
      <c r="V57" s="119"/>
      <c r="W57" s="30"/>
    </row>
    <row r="58" spans="1:49" s="66" customFormat="1" x14ac:dyDescent="0.2">
      <c r="A58" s="54">
        <v>3</v>
      </c>
      <c r="B58" s="55" t="s">
        <v>198</v>
      </c>
      <c r="C58" s="34" t="s">
        <v>137</v>
      </c>
      <c r="D58" s="56">
        <v>4.76</v>
      </c>
      <c r="E58" s="49">
        <v>2.8</v>
      </c>
      <c r="F58" s="57">
        <f t="shared" ref="F58" si="56">(D58*E58)</f>
        <v>13.327999999999999</v>
      </c>
      <c r="G58" s="49"/>
      <c r="H58" s="49"/>
      <c r="I58" s="49" t="s">
        <v>200</v>
      </c>
      <c r="J58" s="49">
        <v>0</v>
      </c>
      <c r="K58" s="51">
        <v>150</v>
      </c>
      <c r="L58" s="58">
        <f>(J58/F58)</f>
        <v>0</v>
      </c>
      <c r="M58" s="49"/>
      <c r="N58" s="49"/>
      <c r="O58" s="51"/>
      <c r="P58" s="49"/>
      <c r="Q58" s="56"/>
      <c r="R58" s="59"/>
      <c r="S58" s="64"/>
      <c r="T58" s="65"/>
      <c r="U58" s="49"/>
      <c r="V58" s="59"/>
      <c r="W58" s="31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</row>
    <row r="59" spans="1:49" s="66" customFormat="1" x14ac:dyDescent="0.2">
      <c r="A59" s="54">
        <v>3</v>
      </c>
      <c r="B59" s="55" t="s">
        <v>199</v>
      </c>
      <c r="C59" s="34" t="s">
        <v>115</v>
      </c>
      <c r="D59" s="56">
        <v>2.12</v>
      </c>
      <c r="E59" s="49">
        <v>2.8</v>
      </c>
      <c r="F59" s="57">
        <f t="shared" ref="F59" si="57">(D59*E59)</f>
        <v>5.9359999999999999</v>
      </c>
      <c r="G59" s="49"/>
      <c r="H59" s="49"/>
      <c r="I59" s="49" t="s">
        <v>34</v>
      </c>
      <c r="J59" s="49">
        <v>0</v>
      </c>
      <c r="K59" s="51">
        <v>50</v>
      </c>
      <c r="L59" s="58">
        <f>(J59/F59)</f>
        <v>0</v>
      </c>
      <c r="M59" s="49"/>
      <c r="N59" s="49"/>
      <c r="O59" s="51"/>
      <c r="P59" s="49"/>
      <c r="Q59" s="56"/>
      <c r="R59" s="59"/>
      <c r="S59" s="64"/>
      <c r="T59" s="65"/>
      <c r="U59" s="49"/>
      <c r="V59" s="59"/>
      <c r="W59" s="31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</row>
    <row r="60" spans="1:49" s="66" customFormat="1" x14ac:dyDescent="0.2">
      <c r="A60" s="54">
        <v>3</v>
      </c>
      <c r="B60" s="55" t="s">
        <v>201</v>
      </c>
      <c r="C60" s="34" t="s">
        <v>114</v>
      </c>
      <c r="D60" s="56">
        <v>5.82</v>
      </c>
      <c r="E60" s="49">
        <v>2.8</v>
      </c>
      <c r="F60" s="57">
        <f t="shared" ref="F60" si="58">(D60*E60)</f>
        <v>16.295999999999999</v>
      </c>
      <c r="G60" s="49"/>
      <c r="H60" s="49"/>
      <c r="I60" s="49" t="s">
        <v>34</v>
      </c>
      <c r="J60" s="49">
        <v>100</v>
      </c>
      <c r="K60" s="51">
        <v>0</v>
      </c>
      <c r="L60" s="58">
        <f>(J60/F60)</f>
        <v>6.1364752086401575</v>
      </c>
      <c r="M60" s="49"/>
      <c r="N60" s="49"/>
      <c r="O60" s="51"/>
      <c r="P60" s="49"/>
      <c r="Q60" s="56"/>
      <c r="R60" s="59"/>
      <c r="S60" s="64"/>
      <c r="T60" s="65"/>
      <c r="U60" s="49"/>
      <c r="V60" s="59"/>
      <c r="W60" s="31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</row>
    <row r="61" spans="1:49" s="66" customFormat="1" x14ac:dyDescent="0.2">
      <c r="A61" s="54">
        <v>3</v>
      </c>
      <c r="B61" s="55" t="s">
        <v>201</v>
      </c>
      <c r="C61" s="34" t="s">
        <v>130</v>
      </c>
      <c r="D61" s="56">
        <v>4.6500000000000004</v>
      </c>
      <c r="E61" s="49">
        <v>2.8</v>
      </c>
      <c r="F61" s="57">
        <f t="shared" ref="F61" si="59">(D61*E61)</f>
        <v>13.02</v>
      </c>
      <c r="G61" s="49"/>
      <c r="H61" s="49"/>
      <c r="I61" s="49" t="s">
        <v>34</v>
      </c>
      <c r="J61" s="49">
        <v>100</v>
      </c>
      <c r="K61" s="51">
        <v>0</v>
      </c>
      <c r="L61" s="58">
        <f>(J61/F61)</f>
        <v>7.6804915514592933</v>
      </c>
      <c r="M61" s="49"/>
      <c r="N61" s="49"/>
      <c r="O61" s="51"/>
      <c r="P61" s="49"/>
      <c r="Q61" s="56"/>
      <c r="R61" s="59"/>
      <c r="S61" s="64"/>
      <c r="T61" s="65"/>
      <c r="U61" s="49"/>
      <c r="V61" s="59"/>
      <c r="W61" s="31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</row>
    <row r="62" spans="1:49" s="66" customFormat="1" x14ac:dyDescent="0.2">
      <c r="A62" s="54">
        <v>3</v>
      </c>
      <c r="B62" s="55" t="s">
        <v>40</v>
      </c>
      <c r="C62" s="34" t="s">
        <v>136</v>
      </c>
      <c r="D62" s="56">
        <v>4.9400000000000004</v>
      </c>
      <c r="E62" s="49">
        <v>2.8</v>
      </c>
      <c r="F62" s="57">
        <f>(D62*E62)</f>
        <v>13.832000000000001</v>
      </c>
      <c r="G62" s="49"/>
      <c r="H62" s="49"/>
      <c r="I62" s="49" t="s">
        <v>43</v>
      </c>
      <c r="J62" s="26">
        <v>200</v>
      </c>
      <c r="K62" s="27">
        <v>250</v>
      </c>
      <c r="L62" s="58">
        <f>(K62/F62)</f>
        <v>18.074031231925968</v>
      </c>
      <c r="M62" s="49"/>
      <c r="N62" s="49"/>
      <c r="O62" s="51"/>
      <c r="P62" s="49"/>
      <c r="Q62" s="56"/>
      <c r="R62" s="59"/>
      <c r="S62" s="64"/>
      <c r="T62" s="65"/>
      <c r="U62" s="49"/>
      <c r="V62" s="59"/>
      <c r="W62" s="31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</row>
    <row r="63" spans="1:49" s="66" customFormat="1" x14ac:dyDescent="0.2">
      <c r="A63" s="54">
        <v>3</v>
      </c>
      <c r="B63" s="55" t="s">
        <v>48</v>
      </c>
      <c r="C63" s="34" t="s">
        <v>124</v>
      </c>
      <c r="D63" s="56">
        <v>105.14</v>
      </c>
      <c r="E63" s="49">
        <v>2.95</v>
      </c>
      <c r="F63" s="57">
        <f t="shared" ref="F63" si="60">(D63*E63)</f>
        <v>310.16300000000001</v>
      </c>
      <c r="G63" s="49">
        <v>14</v>
      </c>
      <c r="H63" s="49"/>
      <c r="I63" s="49" t="s">
        <v>38</v>
      </c>
      <c r="J63" s="49">
        <v>1300</v>
      </c>
      <c r="K63" s="51">
        <v>1300</v>
      </c>
      <c r="L63" s="58">
        <f>(J63/F63)</f>
        <v>4.1913445510908778</v>
      </c>
      <c r="M63" s="49"/>
      <c r="N63" s="49"/>
      <c r="O63" s="51"/>
      <c r="P63" s="49"/>
      <c r="Q63" s="56"/>
      <c r="R63" s="59"/>
      <c r="S63" s="64"/>
      <c r="T63" s="65"/>
      <c r="U63" s="49"/>
      <c r="V63" s="59"/>
      <c r="W63" s="31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</row>
    <row r="64" spans="1:49" s="66" customFormat="1" x14ac:dyDescent="0.2">
      <c r="A64" s="54">
        <v>3</v>
      </c>
      <c r="B64" s="55" t="s">
        <v>49</v>
      </c>
      <c r="C64" s="34" t="s">
        <v>132</v>
      </c>
      <c r="D64" s="56">
        <v>54.32</v>
      </c>
      <c r="E64" s="49">
        <v>2.95</v>
      </c>
      <c r="F64" s="57">
        <f>(D64*E64)</f>
        <v>160.244</v>
      </c>
      <c r="G64" s="49">
        <v>6</v>
      </c>
      <c r="H64" s="49"/>
      <c r="I64" s="49" t="s">
        <v>38</v>
      </c>
      <c r="J64" s="49">
        <v>300</v>
      </c>
      <c r="K64" s="51">
        <v>300</v>
      </c>
      <c r="L64" s="58">
        <f>(K64/F64)</f>
        <v>1.8721449789071665</v>
      </c>
      <c r="M64" s="49"/>
      <c r="N64" s="49"/>
      <c r="O64" s="51"/>
      <c r="P64" s="49"/>
      <c r="Q64" s="56"/>
      <c r="R64" s="59"/>
      <c r="S64" s="64"/>
      <c r="T64" s="65"/>
      <c r="U64" s="49"/>
      <c r="V64" s="59"/>
      <c r="W64" s="31">
        <f t="shared" ref="W64" si="61">J64/3600*1.2*1010*4</f>
        <v>403.99999999999994</v>
      </c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</row>
    <row r="65" spans="1:49" s="66" customFormat="1" x14ac:dyDescent="0.2">
      <c r="A65" s="54">
        <v>3</v>
      </c>
      <c r="B65" s="55" t="s">
        <v>50</v>
      </c>
      <c r="C65" s="34" t="s">
        <v>123</v>
      </c>
      <c r="D65" s="56">
        <v>48.09</v>
      </c>
      <c r="E65" s="49">
        <v>3</v>
      </c>
      <c r="F65" s="57">
        <f>(D65*E65)</f>
        <v>144.27000000000001</v>
      </c>
      <c r="G65" s="49">
        <v>7</v>
      </c>
      <c r="H65" s="49"/>
      <c r="I65" s="49" t="s">
        <v>38</v>
      </c>
      <c r="J65" s="49">
        <v>800</v>
      </c>
      <c r="K65" s="51">
        <v>800</v>
      </c>
      <c r="L65" s="58">
        <f>(J65/F65)</f>
        <v>5.5451583835863305</v>
      </c>
      <c r="M65" s="49"/>
      <c r="N65" s="49"/>
      <c r="O65" s="51"/>
      <c r="P65" s="49"/>
      <c r="Q65" s="56"/>
      <c r="R65" s="59"/>
      <c r="S65" s="64"/>
      <c r="T65" s="65"/>
      <c r="U65" s="49"/>
      <c r="V65" s="59"/>
      <c r="W65" s="31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</row>
    <row r="66" spans="1:49" s="66" customFormat="1" ht="13.5" customHeight="1" x14ac:dyDescent="0.2">
      <c r="A66" s="54">
        <v>3</v>
      </c>
      <c r="B66" s="55" t="s">
        <v>197</v>
      </c>
      <c r="C66" s="34" t="s">
        <v>129</v>
      </c>
      <c r="D66" s="56">
        <v>7</v>
      </c>
      <c r="E66" s="49">
        <v>2.8</v>
      </c>
      <c r="F66" s="57">
        <f>(D66*E66)</f>
        <v>19.599999999999998</v>
      </c>
      <c r="G66" s="49"/>
      <c r="H66" s="49"/>
      <c r="I66" s="49" t="s">
        <v>39</v>
      </c>
      <c r="J66" s="49">
        <v>75</v>
      </c>
      <c r="K66" s="51">
        <v>100</v>
      </c>
      <c r="L66" s="58">
        <f>(K66/F66)</f>
        <v>5.1020408163265314</v>
      </c>
      <c r="M66" s="49"/>
      <c r="N66" s="49"/>
      <c r="O66" s="51"/>
      <c r="P66" s="49"/>
      <c r="Q66" s="56"/>
      <c r="R66" s="59"/>
      <c r="S66" s="64"/>
      <c r="T66" s="65"/>
      <c r="U66" s="49"/>
      <c r="V66" s="59"/>
      <c r="W66" s="31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</row>
    <row r="67" spans="1:49" s="66" customFormat="1" ht="13.5" customHeight="1" x14ac:dyDescent="0.2">
      <c r="A67" s="54">
        <v>3</v>
      </c>
      <c r="B67" s="55" t="s">
        <v>202</v>
      </c>
      <c r="C67" s="34" t="s">
        <v>117</v>
      </c>
      <c r="D67" s="56">
        <v>6.89</v>
      </c>
      <c r="E67" s="49">
        <v>2.8</v>
      </c>
      <c r="F67" s="57">
        <f>(D67*E67)</f>
        <v>19.291999999999998</v>
      </c>
      <c r="G67" s="49"/>
      <c r="H67" s="49"/>
      <c r="I67" s="49" t="s">
        <v>37</v>
      </c>
      <c r="J67" s="49">
        <v>50</v>
      </c>
      <c r="K67" s="51">
        <v>50</v>
      </c>
      <c r="L67" s="58">
        <f>(K67/F67)</f>
        <v>2.5917478747667428</v>
      </c>
      <c r="M67" s="49"/>
      <c r="N67" s="49"/>
      <c r="O67" s="51"/>
      <c r="P67" s="49"/>
      <c r="Q67" s="56"/>
      <c r="R67" s="59"/>
      <c r="S67" s="64"/>
      <c r="T67" s="65"/>
      <c r="U67" s="49"/>
      <c r="V67" s="59"/>
      <c r="W67" s="31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</row>
    <row r="68" spans="1:49" s="66" customFormat="1" x14ac:dyDescent="0.2">
      <c r="A68" s="54">
        <v>3</v>
      </c>
      <c r="B68" s="55" t="s">
        <v>62</v>
      </c>
      <c r="C68" s="34" t="s">
        <v>120</v>
      </c>
      <c r="D68" s="56">
        <v>18.68</v>
      </c>
      <c r="E68" s="49">
        <v>2.95</v>
      </c>
      <c r="F68" s="57">
        <f t="shared" ref="F68" si="62">(D68*E68)</f>
        <v>55.106000000000002</v>
      </c>
      <c r="G68" s="49" t="s">
        <v>59</v>
      </c>
      <c r="H68" s="49"/>
      <c r="I68" s="49" t="s">
        <v>43</v>
      </c>
      <c r="J68" s="49">
        <v>540</v>
      </c>
      <c r="K68" s="51">
        <v>540</v>
      </c>
      <c r="L68" s="58">
        <f t="shared" ref="L68" si="63">(K68/F68)</f>
        <v>9.7992959024425641</v>
      </c>
      <c r="M68" s="49"/>
      <c r="N68" s="49"/>
      <c r="O68" s="51"/>
      <c r="P68" s="49"/>
      <c r="Q68" s="56"/>
      <c r="R68" s="59"/>
      <c r="S68" s="64"/>
      <c r="T68" s="65"/>
      <c r="U68" s="49"/>
      <c r="V68" s="59"/>
      <c r="W68" s="31">
        <f t="shared" ref="W68" si="64">J68/3600*1.2*1010*4</f>
        <v>727.19999999999993</v>
      </c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</row>
    <row r="69" spans="1:49" s="66" customFormat="1" x14ac:dyDescent="0.2">
      <c r="A69" s="54">
        <v>3</v>
      </c>
      <c r="B69" s="55" t="s">
        <v>63</v>
      </c>
      <c r="C69" s="34" t="s">
        <v>121</v>
      </c>
      <c r="D69" s="56">
        <v>16.079999999999998</v>
      </c>
      <c r="E69" s="49">
        <v>2.95</v>
      </c>
      <c r="F69" s="57">
        <f t="shared" ref="F69" si="65">(D69*E69)</f>
        <v>47.436</v>
      </c>
      <c r="G69" s="49" t="s">
        <v>59</v>
      </c>
      <c r="H69" s="49"/>
      <c r="I69" s="49" t="s">
        <v>43</v>
      </c>
      <c r="J69" s="49">
        <v>470</v>
      </c>
      <c r="K69" s="51">
        <v>470</v>
      </c>
      <c r="L69" s="58">
        <f t="shared" ref="L69" si="66">(K69/F69)</f>
        <v>9.9080866852179774</v>
      </c>
      <c r="M69" s="49"/>
      <c r="N69" s="49"/>
      <c r="O69" s="51"/>
      <c r="P69" s="49"/>
      <c r="Q69" s="56"/>
      <c r="R69" s="59"/>
      <c r="S69" s="64"/>
      <c r="T69" s="65"/>
      <c r="U69" s="49"/>
      <c r="V69" s="59"/>
      <c r="W69" s="31">
        <f t="shared" ref="W69" si="67">J69/3600*1.2*1010*4</f>
        <v>632.93333333333339</v>
      </c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</row>
    <row r="70" spans="1:49" s="66" customFormat="1" x14ac:dyDescent="0.2">
      <c r="A70" s="54">
        <v>3</v>
      </c>
      <c r="B70" s="55" t="s">
        <v>64</v>
      </c>
      <c r="C70" s="34" t="s">
        <v>119</v>
      </c>
      <c r="D70" s="56">
        <v>14.22</v>
      </c>
      <c r="E70" s="49">
        <v>2.95</v>
      </c>
      <c r="F70" s="57">
        <f t="shared" ref="F70" si="68">(D70*E70)</f>
        <v>41.949000000000005</v>
      </c>
      <c r="G70" s="49" t="s">
        <v>59</v>
      </c>
      <c r="H70" s="49"/>
      <c r="I70" s="49" t="s">
        <v>43</v>
      </c>
      <c r="J70" s="49">
        <v>410</v>
      </c>
      <c r="K70" s="51">
        <v>410</v>
      </c>
      <c r="L70" s="58">
        <f t="shared" ref="L70" si="69">(K70/F70)</f>
        <v>9.7737729147297898</v>
      </c>
      <c r="M70" s="49"/>
      <c r="N70" s="49"/>
      <c r="O70" s="51"/>
      <c r="P70" s="49"/>
      <c r="Q70" s="56"/>
      <c r="R70" s="59"/>
      <c r="S70" s="64"/>
      <c r="T70" s="65"/>
      <c r="U70" s="49"/>
      <c r="V70" s="59"/>
      <c r="W70" s="31">
        <f t="shared" ref="W70" si="70">J70/3600*1.2*1010*4</f>
        <v>552.13333333333333</v>
      </c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</row>
    <row r="71" spans="1:49" s="66" customFormat="1" x14ac:dyDescent="0.2">
      <c r="A71" s="54">
        <v>3</v>
      </c>
      <c r="B71" s="55" t="s">
        <v>68</v>
      </c>
      <c r="C71" s="34" t="s">
        <v>118</v>
      </c>
      <c r="D71" s="56">
        <v>19.29</v>
      </c>
      <c r="E71" s="49">
        <v>2.95</v>
      </c>
      <c r="F71" s="57">
        <f t="shared" ref="F71" si="71">(D71*E71)</f>
        <v>56.905500000000004</v>
      </c>
      <c r="G71" s="49">
        <v>8</v>
      </c>
      <c r="H71" s="49"/>
      <c r="I71" s="49" t="s">
        <v>61</v>
      </c>
      <c r="J71" s="49">
        <v>160</v>
      </c>
      <c r="K71" s="51">
        <v>160</v>
      </c>
      <c r="L71" s="58">
        <f t="shared" ref="L71" si="72">(K71/F71)</f>
        <v>2.8116790116948271</v>
      </c>
      <c r="M71" s="49"/>
      <c r="N71" s="49"/>
      <c r="O71" s="51"/>
      <c r="P71" s="49"/>
      <c r="Q71" s="56"/>
      <c r="R71" s="59"/>
      <c r="S71" s="64"/>
      <c r="T71" s="65"/>
      <c r="U71" s="49"/>
      <c r="V71" s="59"/>
      <c r="W71" s="31">
        <f t="shared" ref="W71" si="73">J71/3600*1.2*1010*4</f>
        <v>215.46666666666667</v>
      </c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</row>
    <row r="72" spans="1:49" s="66" customFormat="1" x14ac:dyDescent="0.2">
      <c r="A72" s="54"/>
      <c r="B72" s="55"/>
      <c r="C72" s="34"/>
      <c r="D72" s="56"/>
      <c r="E72" s="49"/>
      <c r="F72" s="57"/>
      <c r="G72" s="49"/>
      <c r="H72" s="49"/>
      <c r="I72" s="49"/>
      <c r="J72" s="26">
        <f>SUM(J37:J71)</f>
        <v>5225</v>
      </c>
      <c r="K72" s="27">
        <f>SUM(K37:K71)</f>
        <v>5310</v>
      </c>
      <c r="L72" s="58"/>
      <c r="M72" s="49"/>
      <c r="N72" s="49"/>
      <c r="O72" s="51"/>
      <c r="P72" s="49"/>
      <c r="Q72" s="56"/>
      <c r="R72" s="59"/>
      <c r="S72" s="64"/>
      <c r="T72" s="65"/>
      <c r="U72" s="49"/>
      <c r="V72" s="59"/>
      <c r="W72" s="31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</row>
    <row r="73" spans="1:49" s="66" customFormat="1" x14ac:dyDescent="0.2">
      <c r="A73" s="54"/>
      <c r="B73" s="32" t="s">
        <v>183</v>
      </c>
      <c r="C73" s="34"/>
      <c r="D73" s="56"/>
      <c r="E73" s="49"/>
      <c r="F73" s="57"/>
      <c r="G73" s="49"/>
      <c r="H73" s="49"/>
      <c r="I73" s="49"/>
      <c r="J73" s="49"/>
      <c r="K73" s="51"/>
      <c r="L73" s="58"/>
      <c r="M73" s="49"/>
      <c r="N73" s="49"/>
      <c r="O73" s="51"/>
      <c r="P73" s="49"/>
      <c r="Q73" s="56"/>
      <c r="R73" s="59"/>
      <c r="S73" s="64"/>
      <c r="T73" s="65"/>
      <c r="U73" s="49"/>
      <c r="V73" s="59"/>
      <c r="W73" s="31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</row>
    <row r="74" spans="1:49" s="66" customFormat="1" x14ac:dyDescent="0.2">
      <c r="A74" s="54">
        <v>4</v>
      </c>
      <c r="B74" s="55" t="s">
        <v>69</v>
      </c>
      <c r="C74" s="34" t="s">
        <v>90</v>
      </c>
      <c r="D74" s="56">
        <v>43.1</v>
      </c>
      <c r="E74" s="49">
        <v>2.95</v>
      </c>
      <c r="F74" s="57">
        <f t="shared" ref="F74" si="74">(D74*E74)</f>
        <v>127.14500000000001</v>
      </c>
      <c r="G74" s="49">
        <v>40</v>
      </c>
      <c r="H74" s="49"/>
      <c r="I74" s="49" t="s">
        <v>61</v>
      </c>
      <c r="J74" s="49">
        <v>1200</v>
      </c>
      <c r="K74" s="51">
        <v>1200</v>
      </c>
      <c r="L74" s="58">
        <f t="shared" ref="L74" si="75">(K74/F74)</f>
        <v>9.4380431790475434</v>
      </c>
      <c r="M74" s="49"/>
      <c r="N74" s="49"/>
      <c r="O74" s="51"/>
      <c r="P74" s="49"/>
      <c r="Q74" s="56"/>
      <c r="R74" s="59"/>
      <c r="S74" s="64"/>
      <c r="T74" s="65"/>
      <c r="U74" s="49"/>
      <c r="V74" s="59"/>
      <c r="W74" s="31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</row>
    <row r="75" spans="1:49" s="66" customFormat="1" x14ac:dyDescent="0.2">
      <c r="A75" s="54">
        <v>4</v>
      </c>
      <c r="B75" s="55" t="s">
        <v>69</v>
      </c>
      <c r="C75" s="34" t="s">
        <v>91</v>
      </c>
      <c r="D75" s="56">
        <v>41.76</v>
      </c>
      <c r="E75" s="49">
        <v>2.95</v>
      </c>
      <c r="F75" s="57">
        <f t="shared" ref="F75" si="76">(D75*E75)</f>
        <v>123.19200000000001</v>
      </c>
      <c r="G75" s="49">
        <v>40</v>
      </c>
      <c r="H75" s="49"/>
      <c r="I75" s="49" t="s">
        <v>61</v>
      </c>
      <c r="J75" s="49">
        <v>1200</v>
      </c>
      <c r="K75" s="51">
        <v>1000</v>
      </c>
      <c r="L75" s="58">
        <f t="shared" ref="L75" si="77">(K75/F75)</f>
        <v>8.1174102214429507</v>
      </c>
      <c r="M75" s="49"/>
      <c r="N75" s="49"/>
      <c r="O75" s="51"/>
      <c r="P75" s="49"/>
      <c r="Q75" s="56"/>
      <c r="R75" s="59"/>
      <c r="S75" s="64"/>
      <c r="T75" s="65"/>
      <c r="U75" s="49"/>
      <c r="V75" s="59"/>
      <c r="W75" s="31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</row>
    <row r="76" spans="1:49" s="66" customFormat="1" x14ac:dyDescent="0.2">
      <c r="A76" s="54">
        <v>4</v>
      </c>
      <c r="B76" s="55" t="s">
        <v>76</v>
      </c>
      <c r="C76" s="34" t="s">
        <v>93</v>
      </c>
      <c r="D76" s="56">
        <v>17.739999999999998</v>
      </c>
      <c r="E76" s="49">
        <v>2.6</v>
      </c>
      <c r="F76" s="57">
        <f t="shared" ref="F76:F78" si="78">(D76*E76)</f>
        <v>46.123999999999995</v>
      </c>
      <c r="G76" s="49"/>
      <c r="H76" s="49"/>
      <c r="I76" s="49" t="s">
        <v>37</v>
      </c>
      <c r="J76" s="49">
        <v>0</v>
      </c>
      <c r="K76" s="51">
        <v>150</v>
      </c>
      <c r="L76" s="58">
        <f t="shared" ref="L76:L78" si="79">(K76/F76)</f>
        <v>3.252103026623884</v>
      </c>
      <c r="M76" s="49"/>
      <c r="N76" s="49"/>
      <c r="O76" s="51"/>
      <c r="P76" s="49"/>
      <c r="Q76" s="56"/>
      <c r="R76" s="59"/>
      <c r="S76" s="64"/>
      <c r="T76" s="65"/>
      <c r="U76" s="49"/>
      <c r="V76" s="59"/>
      <c r="W76" s="31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</row>
    <row r="77" spans="1:49" s="66" customFormat="1" x14ac:dyDescent="0.2">
      <c r="A77" s="54">
        <v>4</v>
      </c>
      <c r="B77" s="55" t="s">
        <v>36</v>
      </c>
      <c r="C77" s="34" t="s">
        <v>224</v>
      </c>
      <c r="D77" s="56">
        <v>21.18</v>
      </c>
      <c r="E77" s="49">
        <v>2.6</v>
      </c>
      <c r="F77" s="57">
        <f t="shared" ref="F77" si="80">(D77*E77)</f>
        <v>55.067999999999998</v>
      </c>
      <c r="G77" s="49"/>
      <c r="H77" s="49"/>
      <c r="I77" s="49" t="s">
        <v>37</v>
      </c>
      <c r="J77" s="49">
        <v>100</v>
      </c>
      <c r="K77" s="51">
        <v>100</v>
      </c>
      <c r="L77" s="58">
        <f t="shared" ref="L77" si="81">(K77/F77)</f>
        <v>1.8159366601292948</v>
      </c>
      <c r="M77" s="49"/>
      <c r="N77" s="49"/>
      <c r="O77" s="51"/>
      <c r="P77" s="49"/>
      <c r="Q77" s="56"/>
      <c r="R77" s="59"/>
      <c r="S77" s="64"/>
      <c r="T77" s="65"/>
      <c r="U77" s="49"/>
      <c r="V77" s="59"/>
      <c r="W77" s="31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</row>
    <row r="78" spans="1:49" s="66" customFormat="1" x14ac:dyDescent="0.2">
      <c r="A78" s="54">
        <v>4</v>
      </c>
      <c r="B78" s="55" t="s">
        <v>73</v>
      </c>
      <c r="C78" s="34" t="s">
        <v>74</v>
      </c>
      <c r="D78" s="56">
        <v>21.18</v>
      </c>
      <c r="E78" s="49">
        <v>2.6</v>
      </c>
      <c r="F78" s="57">
        <f t="shared" si="78"/>
        <v>55.067999999999998</v>
      </c>
      <c r="G78" s="49"/>
      <c r="H78" s="49"/>
      <c r="I78" s="49" t="s">
        <v>37</v>
      </c>
      <c r="J78" s="49">
        <v>100</v>
      </c>
      <c r="K78" s="51">
        <v>100</v>
      </c>
      <c r="L78" s="58">
        <f t="shared" si="79"/>
        <v>1.8159366601292948</v>
      </c>
      <c r="M78" s="49"/>
      <c r="N78" s="49"/>
      <c r="O78" s="51"/>
      <c r="P78" s="49"/>
      <c r="Q78" s="56"/>
      <c r="R78" s="59"/>
      <c r="S78" s="64"/>
      <c r="T78" s="65"/>
      <c r="U78" s="49"/>
      <c r="V78" s="59"/>
      <c r="W78" s="31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</row>
    <row r="79" spans="1:49" s="66" customFormat="1" x14ac:dyDescent="0.2">
      <c r="A79" s="54">
        <v>4</v>
      </c>
      <c r="B79" s="55" t="s">
        <v>203</v>
      </c>
      <c r="C79" s="34" t="s">
        <v>204</v>
      </c>
      <c r="D79" s="56">
        <v>18.39</v>
      </c>
      <c r="E79" s="49">
        <v>2.95</v>
      </c>
      <c r="F79" s="57">
        <f>(D79*E79)</f>
        <v>54.250500000000002</v>
      </c>
      <c r="G79" s="49"/>
      <c r="H79" s="49"/>
      <c r="I79" s="49" t="s">
        <v>39</v>
      </c>
      <c r="J79" s="49">
        <v>300</v>
      </c>
      <c r="K79" s="51">
        <v>300</v>
      </c>
      <c r="L79" s="58">
        <f>(K79/F79)</f>
        <v>5.5299029502032235</v>
      </c>
      <c r="M79" s="49"/>
      <c r="N79" s="49"/>
      <c r="O79" s="51"/>
      <c r="P79" s="49"/>
      <c r="Q79" s="56"/>
      <c r="R79" s="59"/>
      <c r="S79" s="64"/>
      <c r="T79" s="65"/>
      <c r="U79" s="49"/>
      <c r="V79" s="59"/>
      <c r="W79" s="31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</row>
    <row r="80" spans="1:49" s="66" customFormat="1" x14ac:dyDescent="0.2">
      <c r="A80" s="54">
        <v>4</v>
      </c>
      <c r="B80" s="55" t="s">
        <v>36</v>
      </c>
      <c r="C80" s="34" t="s">
        <v>78</v>
      </c>
      <c r="D80" s="56">
        <v>93.8</v>
      </c>
      <c r="E80" s="49">
        <v>2.4</v>
      </c>
      <c r="F80" s="57">
        <f t="shared" ref="F80:F87" si="82">(D80*E80)</f>
        <v>225.11999999999998</v>
      </c>
      <c r="G80" s="49"/>
      <c r="H80" s="49"/>
      <c r="I80" s="49" t="s">
        <v>61</v>
      </c>
      <c r="J80" s="49">
        <v>500</v>
      </c>
      <c r="K80" s="51">
        <v>0</v>
      </c>
      <c r="L80" s="58">
        <f>(J80/F80)</f>
        <v>2.2210376687988629</v>
      </c>
      <c r="M80" s="49"/>
      <c r="N80" s="49"/>
      <c r="O80" s="51"/>
      <c r="P80" s="49"/>
      <c r="Q80" s="56"/>
      <c r="R80" s="59"/>
      <c r="S80" s="64"/>
      <c r="T80" s="65"/>
      <c r="U80" s="49"/>
      <c r="V80" s="59"/>
      <c r="W80" s="31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</row>
    <row r="81" spans="1:49" s="66" customFormat="1" x14ac:dyDescent="0.2">
      <c r="A81" s="54">
        <v>4</v>
      </c>
      <c r="B81" s="55" t="s">
        <v>205</v>
      </c>
      <c r="C81" s="34" t="s">
        <v>92</v>
      </c>
      <c r="D81" s="56">
        <v>5.66</v>
      </c>
      <c r="E81" s="49">
        <v>2.6</v>
      </c>
      <c r="F81" s="57">
        <f t="shared" si="82"/>
        <v>14.716000000000001</v>
      </c>
      <c r="G81" s="49"/>
      <c r="H81" s="49"/>
      <c r="I81" s="49" t="s">
        <v>206</v>
      </c>
      <c r="J81" s="49">
        <v>100</v>
      </c>
      <c r="K81" s="51">
        <v>100</v>
      </c>
      <c r="L81" s="58">
        <f t="shared" ref="L81:L87" si="83">(K81/F81)</f>
        <v>6.7953248165262297</v>
      </c>
      <c r="M81" s="49"/>
      <c r="N81" s="49"/>
      <c r="O81" s="51"/>
      <c r="P81" s="49"/>
      <c r="Q81" s="56"/>
      <c r="R81" s="59"/>
      <c r="S81" s="64"/>
      <c r="T81" s="65"/>
      <c r="U81" s="49"/>
      <c r="V81" s="59"/>
      <c r="W81" s="31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</row>
    <row r="82" spans="1:49" s="66" customFormat="1" x14ac:dyDescent="0.2">
      <c r="A82" s="54">
        <v>4</v>
      </c>
      <c r="B82" s="55" t="s">
        <v>80</v>
      </c>
      <c r="C82" s="34" t="s">
        <v>95</v>
      </c>
      <c r="D82" s="56">
        <v>2.81</v>
      </c>
      <c r="E82" s="49">
        <v>2.6</v>
      </c>
      <c r="F82" s="57">
        <f t="shared" si="82"/>
        <v>7.306</v>
      </c>
      <c r="G82" s="49"/>
      <c r="H82" s="49"/>
      <c r="I82" s="49" t="s">
        <v>165</v>
      </c>
      <c r="J82" s="49">
        <v>0</v>
      </c>
      <c r="K82" s="51">
        <v>60</v>
      </c>
      <c r="L82" s="58">
        <f t="shared" si="83"/>
        <v>8.2124281412537634</v>
      </c>
      <c r="M82" s="49"/>
      <c r="N82" s="49"/>
      <c r="O82" s="51"/>
      <c r="P82" s="49"/>
      <c r="Q82" s="56"/>
      <c r="R82" s="59"/>
      <c r="S82" s="64"/>
      <c r="T82" s="65"/>
      <c r="U82" s="49"/>
      <c r="V82" s="59"/>
      <c r="W82" s="31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</row>
    <row r="83" spans="1:49" s="66" customFormat="1" x14ac:dyDescent="0.2">
      <c r="A83" s="54">
        <v>4</v>
      </c>
      <c r="B83" s="55" t="s">
        <v>217</v>
      </c>
      <c r="C83" s="34" t="s">
        <v>77</v>
      </c>
      <c r="D83" s="56">
        <v>6.13</v>
      </c>
      <c r="E83" s="49">
        <v>2.6</v>
      </c>
      <c r="F83" s="57">
        <f t="shared" ref="F83" si="84">(D83*E83)</f>
        <v>15.938000000000001</v>
      </c>
      <c r="G83" s="49"/>
      <c r="H83" s="49"/>
      <c r="I83" s="49" t="s">
        <v>164</v>
      </c>
      <c r="J83" s="49">
        <v>0</v>
      </c>
      <c r="K83" s="51">
        <f>75+50</f>
        <v>125</v>
      </c>
      <c r="L83" s="58">
        <f t="shared" ref="L83" si="85">(K83/F83)</f>
        <v>7.8428912034132257</v>
      </c>
      <c r="M83" s="49"/>
      <c r="N83" s="49"/>
      <c r="O83" s="51"/>
      <c r="P83" s="49"/>
      <c r="Q83" s="56"/>
      <c r="R83" s="59"/>
      <c r="S83" s="64"/>
      <c r="T83" s="65"/>
      <c r="U83" s="49"/>
      <c r="V83" s="59"/>
      <c r="W83" s="31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</row>
    <row r="84" spans="1:49" s="66" customFormat="1" x14ac:dyDescent="0.2">
      <c r="A84" s="54">
        <v>4</v>
      </c>
      <c r="B84" s="55" t="s">
        <v>86</v>
      </c>
      <c r="C84" s="34" t="s">
        <v>207</v>
      </c>
      <c r="D84" s="56">
        <v>2.81</v>
      </c>
      <c r="E84" s="49">
        <v>2.6</v>
      </c>
      <c r="F84" s="57">
        <f t="shared" ref="F84" si="86">(D84*E84)</f>
        <v>7.306</v>
      </c>
      <c r="G84" s="49"/>
      <c r="H84" s="49"/>
      <c r="I84" s="49" t="s">
        <v>165</v>
      </c>
      <c r="J84" s="49">
        <v>0</v>
      </c>
      <c r="K84" s="51">
        <v>60</v>
      </c>
      <c r="L84" s="58">
        <f t="shared" ref="L84" si="87">(K84/F84)</f>
        <v>8.2124281412537634</v>
      </c>
      <c r="M84" s="49"/>
      <c r="N84" s="49"/>
      <c r="O84" s="51"/>
      <c r="P84" s="49"/>
      <c r="Q84" s="56"/>
      <c r="R84" s="59"/>
      <c r="S84" s="64"/>
      <c r="T84" s="65"/>
      <c r="U84" s="49"/>
      <c r="V84" s="59"/>
      <c r="W84" s="31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</row>
    <row r="85" spans="1:49" s="66" customFormat="1" x14ac:dyDescent="0.2">
      <c r="A85" s="54">
        <v>4</v>
      </c>
      <c r="B85" s="55" t="s">
        <v>88</v>
      </c>
      <c r="C85" s="34" t="s">
        <v>94</v>
      </c>
      <c r="D85" s="56">
        <v>6.65</v>
      </c>
      <c r="E85" s="49">
        <v>2.6</v>
      </c>
      <c r="F85" s="57">
        <f t="shared" ref="F85:F86" si="88">(D85*E85)</f>
        <v>17.290000000000003</v>
      </c>
      <c r="G85" s="49"/>
      <c r="H85" s="49"/>
      <c r="I85" s="49" t="s">
        <v>34</v>
      </c>
      <c r="J85" s="49">
        <v>0</v>
      </c>
      <c r="K85" s="51">
        <v>100</v>
      </c>
      <c r="L85" s="58">
        <f t="shared" ref="L85:L86" si="89">(K85/F85)</f>
        <v>5.7836899942163091</v>
      </c>
      <c r="M85" s="49"/>
      <c r="N85" s="49"/>
      <c r="O85" s="51"/>
      <c r="P85" s="49"/>
      <c r="Q85" s="56"/>
      <c r="R85" s="59"/>
      <c r="S85" s="64"/>
      <c r="T85" s="65"/>
      <c r="U85" s="49"/>
      <c r="V85" s="59"/>
      <c r="W85" s="31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</row>
    <row r="86" spans="1:49" s="66" customFormat="1" x14ac:dyDescent="0.2">
      <c r="A86" s="54">
        <v>4</v>
      </c>
      <c r="B86" s="55" t="s">
        <v>134</v>
      </c>
      <c r="C86" s="34" t="s">
        <v>78</v>
      </c>
      <c r="D86" s="56">
        <v>5.41</v>
      </c>
      <c r="E86" s="49">
        <v>2.8</v>
      </c>
      <c r="F86" s="57">
        <f t="shared" si="88"/>
        <v>15.148</v>
      </c>
      <c r="G86" s="49"/>
      <c r="H86" s="49"/>
      <c r="I86" s="49" t="s">
        <v>34</v>
      </c>
      <c r="J86" s="49">
        <v>0</v>
      </c>
      <c r="K86" s="51">
        <v>50</v>
      </c>
      <c r="L86" s="58">
        <f t="shared" si="89"/>
        <v>3.3007657776604171</v>
      </c>
      <c r="M86" s="49"/>
      <c r="N86" s="49"/>
      <c r="O86" s="51"/>
      <c r="P86" s="49"/>
      <c r="Q86" s="56"/>
      <c r="R86" s="59"/>
      <c r="S86" s="64"/>
      <c r="T86" s="65"/>
      <c r="U86" s="49"/>
      <c r="V86" s="59"/>
      <c r="W86" s="31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</row>
    <row r="87" spans="1:49" s="66" customFormat="1" x14ac:dyDescent="0.2">
      <c r="A87" s="54">
        <v>4</v>
      </c>
      <c r="B87" s="55" t="s">
        <v>47</v>
      </c>
      <c r="C87" s="34" t="s">
        <v>84</v>
      </c>
      <c r="D87" s="56">
        <v>2.65</v>
      </c>
      <c r="E87" s="49">
        <v>2.6</v>
      </c>
      <c r="F87" s="57">
        <f t="shared" si="82"/>
        <v>6.89</v>
      </c>
      <c r="G87" s="49"/>
      <c r="H87" s="49"/>
      <c r="I87" s="49" t="s">
        <v>46</v>
      </c>
      <c r="J87" s="49">
        <v>0</v>
      </c>
      <c r="K87" s="51">
        <v>50</v>
      </c>
      <c r="L87" s="58">
        <f t="shared" si="83"/>
        <v>7.2568940493468803</v>
      </c>
      <c r="M87" s="49"/>
      <c r="N87" s="49"/>
      <c r="O87" s="51"/>
      <c r="P87" s="49"/>
      <c r="Q87" s="56"/>
      <c r="R87" s="59"/>
      <c r="S87" s="64"/>
      <c r="T87" s="65"/>
      <c r="U87" s="49"/>
      <c r="V87" s="59"/>
      <c r="W87" s="31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</row>
    <row r="88" spans="1:49" s="66" customFormat="1" x14ac:dyDescent="0.2">
      <c r="A88" s="54">
        <v>4</v>
      </c>
      <c r="B88" s="55" t="s">
        <v>199</v>
      </c>
      <c r="C88" s="34" t="s">
        <v>101</v>
      </c>
      <c r="D88" s="56">
        <v>1.19</v>
      </c>
      <c r="E88" s="49">
        <v>2.6</v>
      </c>
      <c r="F88" s="57">
        <f t="shared" ref="F88" si="90">(D88*E88)</f>
        <v>3.0939999999999999</v>
      </c>
      <c r="G88" s="49"/>
      <c r="H88" s="49"/>
      <c r="I88" s="49" t="s">
        <v>34</v>
      </c>
      <c r="J88" s="49">
        <v>0</v>
      </c>
      <c r="K88" s="51">
        <v>50</v>
      </c>
      <c r="L88" s="58">
        <f t="shared" ref="L88" si="91">(K88/F88)</f>
        <v>16.160310277957336</v>
      </c>
      <c r="M88" s="49"/>
      <c r="N88" s="49"/>
      <c r="O88" s="51"/>
      <c r="P88" s="49"/>
      <c r="Q88" s="56"/>
      <c r="R88" s="59"/>
      <c r="S88" s="64"/>
      <c r="T88" s="65"/>
      <c r="U88" s="49"/>
      <c r="V88" s="59"/>
      <c r="W88" s="31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</row>
    <row r="89" spans="1:49" s="66" customFormat="1" x14ac:dyDescent="0.2">
      <c r="A89" s="54">
        <v>4</v>
      </c>
      <c r="B89" s="55" t="s">
        <v>218</v>
      </c>
      <c r="C89" s="34" t="s">
        <v>89</v>
      </c>
      <c r="D89" s="56">
        <v>9.0299999999999994</v>
      </c>
      <c r="E89" s="49">
        <v>2.6</v>
      </c>
      <c r="F89" s="57">
        <f t="shared" ref="F89" si="92">(D89*E89)</f>
        <v>23.477999999999998</v>
      </c>
      <c r="G89" s="49"/>
      <c r="H89" s="49"/>
      <c r="I89" s="49" t="s">
        <v>219</v>
      </c>
      <c r="J89" s="49">
        <v>0</v>
      </c>
      <c r="K89" s="51">
        <v>690</v>
      </c>
      <c r="L89" s="58">
        <f t="shared" ref="L89" si="93">(K89/F89)</f>
        <v>29.389215435727067</v>
      </c>
      <c r="M89" s="49"/>
      <c r="N89" s="49"/>
      <c r="O89" s="51"/>
      <c r="P89" s="49"/>
      <c r="Q89" s="56"/>
      <c r="R89" s="59"/>
      <c r="S89" s="64"/>
      <c r="T89" s="65"/>
      <c r="U89" s="49"/>
      <c r="V89" s="59"/>
      <c r="W89" s="31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</row>
    <row r="90" spans="1:49" s="66" customFormat="1" x14ac:dyDescent="0.2">
      <c r="A90" s="54">
        <v>4</v>
      </c>
      <c r="B90" s="55" t="s">
        <v>220</v>
      </c>
      <c r="C90" s="34" t="s">
        <v>102</v>
      </c>
      <c r="D90" s="56">
        <v>20.309999999999999</v>
      </c>
      <c r="E90" s="49">
        <v>2.6</v>
      </c>
      <c r="F90" s="57">
        <f t="shared" ref="F90" si="94">(D90*E90)</f>
        <v>52.805999999999997</v>
      </c>
      <c r="G90" s="49">
        <v>33</v>
      </c>
      <c r="H90" s="49"/>
      <c r="I90" s="49" t="s">
        <v>221</v>
      </c>
      <c r="J90" s="49">
        <f>33*20</f>
        <v>660</v>
      </c>
      <c r="K90" s="51">
        <v>0</v>
      </c>
      <c r="L90" s="58">
        <f t="shared" ref="L90" si="95">(K90/F90)</f>
        <v>0</v>
      </c>
      <c r="M90" s="49"/>
      <c r="N90" s="49"/>
      <c r="O90" s="51"/>
      <c r="P90" s="49"/>
      <c r="Q90" s="56"/>
      <c r="R90" s="59"/>
      <c r="S90" s="64"/>
      <c r="T90" s="65"/>
      <c r="U90" s="49"/>
      <c r="V90" s="59"/>
      <c r="W90" s="31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</row>
    <row r="91" spans="1:49" s="66" customFormat="1" x14ac:dyDescent="0.2">
      <c r="A91" s="54">
        <v>4</v>
      </c>
      <c r="B91" s="55" t="s">
        <v>212</v>
      </c>
      <c r="C91" s="34" t="s">
        <v>79</v>
      </c>
      <c r="D91" s="56">
        <v>5.12</v>
      </c>
      <c r="E91" s="49">
        <v>2.8</v>
      </c>
      <c r="F91" s="57">
        <f t="shared" ref="F91" si="96">(D91*E91)</f>
        <v>14.335999999999999</v>
      </c>
      <c r="G91" s="49"/>
      <c r="H91" s="49"/>
      <c r="I91" s="49" t="s">
        <v>213</v>
      </c>
      <c r="J91" s="49">
        <v>0</v>
      </c>
      <c r="K91" s="51">
        <v>30</v>
      </c>
      <c r="L91" s="58">
        <f t="shared" ref="L91" si="97">(K91/F91)</f>
        <v>2.0926339285714288</v>
      </c>
      <c r="M91" s="49"/>
      <c r="N91" s="49"/>
      <c r="O91" s="51"/>
      <c r="P91" s="49"/>
      <c r="Q91" s="56"/>
      <c r="R91" s="59"/>
      <c r="S91" s="64"/>
      <c r="T91" s="65"/>
      <c r="U91" s="49"/>
      <c r="V91" s="59"/>
      <c r="W91" s="31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</row>
    <row r="92" spans="1:49" s="66" customFormat="1" x14ac:dyDescent="0.2">
      <c r="A92" s="54">
        <v>4</v>
      </c>
      <c r="B92" s="55" t="s">
        <v>214</v>
      </c>
      <c r="C92" s="34" t="s">
        <v>82</v>
      </c>
      <c r="D92" s="56">
        <v>5.12</v>
      </c>
      <c r="E92" s="49">
        <v>2.8</v>
      </c>
      <c r="F92" s="57">
        <f t="shared" ref="F92" si="98">(D92*E92)</f>
        <v>14.335999999999999</v>
      </c>
      <c r="G92" s="49"/>
      <c r="H92" s="49"/>
      <c r="I92" s="49" t="s">
        <v>213</v>
      </c>
      <c r="J92" s="49">
        <v>0</v>
      </c>
      <c r="K92" s="51">
        <v>150</v>
      </c>
      <c r="L92" s="58">
        <f t="shared" ref="L92" si="99">(K92/F92)</f>
        <v>10.463169642857144</v>
      </c>
      <c r="M92" s="49"/>
      <c r="N92" s="49"/>
      <c r="O92" s="51"/>
      <c r="P92" s="49"/>
      <c r="Q92" s="56"/>
      <c r="R92" s="59"/>
      <c r="S92" s="64"/>
      <c r="T92" s="65"/>
      <c r="U92" s="49"/>
      <c r="V92" s="59"/>
      <c r="W92" s="31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</row>
    <row r="93" spans="1:49" s="66" customFormat="1" x14ac:dyDescent="0.2">
      <c r="A93" s="54">
        <v>4</v>
      </c>
      <c r="B93" s="55" t="s">
        <v>71</v>
      </c>
      <c r="C93" s="34" t="s">
        <v>98</v>
      </c>
      <c r="D93" s="56">
        <v>24.82</v>
      </c>
      <c r="E93" s="49">
        <v>2.95</v>
      </c>
      <c r="F93" s="57">
        <f t="shared" ref="F93:F94" si="100">(D93*E93)</f>
        <v>73.219000000000008</v>
      </c>
      <c r="G93" s="49" t="s">
        <v>59</v>
      </c>
      <c r="H93" s="49"/>
      <c r="I93" s="49" t="s">
        <v>168</v>
      </c>
      <c r="J93" s="49">
        <v>200</v>
      </c>
      <c r="K93" s="51">
        <v>200</v>
      </c>
      <c r="L93" s="58">
        <f t="shared" ref="L93:L94" si="101">(K93/F93)</f>
        <v>2.7315314330979659</v>
      </c>
      <c r="M93" s="49"/>
      <c r="N93" s="49"/>
      <c r="O93" s="51"/>
      <c r="P93" s="49"/>
      <c r="Q93" s="56"/>
      <c r="R93" s="59"/>
      <c r="S93" s="64"/>
      <c r="T93" s="65"/>
      <c r="U93" s="49"/>
      <c r="V93" s="59"/>
      <c r="W93" s="31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</row>
    <row r="94" spans="1:49" s="66" customFormat="1" x14ac:dyDescent="0.2">
      <c r="A94" s="54">
        <v>4</v>
      </c>
      <c r="B94" s="55" t="s">
        <v>70</v>
      </c>
      <c r="C94" s="34" t="s">
        <v>97</v>
      </c>
      <c r="D94" s="56">
        <v>18.98</v>
      </c>
      <c r="E94" s="49">
        <v>2.95</v>
      </c>
      <c r="F94" s="57">
        <f t="shared" si="100"/>
        <v>55.991000000000007</v>
      </c>
      <c r="G94" s="49" t="s">
        <v>59</v>
      </c>
      <c r="H94" s="49"/>
      <c r="I94" s="49" t="s">
        <v>168</v>
      </c>
      <c r="J94" s="49">
        <v>150</v>
      </c>
      <c r="K94" s="51">
        <v>150</v>
      </c>
      <c r="L94" s="58">
        <f t="shared" si="101"/>
        <v>2.6790019824614668</v>
      </c>
      <c r="M94" s="49"/>
      <c r="N94" s="49"/>
      <c r="O94" s="51"/>
      <c r="P94" s="49"/>
      <c r="Q94" s="56"/>
      <c r="R94" s="59"/>
      <c r="S94" s="64"/>
      <c r="T94" s="65"/>
      <c r="U94" s="49"/>
      <c r="V94" s="59"/>
      <c r="W94" s="31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</row>
    <row r="95" spans="1:49" s="66" customFormat="1" x14ac:dyDescent="0.2">
      <c r="A95" s="54">
        <v>4</v>
      </c>
      <c r="B95" s="55" t="s">
        <v>210</v>
      </c>
      <c r="C95" s="34" t="s">
        <v>93</v>
      </c>
      <c r="D95" s="56">
        <v>13.92</v>
      </c>
      <c r="E95" s="49">
        <v>2.95</v>
      </c>
      <c r="F95" s="57">
        <f t="shared" ref="F95" si="102">(D95*E95)</f>
        <v>41.064</v>
      </c>
      <c r="G95" s="49" t="s">
        <v>59</v>
      </c>
      <c r="H95" s="49"/>
      <c r="I95" s="49" t="s">
        <v>168</v>
      </c>
      <c r="J95" s="49">
        <v>150</v>
      </c>
      <c r="K95" s="51">
        <v>150</v>
      </c>
      <c r="L95" s="58">
        <f t="shared" ref="L95" si="103">(K95/F95)</f>
        <v>3.6528345996493279</v>
      </c>
      <c r="M95" s="49"/>
      <c r="N95" s="49"/>
      <c r="O95" s="51"/>
      <c r="P95" s="49"/>
      <c r="Q95" s="56"/>
      <c r="R95" s="59"/>
      <c r="S95" s="64"/>
      <c r="T95" s="65"/>
      <c r="U95" s="49"/>
      <c r="V95" s="59"/>
      <c r="W95" s="31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</row>
    <row r="96" spans="1:49" s="66" customFormat="1" x14ac:dyDescent="0.2">
      <c r="A96" s="54">
        <v>4</v>
      </c>
      <c r="B96" s="55" t="s">
        <v>211</v>
      </c>
      <c r="C96" s="34" t="s">
        <v>99</v>
      </c>
      <c r="D96" s="56">
        <v>12.87</v>
      </c>
      <c r="E96" s="49">
        <v>2.95</v>
      </c>
      <c r="F96" s="57">
        <f t="shared" ref="F96" si="104">(D96*E96)</f>
        <v>37.966500000000003</v>
      </c>
      <c r="G96" s="49" t="s">
        <v>59</v>
      </c>
      <c r="H96" s="49"/>
      <c r="I96" s="49" t="s">
        <v>168</v>
      </c>
      <c r="J96" s="49">
        <v>150</v>
      </c>
      <c r="K96" s="51">
        <v>150</v>
      </c>
      <c r="L96" s="58">
        <f t="shared" ref="L96" si="105">(K96/F96)</f>
        <v>3.9508514084785267</v>
      </c>
      <c r="M96" s="49"/>
      <c r="N96" s="49"/>
      <c r="O96" s="51"/>
      <c r="P96" s="49"/>
      <c r="Q96" s="56"/>
      <c r="R96" s="59"/>
      <c r="S96" s="64"/>
      <c r="T96" s="65"/>
      <c r="U96" s="49"/>
      <c r="V96" s="59"/>
      <c r="W96" s="31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</row>
    <row r="97" spans="1:49" s="66" customFormat="1" x14ac:dyDescent="0.2">
      <c r="A97" s="54">
        <v>4</v>
      </c>
      <c r="B97" s="55" t="s">
        <v>216</v>
      </c>
      <c r="C97" s="34" t="s">
        <v>87</v>
      </c>
      <c r="D97" s="56">
        <v>15.72</v>
      </c>
      <c r="E97" s="49">
        <v>2.95</v>
      </c>
      <c r="F97" s="57">
        <f t="shared" ref="F97" si="106">(D97*E97)</f>
        <v>46.374000000000002</v>
      </c>
      <c r="G97" s="49" t="s">
        <v>59</v>
      </c>
      <c r="H97" s="49"/>
      <c r="I97" s="49" t="s">
        <v>168</v>
      </c>
      <c r="J97" s="49">
        <v>150</v>
      </c>
      <c r="K97" s="51">
        <v>150</v>
      </c>
      <c r="L97" s="58">
        <f t="shared" ref="L97" si="107">(K97/F97)</f>
        <v>3.234571095872687</v>
      </c>
      <c r="M97" s="49"/>
      <c r="N97" s="49"/>
      <c r="O97" s="51"/>
      <c r="P97" s="49"/>
      <c r="Q97" s="56"/>
      <c r="R97" s="59"/>
      <c r="S97" s="64"/>
      <c r="T97" s="65"/>
      <c r="U97" s="49"/>
      <c r="V97" s="59"/>
      <c r="W97" s="31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</row>
    <row r="98" spans="1:49" s="66" customFormat="1" x14ac:dyDescent="0.2">
      <c r="A98" s="54">
        <v>4</v>
      </c>
      <c r="B98" s="55" t="s">
        <v>215</v>
      </c>
      <c r="C98" s="34" t="s">
        <v>83</v>
      </c>
      <c r="D98" s="56">
        <v>17.989999999999998</v>
      </c>
      <c r="E98" s="49">
        <v>2.95</v>
      </c>
      <c r="F98" s="57">
        <f t="shared" ref="F98:F99" si="108">(D98*E98)</f>
        <v>53.070499999999996</v>
      </c>
      <c r="G98" s="49" t="s">
        <v>59</v>
      </c>
      <c r="H98" s="49"/>
      <c r="I98" s="49" t="s">
        <v>168</v>
      </c>
      <c r="J98" s="49">
        <v>150</v>
      </c>
      <c r="K98" s="51">
        <v>150</v>
      </c>
      <c r="L98" s="58">
        <f t="shared" ref="L98:L99" si="109">(K98/F98)</f>
        <v>2.8264289953929209</v>
      </c>
      <c r="M98" s="49"/>
      <c r="N98" s="49"/>
      <c r="O98" s="51"/>
      <c r="P98" s="49"/>
      <c r="Q98" s="56"/>
      <c r="R98" s="59"/>
      <c r="S98" s="64"/>
      <c r="T98" s="65"/>
      <c r="U98" s="49"/>
      <c r="V98" s="59"/>
      <c r="W98" s="31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</row>
    <row r="99" spans="1:49" s="66" customFormat="1" x14ac:dyDescent="0.2">
      <c r="A99" s="54">
        <v>4</v>
      </c>
      <c r="B99" s="55" t="s">
        <v>208</v>
      </c>
      <c r="C99" s="34" t="s">
        <v>209</v>
      </c>
      <c r="D99" s="56">
        <v>6.98</v>
      </c>
      <c r="E99" s="49">
        <v>2.95</v>
      </c>
      <c r="F99" s="57">
        <f t="shared" si="108"/>
        <v>20.591000000000001</v>
      </c>
      <c r="G99" s="49">
        <v>1</v>
      </c>
      <c r="H99" s="49"/>
      <c r="I99" s="49" t="s">
        <v>168</v>
      </c>
      <c r="J99" s="49">
        <v>100</v>
      </c>
      <c r="K99" s="51">
        <v>100</v>
      </c>
      <c r="L99" s="58">
        <f t="shared" si="109"/>
        <v>4.8564906998203092</v>
      </c>
      <c r="M99" s="49"/>
      <c r="N99" s="49"/>
      <c r="O99" s="51"/>
      <c r="P99" s="49"/>
      <c r="Q99" s="56"/>
      <c r="R99" s="59"/>
      <c r="S99" s="64"/>
      <c r="T99" s="65"/>
      <c r="U99" s="49"/>
      <c r="V99" s="59"/>
      <c r="W99" s="31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</row>
    <row r="100" spans="1:49" s="66" customFormat="1" ht="13.5" thickBot="1" x14ac:dyDescent="0.25">
      <c r="A100" s="54">
        <v>4</v>
      </c>
      <c r="B100" s="55" t="s">
        <v>72</v>
      </c>
      <c r="C100" s="34" t="s">
        <v>100</v>
      </c>
      <c r="D100" s="56">
        <v>41.64</v>
      </c>
      <c r="E100" s="49">
        <v>2.95</v>
      </c>
      <c r="F100" s="57">
        <f t="shared" ref="F100" si="110">(D100*E100)</f>
        <v>122.83800000000001</v>
      </c>
      <c r="G100" s="49" t="s">
        <v>59</v>
      </c>
      <c r="H100" s="49"/>
      <c r="I100" s="49" t="s">
        <v>168</v>
      </c>
      <c r="J100" s="49">
        <v>250</v>
      </c>
      <c r="K100" s="51">
        <v>250</v>
      </c>
      <c r="L100" s="58">
        <f t="shared" ref="L100" si="111">(K100/F100)</f>
        <v>2.0352008336182612</v>
      </c>
      <c r="M100" s="49"/>
      <c r="N100" s="49"/>
      <c r="O100" s="51"/>
      <c r="P100" s="49"/>
      <c r="Q100" s="56"/>
      <c r="R100" s="59"/>
      <c r="S100" s="64"/>
      <c r="T100" s="65"/>
      <c r="U100" s="49"/>
      <c r="V100" s="59"/>
      <c r="W100" s="31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</row>
    <row r="101" spans="1:49" ht="18" x14ac:dyDescent="0.2">
      <c r="A101" s="36"/>
      <c r="B101" s="37"/>
      <c r="C101" s="37"/>
      <c r="D101" s="38"/>
      <c r="E101" s="37"/>
      <c r="F101" s="20"/>
      <c r="G101" s="95" t="s">
        <v>178</v>
      </c>
      <c r="H101" s="96"/>
      <c r="I101" s="96"/>
      <c r="J101" s="96"/>
      <c r="K101" s="96"/>
      <c r="L101" s="37"/>
      <c r="M101" s="37"/>
      <c r="N101" s="37"/>
      <c r="O101" s="39"/>
      <c r="P101" s="37"/>
      <c r="Q101" s="37"/>
      <c r="R101" s="40"/>
      <c r="S101" s="2"/>
      <c r="T101" s="2"/>
      <c r="U101" s="2"/>
      <c r="V101" s="3"/>
      <c r="W101" s="33" t="s">
        <v>41</v>
      </c>
    </row>
    <row r="102" spans="1:49" ht="10.5" customHeight="1" x14ac:dyDescent="0.2">
      <c r="A102" s="41"/>
      <c r="B102" s="42"/>
      <c r="C102" s="42"/>
      <c r="D102" s="43"/>
      <c r="E102" s="42"/>
      <c r="F102" s="21"/>
      <c r="G102" s="97"/>
      <c r="H102" s="98"/>
      <c r="I102" s="98"/>
      <c r="J102" s="98"/>
      <c r="K102" s="98"/>
      <c r="L102" s="42"/>
      <c r="M102" s="42"/>
      <c r="N102" s="42"/>
      <c r="O102" s="44"/>
      <c r="P102" s="42"/>
      <c r="Q102" s="42"/>
      <c r="R102" s="35" t="s">
        <v>185</v>
      </c>
      <c r="S102" s="6"/>
      <c r="T102" s="6"/>
      <c r="U102" s="6"/>
      <c r="V102" s="8"/>
      <c r="W102" s="30" t="s">
        <v>31</v>
      </c>
    </row>
    <row r="103" spans="1:49" ht="18.75" thickBot="1" x14ac:dyDescent="0.25">
      <c r="A103" s="41"/>
      <c r="B103" s="42"/>
      <c r="C103" s="42"/>
      <c r="D103" s="43"/>
      <c r="E103" s="42"/>
      <c r="F103" s="21"/>
      <c r="G103" s="9" t="s">
        <v>26</v>
      </c>
      <c r="H103" s="10"/>
      <c r="I103" s="7"/>
      <c r="J103" s="7"/>
      <c r="K103" s="7"/>
      <c r="L103" s="42"/>
      <c r="M103" s="42"/>
      <c r="N103" s="42"/>
      <c r="O103" s="44"/>
      <c r="P103" s="42"/>
      <c r="Q103" s="42"/>
      <c r="R103" s="35"/>
      <c r="S103" s="6"/>
      <c r="T103" s="6"/>
      <c r="U103" s="6"/>
      <c r="V103" s="8"/>
      <c r="W103" s="30" t="s">
        <v>44</v>
      </c>
    </row>
    <row r="104" spans="1:49" ht="18.75" thickBot="1" x14ac:dyDescent="0.3">
      <c r="A104" s="41"/>
      <c r="B104" s="42"/>
      <c r="C104" s="42"/>
      <c r="D104" s="43"/>
      <c r="E104" s="42"/>
      <c r="F104" s="21"/>
      <c r="G104" s="23" t="s">
        <v>33</v>
      </c>
      <c r="H104" s="11" t="s">
        <v>177</v>
      </c>
      <c r="I104" s="1"/>
      <c r="J104" s="1"/>
      <c r="K104" s="1"/>
      <c r="L104" s="1"/>
      <c r="M104" s="45"/>
      <c r="N104" s="45"/>
      <c r="O104" s="46"/>
      <c r="P104" s="45"/>
      <c r="Q104" s="45"/>
      <c r="R104" s="47"/>
      <c r="S104" s="12"/>
      <c r="T104" s="12"/>
      <c r="U104" s="12"/>
      <c r="V104" s="13"/>
      <c r="W104" s="30"/>
    </row>
    <row r="105" spans="1:49" x14ac:dyDescent="0.2">
      <c r="A105" s="99" t="s">
        <v>1</v>
      </c>
      <c r="B105" s="102" t="s">
        <v>0</v>
      </c>
      <c r="C105" s="102"/>
      <c r="D105" s="102"/>
      <c r="E105" s="102"/>
      <c r="F105" s="102"/>
      <c r="G105" s="102"/>
      <c r="H105" s="103" t="s">
        <v>7</v>
      </c>
      <c r="I105" s="106" t="s">
        <v>12</v>
      </c>
      <c r="J105" s="102" t="s">
        <v>8</v>
      </c>
      <c r="K105" s="102"/>
      <c r="L105" s="102"/>
      <c r="M105" s="48" t="s">
        <v>15</v>
      </c>
      <c r="N105" s="102" t="s">
        <v>24</v>
      </c>
      <c r="O105" s="102"/>
      <c r="P105" s="102"/>
      <c r="Q105" s="102"/>
      <c r="R105" s="120" t="s">
        <v>25</v>
      </c>
      <c r="S105" s="123" t="s">
        <v>28</v>
      </c>
      <c r="T105" s="124"/>
      <c r="U105" s="108" t="s">
        <v>27</v>
      </c>
      <c r="V105" s="109"/>
      <c r="W105" s="30"/>
    </row>
    <row r="106" spans="1:49" x14ac:dyDescent="0.2">
      <c r="A106" s="100"/>
      <c r="B106" s="110" t="s">
        <v>2</v>
      </c>
      <c r="C106" s="110" t="s">
        <v>3</v>
      </c>
      <c r="D106" s="112" t="s">
        <v>5</v>
      </c>
      <c r="E106" s="110" t="s">
        <v>4</v>
      </c>
      <c r="F106" s="114" t="s">
        <v>6</v>
      </c>
      <c r="G106" s="110" t="s">
        <v>32</v>
      </c>
      <c r="H106" s="104"/>
      <c r="I106" s="107"/>
      <c r="J106" s="49" t="s">
        <v>9</v>
      </c>
      <c r="K106" s="49" t="s">
        <v>11</v>
      </c>
      <c r="L106" s="49" t="s">
        <v>13</v>
      </c>
      <c r="M106" s="50" t="s">
        <v>16</v>
      </c>
      <c r="N106" s="49" t="s">
        <v>18</v>
      </c>
      <c r="O106" s="51" t="s">
        <v>19</v>
      </c>
      <c r="P106" s="49" t="s">
        <v>21</v>
      </c>
      <c r="Q106" s="49" t="s">
        <v>22</v>
      </c>
      <c r="R106" s="121"/>
      <c r="S106" s="24" t="s">
        <v>29</v>
      </c>
      <c r="T106" s="29" t="s">
        <v>30</v>
      </c>
      <c r="U106" s="116" t="s">
        <v>9</v>
      </c>
      <c r="V106" s="118" t="s">
        <v>11</v>
      </c>
      <c r="W106" s="30"/>
    </row>
    <row r="107" spans="1:49" ht="15" thickBot="1" x14ac:dyDescent="0.25">
      <c r="A107" s="101"/>
      <c r="B107" s="111"/>
      <c r="C107" s="111"/>
      <c r="D107" s="113"/>
      <c r="E107" s="111"/>
      <c r="F107" s="115"/>
      <c r="G107" s="111"/>
      <c r="H107" s="105"/>
      <c r="I107" s="52" t="s">
        <v>10</v>
      </c>
      <c r="J107" s="52" t="s">
        <v>10</v>
      </c>
      <c r="K107" s="52" t="s">
        <v>10</v>
      </c>
      <c r="L107" s="52" t="s">
        <v>14</v>
      </c>
      <c r="M107" s="52" t="s">
        <v>17</v>
      </c>
      <c r="N107" s="52" t="s">
        <v>20</v>
      </c>
      <c r="O107" s="53" t="s">
        <v>20</v>
      </c>
      <c r="P107" s="52" t="s">
        <v>17</v>
      </c>
      <c r="Q107" s="52" t="s">
        <v>23</v>
      </c>
      <c r="R107" s="122"/>
      <c r="S107" s="25" t="s">
        <v>31</v>
      </c>
      <c r="T107" s="14" t="s">
        <v>31</v>
      </c>
      <c r="U107" s="117"/>
      <c r="V107" s="119"/>
      <c r="W107" s="30"/>
    </row>
    <row r="108" spans="1:49" s="66" customFormat="1" x14ac:dyDescent="0.2">
      <c r="A108" s="54">
        <v>4</v>
      </c>
      <c r="B108" s="55" t="s">
        <v>96</v>
      </c>
      <c r="C108" s="34" t="s">
        <v>75</v>
      </c>
      <c r="D108" s="56">
        <v>21.24</v>
      </c>
      <c r="E108" s="49">
        <v>3</v>
      </c>
      <c r="F108" s="57">
        <f t="shared" ref="F108" si="112">(D108*E108)</f>
        <v>63.72</v>
      </c>
      <c r="G108" s="49"/>
      <c r="H108" s="49"/>
      <c r="I108" s="49" t="s">
        <v>37</v>
      </c>
      <c r="J108" s="49">
        <v>100</v>
      </c>
      <c r="K108" s="51">
        <v>100</v>
      </c>
      <c r="L108" s="58">
        <f t="shared" ref="L108" si="113">(K108/F108)</f>
        <v>1.5693659761456371</v>
      </c>
      <c r="M108" s="49"/>
      <c r="N108" s="49"/>
      <c r="O108" s="51"/>
      <c r="P108" s="49"/>
      <c r="Q108" s="56"/>
      <c r="R108" s="59"/>
      <c r="S108" s="64"/>
      <c r="T108" s="65"/>
      <c r="U108" s="49"/>
      <c r="V108" s="59"/>
      <c r="W108" s="31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</row>
    <row r="109" spans="1:49" s="66" customFormat="1" ht="13.5" thickBot="1" x14ac:dyDescent="0.25">
      <c r="A109" s="54"/>
      <c r="B109" s="55"/>
      <c r="C109" s="34"/>
      <c r="D109" s="56"/>
      <c r="E109" s="49"/>
      <c r="F109" s="57"/>
      <c r="G109" s="49"/>
      <c r="H109" s="49"/>
      <c r="I109" s="49"/>
      <c r="J109" s="26">
        <f>SUM(J74:J108)</f>
        <v>5560</v>
      </c>
      <c r="K109" s="27">
        <f>SUM(K74:K108)</f>
        <v>5715</v>
      </c>
      <c r="L109" s="58"/>
      <c r="M109" s="49"/>
      <c r="N109" s="49"/>
      <c r="O109" s="51"/>
      <c r="P109" s="49"/>
      <c r="Q109" s="56"/>
      <c r="R109" s="59"/>
      <c r="S109" s="64"/>
      <c r="T109" s="65"/>
      <c r="U109" s="49"/>
      <c r="V109" s="59"/>
      <c r="W109" s="31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</row>
    <row r="110" spans="1:49" s="66" customFormat="1" ht="13.5" thickBot="1" x14ac:dyDescent="0.25">
      <c r="A110" s="85"/>
      <c r="B110" s="86" t="s">
        <v>179</v>
      </c>
      <c r="C110" s="87"/>
      <c r="D110" s="88"/>
      <c r="E110" s="50"/>
      <c r="F110" s="89"/>
      <c r="G110" s="50"/>
      <c r="H110" s="50"/>
      <c r="I110" s="50"/>
      <c r="J110" s="50"/>
      <c r="K110" s="50"/>
      <c r="L110" s="90"/>
      <c r="M110" s="50"/>
      <c r="N110" s="50"/>
      <c r="O110" s="90"/>
      <c r="P110" s="50"/>
      <c r="Q110" s="50"/>
      <c r="R110" s="91"/>
      <c r="S110" s="92"/>
      <c r="T110" s="93"/>
      <c r="U110" s="93"/>
      <c r="V110" s="94"/>
      <c r="W110" s="3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</row>
    <row r="111" spans="1:49" s="66" customFormat="1" x14ac:dyDescent="0.2">
      <c r="A111" s="54">
        <v>1</v>
      </c>
      <c r="B111" s="55" t="s">
        <v>42</v>
      </c>
      <c r="C111" s="34" t="s">
        <v>105</v>
      </c>
      <c r="D111" s="56">
        <v>20.8</v>
      </c>
      <c r="E111" s="49">
        <v>3.6</v>
      </c>
      <c r="F111" s="57">
        <f t="shared" ref="F111" si="114">(D111*E111)</f>
        <v>74.88000000000001</v>
      </c>
      <c r="G111" s="49"/>
      <c r="H111" s="49"/>
      <c r="I111" s="49" t="s">
        <v>35</v>
      </c>
      <c r="J111" s="51">
        <f>15*F111</f>
        <v>1123.2</v>
      </c>
      <c r="K111" s="51">
        <v>0</v>
      </c>
      <c r="L111" s="58">
        <f>(J111/F111)</f>
        <v>14.999999999999998</v>
      </c>
      <c r="M111" s="49"/>
      <c r="N111" s="49"/>
      <c r="O111" s="51"/>
      <c r="P111" s="49"/>
      <c r="Q111" s="56"/>
      <c r="R111" s="59"/>
      <c r="S111" s="64"/>
      <c r="T111" s="65"/>
      <c r="U111" s="49"/>
      <c r="V111" s="59"/>
      <c r="W111" s="84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</row>
    <row r="112" spans="1:49" s="66" customFormat="1" x14ac:dyDescent="0.2">
      <c r="A112" s="54">
        <v>2</v>
      </c>
      <c r="B112" s="55" t="s">
        <v>42</v>
      </c>
      <c r="C112" s="34" t="s">
        <v>229</v>
      </c>
      <c r="D112" s="56">
        <v>17.46</v>
      </c>
      <c r="E112" s="49">
        <v>3.6</v>
      </c>
      <c r="F112" s="57">
        <f t="shared" ref="F112" si="115">(D112*E112)</f>
        <v>62.856000000000002</v>
      </c>
      <c r="G112" s="49"/>
      <c r="H112" s="49"/>
      <c r="I112" s="49" t="s">
        <v>35</v>
      </c>
      <c r="J112" s="51">
        <f>15*F112</f>
        <v>942.84</v>
      </c>
      <c r="K112" s="51">
        <v>0</v>
      </c>
      <c r="L112" s="58">
        <f t="shared" ref="L112:L114" si="116">(J112/F112)</f>
        <v>15</v>
      </c>
      <c r="M112" s="49"/>
      <c r="N112" s="49"/>
      <c r="O112" s="51"/>
      <c r="P112" s="49"/>
      <c r="Q112" s="56"/>
      <c r="R112" s="59"/>
      <c r="S112" s="64"/>
      <c r="T112" s="65"/>
      <c r="U112" s="49"/>
      <c r="V112" s="59"/>
      <c r="W112" s="84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</row>
    <row r="113" spans="1:49" s="66" customFormat="1" x14ac:dyDescent="0.2">
      <c r="A113" s="54">
        <v>3</v>
      </c>
      <c r="B113" s="55" t="s">
        <v>42</v>
      </c>
      <c r="C113" s="34" t="s">
        <v>227</v>
      </c>
      <c r="D113" s="56">
        <v>17.329999999999998</v>
      </c>
      <c r="E113" s="49">
        <v>3.6</v>
      </c>
      <c r="F113" s="57">
        <f t="shared" ref="F113" si="117">(D113*E113)</f>
        <v>62.387999999999998</v>
      </c>
      <c r="G113" s="49"/>
      <c r="H113" s="49"/>
      <c r="I113" s="49" t="s">
        <v>35</v>
      </c>
      <c r="J113" s="51">
        <f>15*F113</f>
        <v>935.81999999999994</v>
      </c>
      <c r="K113" s="51">
        <v>0</v>
      </c>
      <c r="L113" s="58">
        <f t="shared" si="116"/>
        <v>15</v>
      </c>
      <c r="M113" s="49"/>
      <c r="N113" s="49"/>
      <c r="O113" s="51"/>
      <c r="P113" s="49"/>
      <c r="Q113" s="56"/>
      <c r="R113" s="59"/>
      <c r="S113" s="64"/>
      <c r="T113" s="65"/>
      <c r="U113" s="49"/>
      <c r="V113" s="59"/>
      <c r="W113" s="84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</row>
    <row r="114" spans="1:49" s="66" customFormat="1" x14ac:dyDescent="0.2">
      <c r="A114" s="54">
        <v>4</v>
      </c>
      <c r="B114" s="55" t="s">
        <v>42</v>
      </c>
      <c r="C114" s="34" t="s">
        <v>223</v>
      </c>
      <c r="D114" s="56">
        <v>18.11</v>
      </c>
      <c r="E114" s="49">
        <v>3.6</v>
      </c>
      <c r="F114" s="57">
        <f t="shared" ref="F114" si="118">(D114*E114)</f>
        <v>65.195999999999998</v>
      </c>
      <c r="G114" s="49"/>
      <c r="H114" s="49"/>
      <c r="I114" s="49" t="s">
        <v>35</v>
      </c>
      <c r="J114" s="51">
        <f>15*F114</f>
        <v>977.93999999999994</v>
      </c>
      <c r="K114" s="51">
        <v>0</v>
      </c>
      <c r="L114" s="58">
        <f t="shared" si="116"/>
        <v>15</v>
      </c>
      <c r="M114" s="49"/>
      <c r="N114" s="49"/>
      <c r="O114" s="51"/>
      <c r="P114" s="49"/>
      <c r="Q114" s="56"/>
      <c r="R114" s="59"/>
      <c r="S114" s="64"/>
      <c r="T114" s="65"/>
      <c r="U114" s="49"/>
      <c r="V114" s="59"/>
      <c r="W114" s="84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</row>
    <row r="115" spans="1:49" s="68" customFormat="1" ht="13.5" thickBot="1" x14ac:dyDescent="0.25">
      <c r="A115" s="69"/>
      <c r="B115" s="70"/>
      <c r="C115" s="71"/>
      <c r="D115" s="72"/>
      <c r="E115" s="73"/>
      <c r="F115" s="74"/>
      <c r="G115" s="73"/>
      <c r="H115" s="73"/>
      <c r="I115" s="73"/>
      <c r="J115" s="27">
        <f>SUM(J111:J114)</f>
        <v>3979.7999999999997</v>
      </c>
      <c r="K115" s="81"/>
      <c r="L115" s="76"/>
      <c r="M115" s="73"/>
      <c r="N115" s="73"/>
      <c r="O115" s="75"/>
      <c r="P115" s="73"/>
      <c r="Q115" s="72"/>
      <c r="R115" s="77"/>
      <c r="S115" s="78"/>
      <c r="T115" s="79"/>
      <c r="U115" s="73"/>
      <c r="V115" s="77"/>
      <c r="W115" s="80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</row>
    <row r="116" spans="1:49" s="66" customFormat="1" ht="13.5" thickBot="1" x14ac:dyDescent="0.25">
      <c r="A116" s="85"/>
      <c r="B116" s="86" t="s">
        <v>180</v>
      </c>
      <c r="C116" s="87"/>
      <c r="D116" s="88"/>
      <c r="E116" s="50"/>
      <c r="F116" s="89"/>
      <c r="G116" s="50"/>
      <c r="H116" s="50"/>
      <c r="I116" s="50"/>
      <c r="J116" s="50"/>
      <c r="K116" s="50"/>
      <c r="L116" s="90"/>
      <c r="M116" s="50"/>
      <c r="N116" s="50"/>
      <c r="O116" s="90"/>
      <c r="P116" s="50"/>
      <c r="Q116" s="50"/>
      <c r="R116" s="91"/>
      <c r="S116" s="92"/>
      <c r="T116" s="93"/>
      <c r="U116" s="93"/>
      <c r="V116" s="94"/>
      <c r="W116" s="3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</row>
    <row r="117" spans="1:49" s="66" customFormat="1" x14ac:dyDescent="0.2">
      <c r="A117" s="54">
        <v>1</v>
      </c>
      <c r="B117" s="55" t="s">
        <v>175</v>
      </c>
      <c r="C117" s="34" t="s">
        <v>176</v>
      </c>
      <c r="D117" s="56">
        <v>16.77</v>
      </c>
      <c r="E117" s="49">
        <v>3.3</v>
      </c>
      <c r="F117" s="57">
        <f t="shared" ref="F117" si="119">(D117*E117)</f>
        <v>55.340999999999994</v>
      </c>
      <c r="G117" s="49"/>
      <c r="H117" s="49"/>
      <c r="I117" s="49" t="s">
        <v>35</v>
      </c>
      <c r="J117" s="51">
        <f>15*F117</f>
        <v>830.1149999999999</v>
      </c>
      <c r="K117" s="51">
        <v>0</v>
      </c>
      <c r="L117" s="58">
        <f t="shared" ref="L117:L122" si="120">(J117/F117)</f>
        <v>15</v>
      </c>
      <c r="M117" s="49"/>
      <c r="N117" s="49"/>
      <c r="O117" s="51"/>
      <c r="P117" s="49"/>
      <c r="Q117" s="56"/>
      <c r="R117" s="59"/>
      <c r="S117" s="64"/>
      <c r="T117" s="65"/>
      <c r="U117" s="49"/>
      <c r="V117" s="59"/>
      <c r="W117" s="84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</row>
    <row r="118" spans="1:49" s="66" customFormat="1" x14ac:dyDescent="0.2">
      <c r="A118" s="54">
        <v>1</v>
      </c>
      <c r="B118" s="55" t="s">
        <v>174</v>
      </c>
      <c r="C118" s="34" t="s">
        <v>173</v>
      </c>
      <c r="D118" s="56">
        <v>29.86</v>
      </c>
      <c r="E118" s="49">
        <v>3.3</v>
      </c>
      <c r="F118" s="57">
        <f t="shared" ref="F118" si="121">(D118*E118)</f>
        <v>98.537999999999997</v>
      </c>
      <c r="G118" s="49"/>
      <c r="H118" s="49"/>
      <c r="I118" s="49" t="s">
        <v>35</v>
      </c>
      <c r="J118" s="51">
        <f>15*F118</f>
        <v>1478.07</v>
      </c>
      <c r="K118" s="51">
        <v>0</v>
      </c>
      <c r="L118" s="58">
        <f t="shared" si="120"/>
        <v>15</v>
      </c>
      <c r="M118" s="49"/>
      <c r="N118" s="49"/>
      <c r="O118" s="51"/>
      <c r="P118" s="49"/>
      <c r="Q118" s="56"/>
      <c r="R118" s="59"/>
      <c r="S118" s="64"/>
      <c r="T118" s="65"/>
      <c r="U118" s="49"/>
      <c r="V118" s="59"/>
      <c r="W118" s="84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</row>
    <row r="119" spans="1:49" s="66" customFormat="1" x14ac:dyDescent="0.2">
      <c r="A119" s="54">
        <v>1</v>
      </c>
      <c r="B119" s="55" t="s">
        <v>236</v>
      </c>
      <c r="C119" s="34" t="s">
        <v>237</v>
      </c>
      <c r="D119" s="56">
        <v>15.52</v>
      </c>
      <c r="E119" s="49">
        <v>3.3</v>
      </c>
      <c r="F119" s="57">
        <f t="shared" ref="F119" si="122">(D119*E119)</f>
        <v>51.215999999999994</v>
      </c>
      <c r="G119" s="49"/>
      <c r="H119" s="49"/>
      <c r="I119" s="49" t="s">
        <v>35</v>
      </c>
      <c r="J119" s="51">
        <f>15*F119</f>
        <v>768.2399999999999</v>
      </c>
      <c r="K119" s="51">
        <v>0</v>
      </c>
      <c r="L119" s="58">
        <f t="shared" si="120"/>
        <v>15</v>
      </c>
      <c r="M119" s="49"/>
      <c r="N119" s="49"/>
      <c r="O119" s="51"/>
      <c r="P119" s="49"/>
      <c r="Q119" s="56"/>
      <c r="R119" s="59"/>
      <c r="S119" s="64"/>
      <c r="T119" s="65"/>
      <c r="U119" s="49"/>
      <c r="V119" s="59"/>
      <c r="W119" s="84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</row>
    <row r="120" spans="1:49" s="66" customFormat="1" x14ac:dyDescent="0.2">
      <c r="A120" s="54">
        <v>1</v>
      </c>
      <c r="B120" s="55" t="s">
        <v>42</v>
      </c>
      <c r="C120" s="34" t="s">
        <v>172</v>
      </c>
      <c r="D120" s="56">
        <v>24.3</v>
      </c>
      <c r="E120" s="49">
        <v>3.3</v>
      </c>
      <c r="F120" s="57">
        <f t="shared" ref="F120:F127" si="123">(D120*E120)</f>
        <v>80.19</v>
      </c>
      <c r="G120" s="49"/>
      <c r="H120" s="49"/>
      <c r="I120" s="49" t="s">
        <v>35</v>
      </c>
      <c r="J120" s="51">
        <f>15*F120</f>
        <v>1202.8499999999999</v>
      </c>
      <c r="K120" s="51">
        <v>0</v>
      </c>
      <c r="L120" s="58">
        <f t="shared" si="120"/>
        <v>15</v>
      </c>
      <c r="M120" s="49"/>
      <c r="N120" s="49"/>
      <c r="O120" s="51"/>
      <c r="P120" s="49"/>
      <c r="Q120" s="56"/>
      <c r="R120" s="59"/>
      <c r="S120" s="64"/>
      <c r="T120" s="65"/>
      <c r="U120" s="49"/>
      <c r="V120" s="59"/>
      <c r="W120" s="84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</row>
    <row r="121" spans="1:49" s="66" customFormat="1" x14ac:dyDescent="0.2">
      <c r="A121" s="54">
        <v>1</v>
      </c>
      <c r="B121" s="55" t="s">
        <v>60</v>
      </c>
      <c r="C121" s="34" t="s">
        <v>234</v>
      </c>
      <c r="D121" s="56">
        <v>5.97</v>
      </c>
      <c r="E121" s="49">
        <v>3.25</v>
      </c>
      <c r="F121" s="57">
        <f t="shared" ref="F121:F122" si="124">(D121*E121)</f>
        <v>19.4025</v>
      </c>
      <c r="G121" s="49"/>
      <c r="H121" s="49"/>
      <c r="I121" s="49" t="s">
        <v>35</v>
      </c>
      <c r="J121" s="51">
        <f t="shared" ref="J121:J122" si="125">15*F121</f>
        <v>291.03750000000002</v>
      </c>
      <c r="K121" s="51">
        <v>0</v>
      </c>
      <c r="L121" s="58">
        <f t="shared" si="120"/>
        <v>15.000000000000002</v>
      </c>
      <c r="M121" s="49"/>
      <c r="N121" s="49"/>
      <c r="O121" s="51"/>
      <c r="P121" s="49"/>
      <c r="Q121" s="56"/>
      <c r="R121" s="59"/>
      <c r="S121" s="64"/>
      <c r="T121" s="65"/>
      <c r="U121" s="49"/>
      <c r="V121" s="59"/>
      <c r="W121" s="84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</row>
    <row r="122" spans="1:49" s="66" customFormat="1" x14ac:dyDescent="0.2">
      <c r="A122" s="54">
        <v>1</v>
      </c>
      <c r="B122" s="55" t="s">
        <v>60</v>
      </c>
      <c r="C122" s="34" t="s">
        <v>235</v>
      </c>
      <c r="D122" s="56">
        <v>4.37</v>
      </c>
      <c r="E122" s="49">
        <v>3.25</v>
      </c>
      <c r="F122" s="57">
        <f t="shared" si="124"/>
        <v>14.202500000000001</v>
      </c>
      <c r="G122" s="49"/>
      <c r="H122" s="49"/>
      <c r="I122" s="49" t="s">
        <v>35</v>
      </c>
      <c r="J122" s="51">
        <f t="shared" si="125"/>
        <v>213.03750000000002</v>
      </c>
      <c r="K122" s="51">
        <v>0</v>
      </c>
      <c r="L122" s="58">
        <f t="shared" si="120"/>
        <v>15.000000000000002</v>
      </c>
      <c r="M122" s="49"/>
      <c r="N122" s="49"/>
      <c r="O122" s="51"/>
      <c r="P122" s="49"/>
      <c r="Q122" s="56"/>
      <c r="R122" s="59"/>
      <c r="S122" s="64"/>
      <c r="T122" s="65"/>
      <c r="U122" s="49"/>
      <c r="V122" s="59"/>
      <c r="W122" s="84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</row>
    <row r="123" spans="1:49" s="66" customFormat="1" x14ac:dyDescent="0.2">
      <c r="A123" s="54">
        <v>2</v>
      </c>
      <c r="B123" s="55" t="s">
        <v>42</v>
      </c>
      <c r="C123" s="34" t="s">
        <v>171</v>
      </c>
      <c r="D123" s="56">
        <v>22</v>
      </c>
      <c r="E123" s="49">
        <v>3.25</v>
      </c>
      <c r="F123" s="57">
        <f t="shared" si="123"/>
        <v>71.5</v>
      </c>
      <c r="G123" s="49"/>
      <c r="H123" s="49"/>
      <c r="I123" s="49" t="s">
        <v>35</v>
      </c>
      <c r="J123" s="51">
        <f>15*F123</f>
        <v>1072.5</v>
      </c>
      <c r="K123" s="51">
        <v>0</v>
      </c>
      <c r="L123" s="58">
        <f t="shared" ref="L123:L125" si="126">(J123/F123)</f>
        <v>15</v>
      </c>
      <c r="M123" s="49"/>
      <c r="N123" s="49"/>
      <c r="O123" s="51"/>
      <c r="P123" s="49"/>
      <c r="Q123" s="56"/>
      <c r="R123" s="59"/>
      <c r="S123" s="64"/>
      <c r="T123" s="65"/>
      <c r="U123" s="49"/>
      <c r="V123" s="59"/>
      <c r="W123" s="84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</row>
    <row r="124" spans="1:49" s="66" customFormat="1" x14ac:dyDescent="0.2">
      <c r="A124" s="54">
        <v>2</v>
      </c>
      <c r="B124" s="55" t="s">
        <v>36</v>
      </c>
      <c r="C124" s="34" t="s">
        <v>171</v>
      </c>
      <c r="D124" s="56">
        <v>10.5</v>
      </c>
      <c r="E124" s="49">
        <v>2.95</v>
      </c>
      <c r="F124" s="57">
        <f t="shared" si="123"/>
        <v>30.975000000000001</v>
      </c>
      <c r="G124" s="49"/>
      <c r="H124" s="49"/>
      <c r="I124" s="49" t="s">
        <v>35</v>
      </c>
      <c r="J124" s="51">
        <f>15*F124</f>
        <v>464.625</v>
      </c>
      <c r="K124" s="51">
        <v>0</v>
      </c>
      <c r="L124" s="58">
        <f t="shared" si="126"/>
        <v>15</v>
      </c>
      <c r="M124" s="49"/>
      <c r="N124" s="49"/>
      <c r="O124" s="51"/>
      <c r="P124" s="49"/>
      <c r="Q124" s="56"/>
      <c r="R124" s="59"/>
      <c r="S124" s="64"/>
      <c r="T124" s="65"/>
      <c r="U124" s="49"/>
      <c r="V124" s="59"/>
      <c r="W124" s="84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</row>
    <row r="125" spans="1:49" s="66" customFormat="1" x14ac:dyDescent="0.2">
      <c r="A125" s="54">
        <v>2</v>
      </c>
      <c r="B125" s="55" t="s">
        <v>36</v>
      </c>
      <c r="C125" s="34" t="s">
        <v>228</v>
      </c>
      <c r="D125" s="56">
        <v>17.739999999999998</v>
      </c>
      <c r="E125" s="49">
        <v>2.95</v>
      </c>
      <c r="F125" s="57">
        <f t="shared" si="123"/>
        <v>52.332999999999998</v>
      </c>
      <c r="G125" s="49"/>
      <c r="H125" s="49"/>
      <c r="I125" s="49" t="s">
        <v>35</v>
      </c>
      <c r="J125" s="51">
        <f>15*F125</f>
        <v>784.995</v>
      </c>
      <c r="K125" s="51">
        <v>0</v>
      </c>
      <c r="L125" s="58">
        <f t="shared" si="126"/>
        <v>15</v>
      </c>
      <c r="M125" s="49"/>
      <c r="N125" s="49"/>
      <c r="O125" s="51"/>
      <c r="P125" s="49"/>
      <c r="Q125" s="56"/>
      <c r="R125" s="59"/>
      <c r="S125" s="64"/>
      <c r="T125" s="65"/>
      <c r="U125" s="49"/>
      <c r="V125" s="59"/>
      <c r="W125" s="84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</row>
    <row r="126" spans="1:49" s="66" customFormat="1" x14ac:dyDescent="0.2">
      <c r="A126" s="54">
        <v>2</v>
      </c>
      <c r="B126" s="55" t="s">
        <v>60</v>
      </c>
      <c r="C126" s="34" t="s">
        <v>233</v>
      </c>
      <c r="D126" s="56">
        <v>5.92</v>
      </c>
      <c r="E126" s="49">
        <v>3.25</v>
      </c>
      <c r="F126" s="57">
        <f t="shared" si="123"/>
        <v>19.239999999999998</v>
      </c>
      <c r="G126" s="49"/>
      <c r="H126" s="49"/>
      <c r="I126" s="49" t="s">
        <v>35</v>
      </c>
      <c r="J126" s="51">
        <f t="shared" ref="J126:J127" si="127">15*F126</f>
        <v>288.59999999999997</v>
      </c>
      <c r="K126" s="51">
        <v>0</v>
      </c>
      <c r="L126" s="58">
        <f>(J126/F126)</f>
        <v>15</v>
      </c>
      <c r="M126" s="49"/>
      <c r="N126" s="49"/>
      <c r="O126" s="51"/>
      <c r="P126" s="49"/>
      <c r="Q126" s="56"/>
      <c r="R126" s="59"/>
      <c r="S126" s="64"/>
      <c r="T126" s="65"/>
      <c r="U126" s="49"/>
      <c r="V126" s="59"/>
      <c r="W126" s="84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</row>
    <row r="127" spans="1:49" s="66" customFormat="1" x14ac:dyDescent="0.2">
      <c r="A127" s="54">
        <v>2</v>
      </c>
      <c r="B127" s="55" t="s">
        <v>60</v>
      </c>
      <c r="C127" s="34" t="s">
        <v>232</v>
      </c>
      <c r="D127" s="56">
        <v>4.21</v>
      </c>
      <c r="E127" s="49">
        <v>3.25</v>
      </c>
      <c r="F127" s="57">
        <f t="shared" si="123"/>
        <v>13.682499999999999</v>
      </c>
      <c r="G127" s="49"/>
      <c r="H127" s="49"/>
      <c r="I127" s="49" t="s">
        <v>35</v>
      </c>
      <c r="J127" s="51">
        <f t="shared" si="127"/>
        <v>205.23749999999998</v>
      </c>
      <c r="K127" s="51">
        <v>0</v>
      </c>
      <c r="L127" s="58">
        <f>(J127/F127)</f>
        <v>15</v>
      </c>
      <c r="M127" s="49"/>
      <c r="N127" s="49"/>
      <c r="O127" s="51"/>
      <c r="P127" s="49"/>
      <c r="Q127" s="56"/>
      <c r="R127" s="59"/>
      <c r="S127" s="64"/>
      <c r="T127" s="65"/>
      <c r="U127" s="49"/>
      <c r="V127" s="59"/>
      <c r="W127" s="84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</row>
    <row r="128" spans="1:49" s="66" customFormat="1" x14ac:dyDescent="0.2">
      <c r="A128" s="54">
        <v>3</v>
      </c>
      <c r="B128" s="55" t="s">
        <v>42</v>
      </c>
      <c r="C128" s="34" t="s">
        <v>170</v>
      </c>
      <c r="D128" s="56">
        <v>22</v>
      </c>
      <c r="E128" s="49">
        <v>3.25</v>
      </c>
      <c r="F128" s="57">
        <f t="shared" ref="F128:F134" si="128">(D128*E128)</f>
        <v>71.5</v>
      </c>
      <c r="G128" s="49"/>
      <c r="H128" s="49"/>
      <c r="I128" s="49" t="s">
        <v>35</v>
      </c>
      <c r="J128" s="51">
        <f>15*F128</f>
        <v>1072.5</v>
      </c>
      <c r="K128" s="51">
        <v>0</v>
      </c>
      <c r="L128" s="58">
        <f t="shared" ref="L128:L134" si="129">(J128/F128)</f>
        <v>15</v>
      </c>
      <c r="M128" s="49"/>
      <c r="N128" s="49"/>
      <c r="O128" s="51"/>
      <c r="P128" s="49"/>
      <c r="Q128" s="56"/>
      <c r="R128" s="59"/>
      <c r="S128" s="64"/>
      <c r="T128" s="65"/>
      <c r="U128" s="49"/>
      <c r="V128" s="59"/>
      <c r="W128" s="84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</row>
    <row r="129" spans="1:49" s="66" customFormat="1" x14ac:dyDescent="0.2">
      <c r="A129" s="54">
        <v>3</v>
      </c>
      <c r="B129" s="55" t="s">
        <v>36</v>
      </c>
      <c r="C129" s="34" t="s">
        <v>170</v>
      </c>
      <c r="D129" s="56">
        <v>10.5</v>
      </c>
      <c r="E129" s="49">
        <v>2.95</v>
      </c>
      <c r="F129" s="57">
        <f t="shared" ref="F129:F132" si="130">(D129*E129)</f>
        <v>30.975000000000001</v>
      </c>
      <c r="G129" s="49"/>
      <c r="H129" s="49"/>
      <c r="I129" s="49" t="s">
        <v>35</v>
      </c>
      <c r="J129" s="51">
        <f>15*F129</f>
        <v>464.625</v>
      </c>
      <c r="K129" s="51">
        <v>0</v>
      </c>
      <c r="L129" s="58">
        <f t="shared" ref="L129:L130" si="131">(J129/F129)</f>
        <v>15</v>
      </c>
      <c r="M129" s="49"/>
      <c r="N129" s="49"/>
      <c r="O129" s="51"/>
      <c r="P129" s="49"/>
      <c r="Q129" s="56"/>
      <c r="R129" s="59"/>
      <c r="S129" s="64"/>
      <c r="T129" s="65"/>
      <c r="U129" s="49"/>
      <c r="V129" s="59"/>
      <c r="W129" s="84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</row>
    <row r="130" spans="1:49" s="66" customFormat="1" x14ac:dyDescent="0.2">
      <c r="A130" s="54">
        <v>3</v>
      </c>
      <c r="B130" s="55" t="s">
        <v>36</v>
      </c>
      <c r="C130" s="34" t="s">
        <v>131</v>
      </c>
      <c r="D130" s="56">
        <v>17.739999999999998</v>
      </c>
      <c r="E130" s="49">
        <v>2.95</v>
      </c>
      <c r="F130" s="57">
        <f t="shared" si="130"/>
        <v>52.332999999999998</v>
      </c>
      <c r="G130" s="49"/>
      <c r="H130" s="49"/>
      <c r="I130" s="49" t="s">
        <v>35</v>
      </c>
      <c r="J130" s="51">
        <f>15*F130</f>
        <v>784.995</v>
      </c>
      <c r="K130" s="51">
        <v>0</v>
      </c>
      <c r="L130" s="58">
        <f t="shared" si="131"/>
        <v>15</v>
      </c>
      <c r="M130" s="49"/>
      <c r="N130" s="49"/>
      <c r="O130" s="51"/>
      <c r="P130" s="49"/>
      <c r="Q130" s="56"/>
      <c r="R130" s="59"/>
      <c r="S130" s="64"/>
      <c r="T130" s="65"/>
      <c r="U130" s="49"/>
      <c r="V130" s="59"/>
      <c r="W130" s="84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</row>
    <row r="131" spans="1:49" s="66" customFormat="1" x14ac:dyDescent="0.2">
      <c r="A131" s="54">
        <v>3</v>
      </c>
      <c r="B131" s="55" t="s">
        <v>60</v>
      </c>
      <c r="C131" s="34" t="s">
        <v>231</v>
      </c>
      <c r="D131" s="56">
        <v>5.92</v>
      </c>
      <c r="E131" s="49">
        <v>3.25</v>
      </c>
      <c r="F131" s="57">
        <f t="shared" si="130"/>
        <v>19.239999999999998</v>
      </c>
      <c r="G131" s="49"/>
      <c r="H131" s="49"/>
      <c r="I131" s="49" t="s">
        <v>35</v>
      </c>
      <c r="J131" s="51">
        <f t="shared" ref="J131:J132" si="132">15*F131</f>
        <v>288.59999999999997</v>
      </c>
      <c r="K131" s="51">
        <v>0</v>
      </c>
      <c r="L131" s="58">
        <f>(J131/F131)</f>
        <v>15</v>
      </c>
      <c r="M131" s="49"/>
      <c r="N131" s="49"/>
      <c r="O131" s="51"/>
      <c r="P131" s="49"/>
      <c r="Q131" s="56"/>
      <c r="R131" s="59"/>
      <c r="S131" s="64"/>
      <c r="T131" s="65"/>
      <c r="U131" s="49"/>
      <c r="V131" s="59"/>
      <c r="W131" s="84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</row>
    <row r="132" spans="1:49" s="66" customFormat="1" x14ac:dyDescent="0.2">
      <c r="A132" s="54">
        <v>3</v>
      </c>
      <c r="B132" s="55" t="s">
        <v>60</v>
      </c>
      <c r="C132" s="34" t="s">
        <v>230</v>
      </c>
      <c r="D132" s="56">
        <v>4.21</v>
      </c>
      <c r="E132" s="49">
        <v>3.25</v>
      </c>
      <c r="F132" s="57">
        <f t="shared" si="130"/>
        <v>13.682499999999999</v>
      </c>
      <c r="G132" s="49"/>
      <c r="H132" s="49"/>
      <c r="I132" s="49" t="s">
        <v>35</v>
      </c>
      <c r="J132" s="51">
        <f t="shared" si="132"/>
        <v>205.23749999999998</v>
      </c>
      <c r="K132" s="51">
        <v>0</v>
      </c>
      <c r="L132" s="58">
        <f>(J132/F132)</f>
        <v>15</v>
      </c>
      <c r="M132" s="49"/>
      <c r="N132" s="49"/>
      <c r="O132" s="51"/>
      <c r="P132" s="49"/>
      <c r="Q132" s="56"/>
      <c r="R132" s="59"/>
      <c r="S132" s="64"/>
      <c r="T132" s="65"/>
      <c r="U132" s="49"/>
      <c r="V132" s="59"/>
      <c r="W132" s="84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</row>
    <row r="133" spans="1:49" s="66" customFormat="1" x14ac:dyDescent="0.2">
      <c r="A133" s="54">
        <v>4</v>
      </c>
      <c r="B133" s="55" t="s">
        <v>42</v>
      </c>
      <c r="C133" s="34" t="s">
        <v>169</v>
      </c>
      <c r="D133" s="56">
        <v>22</v>
      </c>
      <c r="E133" s="49">
        <v>3.25</v>
      </c>
      <c r="F133" s="57">
        <f t="shared" si="128"/>
        <v>71.5</v>
      </c>
      <c r="G133" s="49"/>
      <c r="H133" s="49"/>
      <c r="I133" s="49" t="s">
        <v>35</v>
      </c>
      <c r="J133" s="51">
        <f>15*F133</f>
        <v>1072.5</v>
      </c>
      <c r="K133" s="51">
        <v>0</v>
      </c>
      <c r="L133" s="58">
        <f t="shared" si="129"/>
        <v>15</v>
      </c>
      <c r="M133" s="49"/>
      <c r="N133" s="49"/>
      <c r="O133" s="51"/>
      <c r="P133" s="49"/>
      <c r="Q133" s="56"/>
      <c r="R133" s="59"/>
      <c r="S133" s="64"/>
      <c r="T133" s="65"/>
      <c r="U133" s="49"/>
      <c r="V133" s="59"/>
      <c r="W133" s="84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</row>
    <row r="134" spans="1:49" s="66" customFormat="1" x14ac:dyDescent="0.2">
      <c r="A134" s="54">
        <v>4</v>
      </c>
      <c r="B134" s="55" t="s">
        <v>36</v>
      </c>
      <c r="C134" s="34" t="s">
        <v>169</v>
      </c>
      <c r="D134" s="56">
        <v>10.5</v>
      </c>
      <c r="E134" s="49">
        <v>2.95</v>
      </c>
      <c r="F134" s="57">
        <f t="shared" si="128"/>
        <v>30.975000000000001</v>
      </c>
      <c r="G134" s="49"/>
      <c r="H134" s="49"/>
      <c r="I134" s="49" t="s">
        <v>35</v>
      </c>
      <c r="J134" s="51">
        <f>15*F134</f>
        <v>464.625</v>
      </c>
      <c r="K134" s="51">
        <v>0</v>
      </c>
      <c r="L134" s="58">
        <f t="shared" si="129"/>
        <v>15</v>
      </c>
      <c r="M134" s="49"/>
      <c r="N134" s="49"/>
      <c r="O134" s="51"/>
      <c r="P134" s="49"/>
      <c r="Q134" s="56"/>
      <c r="R134" s="59"/>
      <c r="S134" s="64"/>
      <c r="T134" s="65"/>
      <c r="U134" s="49"/>
      <c r="V134" s="59"/>
      <c r="W134" s="84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</row>
    <row r="135" spans="1:49" s="66" customFormat="1" x14ac:dyDescent="0.2">
      <c r="A135" s="54">
        <v>4</v>
      </c>
      <c r="B135" s="55" t="s">
        <v>36</v>
      </c>
      <c r="C135" s="34" t="s">
        <v>224</v>
      </c>
      <c r="D135" s="56">
        <v>17.739999999999998</v>
      </c>
      <c r="E135" s="49">
        <v>2.95</v>
      </c>
      <c r="F135" s="57">
        <f t="shared" ref="F135" si="133">(D135*E135)</f>
        <v>52.332999999999998</v>
      </c>
      <c r="G135" s="49"/>
      <c r="H135" s="49"/>
      <c r="I135" s="49" t="s">
        <v>35</v>
      </c>
      <c r="J135" s="51">
        <f>15*F135</f>
        <v>784.995</v>
      </c>
      <c r="K135" s="51">
        <v>0</v>
      </c>
      <c r="L135" s="58">
        <f t="shared" ref="L135" si="134">(J135/F135)</f>
        <v>15</v>
      </c>
      <c r="M135" s="49"/>
      <c r="N135" s="49"/>
      <c r="O135" s="51"/>
      <c r="P135" s="49"/>
      <c r="Q135" s="56"/>
      <c r="R135" s="59"/>
      <c r="S135" s="64"/>
      <c r="T135" s="65"/>
      <c r="U135" s="49"/>
      <c r="V135" s="59"/>
      <c r="W135" s="84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</row>
    <row r="136" spans="1:49" s="66" customFormat="1" x14ac:dyDescent="0.2">
      <c r="A136" s="54">
        <v>4</v>
      </c>
      <c r="B136" s="55" t="s">
        <v>60</v>
      </c>
      <c r="C136" s="34" t="s">
        <v>225</v>
      </c>
      <c r="D136" s="56">
        <v>5.92</v>
      </c>
      <c r="E136" s="49">
        <v>3.25</v>
      </c>
      <c r="F136" s="57">
        <f t="shared" ref="F136" si="135">(D136*E136)</f>
        <v>19.239999999999998</v>
      </c>
      <c r="G136" s="49"/>
      <c r="H136" s="49"/>
      <c r="I136" s="49" t="s">
        <v>35</v>
      </c>
      <c r="J136" s="51">
        <f t="shared" ref="J136" si="136">15*F136</f>
        <v>288.59999999999997</v>
      </c>
      <c r="K136" s="51">
        <v>0</v>
      </c>
      <c r="L136" s="58">
        <f>(J136/F136)</f>
        <v>15</v>
      </c>
      <c r="M136" s="49"/>
      <c r="N136" s="49"/>
      <c r="O136" s="51"/>
      <c r="P136" s="49"/>
      <c r="Q136" s="56"/>
      <c r="R136" s="59"/>
      <c r="S136" s="64"/>
      <c r="T136" s="65"/>
      <c r="U136" s="49"/>
      <c r="V136" s="59"/>
      <c r="W136" s="84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</row>
    <row r="137" spans="1:49" s="66" customFormat="1" x14ac:dyDescent="0.2">
      <c r="A137" s="54">
        <v>4</v>
      </c>
      <c r="B137" s="55" t="s">
        <v>60</v>
      </c>
      <c r="C137" s="34" t="s">
        <v>226</v>
      </c>
      <c r="D137" s="56">
        <v>4.21</v>
      </c>
      <c r="E137" s="49">
        <v>3.25</v>
      </c>
      <c r="F137" s="57">
        <f t="shared" ref="F137" si="137">(D137*E137)</f>
        <v>13.682499999999999</v>
      </c>
      <c r="G137" s="49"/>
      <c r="H137" s="49"/>
      <c r="I137" s="49" t="s">
        <v>35</v>
      </c>
      <c r="J137" s="51">
        <f t="shared" ref="J137" si="138">15*F137</f>
        <v>205.23749999999998</v>
      </c>
      <c r="K137" s="51">
        <v>0</v>
      </c>
      <c r="L137" s="58">
        <f>(J137/F137)</f>
        <v>15</v>
      </c>
      <c r="M137" s="49"/>
      <c r="N137" s="49"/>
      <c r="O137" s="51"/>
      <c r="P137" s="49"/>
      <c r="Q137" s="56"/>
      <c r="R137" s="59"/>
      <c r="S137" s="64"/>
      <c r="T137" s="65"/>
      <c r="U137" s="49"/>
      <c r="V137" s="59"/>
      <c r="W137" s="84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</row>
    <row r="138" spans="1:49" s="68" customFormat="1" x14ac:dyDescent="0.2">
      <c r="A138" s="69"/>
      <c r="B138" s="70"/>
      <c r="C138" s="71"/>
      <c r="D138" s="72"/>
      <c r="E138" s="73"/>
      <c r="F138" s="74"/>
      <c r="G138" s="73"/>
      <c r="H138" s="73"/>
      <c r="I138" s="73"/>
      <c r="J138" s="27">
        <f>SUM(J117:J137)</f>
        <v>13231.222500000002</v>
      </c>
      <c r="K138" s="27">
        <v>0</v>
      </c>
      <c r="L138" s="76"/>
      <c r="M138" s="73"/>
      <c r="N138" s="73"/>
      <c r="O138" s="75"/>
      <c r="P138" s="73"/>
      <c r="Q138" s="72"/>
      <c r="R138" s="77"/>
      <c r="S138" s="78"/>
      <c r="T138" s="79"/>
      <c r="U138" s="73"/>
      <c r="V138" s="77"/>
      <c r="W138" s="80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</row>
    <row r="139" spans="1:49" s="68" customFormat="1" ht="13.5" thickBot="1" x14ac:dyDescent="0.25">
      <c r="A139" s="69"/>
      <c r="B139" s="70"/>
      <c r="C139" s="71"/>
      <c r="D139" s="72"/>
      <c r="E139" s="73"/>
      <c r="F139" s="74"/>
      <c r="G139" s="73"/>
      <c r="H139" s="73"/>
      <c r="I139" s="73"/>
      <c r="J139" s="82"/>
      <c r="K139" s="81"/>
      <c r="L139" s="76"/>
      <c r="M139" s="73"/>
      <c r="N139" s="73"/>
      <c r="O139" s="75"/>
      <c r="P139" s="73"/>
      <c r="Q139" s="72"/>
      <c r="R139" s="77"/>
      <c r="S139" s="78"/>
      <c r="T139" s="79"/>
      <c r="U139" s="73"/>
      <c r="V139" s="77"/>
      <c r="W139" s="83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</row>
    <row r="140" spans="1:49" s="66" customFormat="1" ht="13.5" thickBot="1" x14ac:dyDescent="0.25">
      <c r="A140" s="85"/>
      <c r="B140" s="86" t="s">
        <v>186</v>
      </c>
      <c r="C140" s="87"/>
      <c r="D140" s="88"/>
      <c r="E140" s="50"/>
      <c r="F140" s="89"/>
      <c r="G140" s="50"/>
      <c r="H140" s="50"/>
      <c r="I140" s="50"/>
      <c r="J140" s="50"/>
      <c r="K140" s="50"/>
      <c r="L140" s="90"/>
      <c r="M140" s="50"/>
      <c r="N140" s="50"/>
      <c r="O140" s="90"/>
      <c r="P140" s="50"/>
      <c r="Q140" s="50"/>
      <c r="R140" s="91"/>
      <c r="S140" s="92"/>
      <c r="T140" s="93"/>
      <c r="U140" s="93"/>
      <c r="V140" s="94"/>
      <c r="W140" s="3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</row>
    <row r="141" spans="1:49" s="66" customFormat="1" ht="13.5" thickBot="1" x14ac:dyDescent="0.25">
      <c r="A141" s="54">
        <v>5</v>
      </c>
      <c r="B141" s="55" t="s">
        <v>189</v>
      </c>
      <c r="C141" s="34" t="s">
        <v>188</v>
      </c>
      <c r="D141" s="56">
        <v>162.77000000000001</v>
      </c>
      <c r="E141" s="49">
        <v>3</v>
      </c>
      <c r="F141" s="57">
        <f t="shared" ref="F141" si="139">(D141*E141)</f>
        <v>488.31000000000006</v>
      </c>
      <c r="G141" s="49"/>
      <c r="H141" s="49"/>
      <c r="I141" s="49" t="s">
        <v>187</v>
      </c>
      <c r="J141" s="51">
        <v>0</v>
      </c>
      <c r="K141" s="51">
        <v>2700</v>
      </c>
      <c r="L141" s="58">
        <f>(K141/F141)</f>
        <v>5.529274436321189</v>
      </c>
      <c r="M141" s="49"/>
      <c r="N141" s="49"/>
      <c r="O141" s="51"/>
      <c r="P141" s="49"/>
      <c r="Q141" s="56"/>
      <c r="R141" s="59"/>
      <c r="S141" s="64"/>
      <c r="T141" s="65"/>
      <c r="U141" s="49"/>
      <c r="V141" s="59"/>
      <c r="W141" s="84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</row>
    <row r="142" spans="1:49" s="66" customFormat="1" ht="13.5" thickBot="1" x14ac:dyDescent="0.25">
      <c r="A142" s="85"/>
      <c r="B142" s="86" t="s">
        <v>190</v>
      </c>
      <c r="C142" s="87"/>
      <c r="D142" s="88"/>
      <c r="E142" s="50"/>
      <c r="F142" s="89"/>
      <c r="G142" s="50"/>
      <c r="H142" s="50"/>
      <c r="I142" s="50"/>
      <c r="J142" s="50"/>
      <c r="K142" s="50"/>
      <c r="L142" s="90"/>
      <c r="M142" s="50"/>
      <c r="N142" s="50"/>
      <c r="O142" s="90"/>
      <c r="P142" s="50"/>
      <c r="Q142" s="50"/>
      <c r="R142" s="91"/>
      <c r="S142" s="92"/>
      <c r="T142" s="93"/>
      <c r="U142" s="93"/>
      <c r="V142" s="94"/>
      <c r="W142" s="3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</row>
    <row r="143" spans="1:49" s="66" customFormat="1" ht="13.5" thickBot="1" x14ac:dyDescent="0.25">
      <c r="A143" s="54">
        <v>1</v>
      </c>
      <c r="B143" s="55" t="s">
        <v>192</v>
      </c>
      <c r="C143" s="34" t="s">
        <v>191</v>
      </c>
      <c r="D143" s="56">
        <v>49.49</v>
      </c>
      <c r="E143" s="49">
        <v>3</v>
      </c>
      <c r="F143" s="57">
        <f t="shared" ref="F143" si="140">(D143*E143)</f>
        <v>148.47</v>
      </c>
      <c r="G143" s="49"/>
      <c r="H143" s="49"/>
      <c r="I143" s="49" t="s">
        <v>187</v>
      </c>
      <c r="J143" s="51">
        <v>0</v>
      </c>
      <c r="K143" s="51">
        <v>2700</v>
      </c>
      <c r="L143" s="58">
        <f>(K143/F143)</f>
        <v>18.185492018589613</v>
      </c>
      <c r="M143" s="49"/>
      <c r="N143" s="49"/>
      <c r="O143" s="51"/>
      <c r="P143" s="49"/>
      <c r="Q143" s="56"/>
      <c r="R143" s="59"/>
      <c r="S143" s="64"/>
      <c r="T143" s="65"/>
      <c r="U143" s="49"/>
      <c r="V143" s="59"/>
      <c r="W143" s="84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</row>
    <row r="144" spans="1:49" s="66" customFormat="1" ht="13.5" thickBot="1" x14ac:dyDescent="0.25">
      <c r="A144" s="85"/>
      <c r="B144" s="86" t="s">
        <v>238</v>
      </c>
      <c r="C144" s="87"/>
      <c r="D144" s="88"/>
      <c r="E144" s="50"/>
      <c r="F144" s="89"/>
      <c r="G144" s="50"/>
      <c r="H144" s="50"/>
      <c r="I144" s="50"/>
      <c r="J144" s="50"/>
      <c r="K144" s="50"/>
      <c r="L144" s="90"/>
      <c r="M144" s="50"/>
      <c r="N144" s="50"/>
      <c r="O144" s="90"/>
      <c r="P144" s="50"/>
      <c r="Q144" s="50"/>
      <c r="R144" s="91"/>
      <c r="S144" s="92"/>
      <c r="T144" s="93"/>
      <c r="U144" s="93"/>
      <c r="V144" s="94"/>
      <c r="W144" s="3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</row>
    <row r="145" spans="1:49" s="66" customFormat="1" x14ac:dyDescent="0.2">
      <c r="A145" s="54">
        <v>1</v>
      </c>
      <c r="B145" s="55" t="s">
        <v>194</v>
      </c>
      <c r="C145" s="34" t="s">
        <v>193</v>
      </c>
      <c r="D145" s="56">
        <v>4.26</v>
      </c>
      <c r="E145" s="49">
        <v>3</v>
      </c>
      <c r="F145" s="57">
        <f t="shared" ref="F145" si="141">(D145*E145)</f>
        <v>12.78</v>
      </c>
      <c r="G145" s="49"/>
      <c r="H145" s="49"/>
      <c r="I145" s="49" t="s">
        <v>187</v>
      </c>
      <c r="J145" s="51">
        <v>0</v>
      </c>
      <c r="K145" s="51">
        <v>200</v>
      </c>
      <c r="L145" s="58">
        <f>(K145/F145)</f>
        <v>15.649452269170579</v>
      </c>
      <c r="M145" s="49"/>
      <c r="N145" s="49"/>
      <c r="O145" s="51"/>
      <c r="P145" s="49"/>
      <c r="Q145" s="56"/>
      <c r="R145" s="59"/>
      <c r="S145" s="64"/>
      <c r="T145" s="65"/>
      <c r="U145" s="49"/>
      <c r="V145" s="59"/>
      <c r="W145" s="84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</row>
    <row r="146" spans="1:49" s="66" customFormat="1" x14ac:dyDescent="0.2">
      <c r="A146" s="54">
        <v>1</v>
      </c>
      <c r="B146" s="55" t="s">
        <v>194</v>
      </c>
      <c r="C146" s="34" t="s">
        <v>195</v>
      </c>
      <c r="D146" s="56">
        <v>6.74</v>
      </c>
      <c r="E146" s="49">
        <v>3</v>
      </c>
      <c r="F146" s="57">
        <f t="shared" ref="F146" si="142">(D146*E146)</f>
        <v>20.22</v>
      </c>
      <c r="G146" s="49"/>
      <c r="H146" s="49"/>
      <c r="I146" s="49" t="s">
        <v>187</v>
      </c>
      <c r="J146" s="51">
        <v>0</v>
      </c>
      <c r="K146" s="51">
        <v>200</v>
      </c>
      <c r="L146" s="58">
        <f>(K146/F146)</f>
        <v>9.8911968348170127</v>
      </c>
      <c r="M146" s="49"/>
      <c r="N146" s="49"/>
      <c r="O146" s="51"/>
      <c r="P146" s="49"/>
      <c r="Q146" s="56"/>
      <c r="R146" s="59"/>
      <c r="S146" s="64"/>
      <c r="T146" s="65"/>
      <c r="U146" s="49"/>
      <c r="V146" s="59"/>
      <c r="W146" s="84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</row>
    <row r="147" spans="1:49" x14ac:dyDescent="0.2">
      <c r="W147" s="30"/>
    </row>
  </sheetData>
  <mergeCells count="54">
    <mergeCell ref="N105:Q105"/>
    <mergeCell ref="R105:R107"/>
    <mergeCell ref="S105:T105"/>
    <mergeCell ref="U105:V105"/>
    <mergeCell ref="B106:B107"/>
    <mergeCell ref="C106:C107"/>
    <mergeCell ref="D106:D107"/>
    <mergeCell ref="E106:E107"/>
    <mergeCell ref="F106:F107"/>
    <mergeCell ref="G106:G107"/>
    <mergeCell ref="U106:U107"/>
    <mergeCell ref="V106:V107"/>
    <mergeCell ref="G101:K102"/>
    <mergeCell ref="A105:A107"/>
    <mergeCell ref="B105:G105"/>
    <mergeCell ref="H105:H107"/>
    <mergeCell ref="I105:I106"/>
    <mergeCell ref="J105:L105"/>
    <mergeCell ref="U55:V55"/>
    <mergeCell ref="B56:B57"/>
    <mergeCell ref="C56:C57"/>
    <mergeCell ref="D56:D57"/>
    <mergeCell ref="E56:E57"/>
    <mergeCell ref="F56:F57"/>
    <mergeCell ref="G56:G57"/>
    <mergeCell ref="U56:U57"/>
    <mergeCell ref="V56:V57"/>
    <mergeCell ref="N55:Q55"/>
    <mergeCell ref="R55:R57"/>
    <mergeCell ref="S55:T55"/>
    <mergeCell ref="G1:K2"/>
    <mergeCell ref="A5:A7"/>
    <mergeCell ref="B5:G5"/>
    <mergeCell ref="H5:H7"/>
    <mergeCell ref="I5:I6"/>
    <mergeCell ref="J5:L5"/>
    <mergeCell ref="U5:V5"/>
    <mergeCell ref="B6:B7"/>
    <mergeCell ref="C6:C7"/>
    <mergeCell ref="D6:D7"/>
    <mergeCell ref="E6:E7"/>
    <mergeCell ref="F6:F7"/>
    <mergeCell ref="G6:G7"/>
    <mergeCell ref="U6:U7"/>
    <mergeCell ref="V6:V7"/>
    <mergeCell ref="N5:Q5"/>
    <mergeCell ref="R5:R7"/>
    <mergeCell ref="S5:T5"/>
    <mergeCell ref="G51:K52"/>
    <mergeCell ref="A55:A57"/>
    <mergeCell ref="B55:G55"/>
    <mergeCell ref="H55:H57"/>
    <mergeCell ref="I55:I56"/>
    <mergeCell ref="J55:L55"/>
  </mergeCells>
  <phoneticPr fontId="0" type="noConversion"/>
  <pageMargins left="0.27559055118110237" right="0.19685039370078741" top="0.31496062992125984" bottom="0.27559055118110237" header="0.1968503937007874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Progresklima CZ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Mikulášek</dc:creator>
  <cp:lastModifiedBy>Mario design</cp:lastModifiedBy>
  <cp:lastPrinted>2018-06-15T13:28:53Z</cp:lastPrinted>
  <dcterms:created xsi:type="dcterms:W3CDTF">2002-09-09T05:29:41Z</dcterms:created>
  <dcterms:modified xsi:type="dcterms:W3CDTF">2018-06-15T13:30:52Z</dcterms:modified>
</cp:coreProperties>
</file>