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Intenzivní péče FNOL\Axmann\"/>
    </mc:Choice>
  </mc:AlternateContent>
  <bookViews>
    <workbookView xWindow="-120" yWindow="-120" windowWidth="20730" windowHeight="11160" activeTab="1"/>
  </bookViews>
  <sheets>
    <sheet name="data" sheetId="1" r:id="rId1"/>
    <sheet name="výsledky" sheetId="3" r:id="rId2"/>
    <sheet name="List4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8" i="3" l="1"/>
  <c r="Q83" i="3" l="1"/>
  <c r="Q80" i="3"/>
  <c r="Q86" i="3"/>
  <c r="Q71" i="3"/>
  <c r="Q67" i="3"/>
  <c r="Q61" i="3"/>
  <c r="Q54" i="3"/>
  <c r="Q51" i="3"/>
  <c r="Q47" i="3"/>
  <c r="Q25" i="3"/>
  <c r="Q20" i="3"/>
  <c r="Q17" i="3"/>
  <c r="Q14" i="3"/>
  <c r="Q11" i="3"/>
  <c r="Q5" i="3"/>
  <c r="G93" i="3" l="1"/>
  <c r="W92" i="3"/>
  <c r="AC91" i="3"/>
  <c r="W91" i="3"/>
  <c r="X91" i="3" s="1"/>
  <c r="AC90" i="3"/>
  <c r="X90" i="3"/>
  <c r="W90" i="3"/>
  <c r="AC89" i="3"/>
  <c r="X89" i="3"/>
  <c r="W89" i="3"/>
  <c r="AC88" i="3"/>
  <c r="W88" i="3"/>
  <c r="X88" i="3" s="1"/>
  <c r="AC87" i="3"/>
  <c r="W87" i="3"/>
  <c r="X87" i="3" s="1"/>
  <c r="AC86" i="3"/>
  <c r="AC92" i="3" s="1"/>
  <c r="W86" i="3"/>
  <c r="X86" i="3" s="1"/>
  <c r="W85" i="3"/>
  <c r="X84" i="3"/>
  <c r="W84" i="3"/>
  <c r="W83" i="3"/>
  <c r="X83" i="3" s="1"/>
  <c r="X85" i="3" s="1"/>
  <c r="W82" i="3"/>
  <c r="W81" i="3"/>
  <c r="X81" i="3" s="1"/>
  <c r="W80" i="3"/>
  <c r="X80" i="3" s="1"/>
  <c r="W79" i="3"/>
  <c r="W78" i="3"/>
  <c r="X78" i="3" s="1"/>
  <c r="X79" i="3" s="1"/>
  <c r="W77" i="3"/>
  <c r="AC76" i="3"/>
  <c r="W76" i="3"/>
  <c r="X76" i="3" s="1"/>
  <c r="AC75" i="3"/>
  <c r="W75" i="3"/>
  <c r="X75" i="3" s="1"/>
  <c r="AC74" i="3"/>
  <c r="X74" i="3"/>
  <c r="W74" i="3"/>
  <c r="AC73" i="3"/>
  <c r="X73" i="3"/>
  <c r="W73" i="3"/>
  <c r="AC72" i="3"/>
  <c r="W72" i="3"/>
  <c r="X72" i="3" s="1"/>
  <c r="AC71" i="3"/>
  <c r="AC77" i="3" s="1"/>
  <c r="W71" i="3"/>
  <c r="X71" i="3" s="1"/>
  <c r="W70" i="3"/>
  <c r="W69" i="3"/>
  <c r="X69" i="3" s="1"/>
  <c r="X68" i="3"/>
  <c r="W68" i="3"/>
  <c r="W67" i="3"/>
  <c r="X67" i="3" s="1"/>
  <c r="W66" i="3"/>
  <c r="AC65" i="3"/>
  <c r="X65" i="3"/>
  <c r="W65" i="3"/>
  <c r="AC64" i="3"/>
  <c r="W64" i="3"/>
  <c r="X64" i="3" s="1"/>
  <c r="AC63" i="3"/>
  <c r="W63" i="3"/>
  <c r="X63" i="3" s="1"/>
  <c r="AC62" i="3"/>
  <c r="AC66" i="3" s="1"/>
  <c r="X62" i="3"/>
  <c r="W62" i="3"/>
  <c r="AC61" i="3"/>
  <c r="X61" i="3"/>
  <c r="X66" i="3" s="1"/>
  <c r="W61" i="3"/>
  <c r="W60" i="3"/>
  <c r="W59" i="3"/>
  <c r="X59" i="3" s="1"/>
  <c r="AC58" i="3"/>
  <c r="X58" i="3"/>
  <c r="W58" i="3"/>
  <c r="AC57" i="3"/>
  <c r="W57" i="3"/>
  <c r="X57" i="3" s="1"/>
  <c r="AC56" i="3"/>
  <c r="W56" i="3"/>
  <c r="X56" i="3" s="1"/>
  <c r="AC55" i="3"/>
  <c r="W55" i="3"/>
  <c r="X55" i="3" s="1"/>
  <c r="AC54" i="3"/>
  <c r="AC60" i="3" s="1"/>
  <c r="X54" i="3"/>
  <c r="W54" i="3"/>
  <c r="W53" i="3"/>
  <c r="X52" i="3"/>
  <c r="W52" i="3"/>
  <c r="W51" i="3"/>
  <c r="X51" i="3" s="1"/>
  <c r="X53" i="3" s="1"/>
  <c r="W50" i="3"/>
  <c r="W49" i="3"/>
  <c r="X49" i="3" s="1"/>
  <c r="X48" i="3"/>
  <c r="W48" i="3"/>
  <c r="W47" i="3"/>
  <c r="X47" i="3" s="1"/>
  <c r="X50" i="3" s="1"/>
  <c r="AC35" i="3"/>
  <c r="AC34" i="3"/>
  <c r="AC33" i="3"/>
  <c r="AC32" i="3"/>
  <c r="AC31" i="3"/>
  <c r="AC30" i="3"/>
  <c r="W27" i="3"/>
  <c r="X26" i="3"/>
  <c r="W26" i="3"/>
  <c r="W25" i="3"/>
  <c r="X25" i="3" s="1"/>
  <c r="X27" i="3" s="1"/>
  <c r="W24" i="3"/>
  <c r="W23" i="3"/>
  <c r="X23" i="3" s="1"/>
  <c r="X22" i="3"/>
  <c r="W22" i="3"/>
  <c r="W21" i="3"/>
  <c r="X21" i="3" s="1"/>
  <c r="X20" i="3"/>
  <c r="X24" i="3" s="1"/>
  <c r="W20" i="3"/>
  <c r="W19" i="3"/>
  <c r="X18" i="3"/>
  <c r="W18" i="3"/>
  <c r="W17" i="3"/>
  <c r="X17" i="3" s="1"/>
  <c r="X19" i="3" s="1"/>
  <c r="V16" i="3"/>
  <c r="U16" i="3"/>
  <c r="W16" i="3" s="1"/>
  <c r="T16" i="3"/>
  <c r="W15" i="3"/>
  <c r="X15" i="3" s="1"/>
  <c r="W14" i="3"/>
  <c r="X14" i="3" s="1"/>
  <c r="X16" i="3" s="1"/>
  <c r="V13" i="3"/>
  <c r="U13" i="3"/>
  <c r="W13" i="3" s="1"/>
  <c r="T13" i="3"/>
  <c r="W12" i="3"/>
  <c r="X12" i="3" s="1"/>
  <c r="AC11" i="3"/>
  <c r="W11" i="3"/>
  <c r="X11" i="3" s="1"/>
  <c r="X13" i="3" s="1"/>
  <c r="AC10" i="3"/>
  <c r="AC9" i="3"/>
  <c r="AC8" i="3"/>
  <c r="V8" i="3"/>
  <c r="U8" i="3"/>
  <c r="W8" i="3" s="1"/>
  <c r="T8" i="3"/>
  <c r="AC7" i="3"/>
  <c r="X7" i="3"/>
  <c r="W7" i="3"/>
  <c r="AC6" i="3"/>
  <c r="W6" i="3"/>
  <c r="X6" i="3" s="1"/>
  <c r="AC5" i="3"/>
  <c r="W5" i="3"/>
  <c r="X5" i="3" s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0" i="1"/>
  <c r="V69" i="1"/>
  <c r="V68" i="1"/>
  <c r="V67" i="1"/>
  <c r="V76" i="1"/>
  <c r="V75" i="1"/>
  <c r="V74" i="1"/>
  <c r="V73" i="1"/>
  <c r="V72" i="1"/>
  <c r="V71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26" i="1"/>
  <c r="V27" i="1" s="1"/>
  <c r="V25" i="1"/>
  <c r="V24" i="1"/>
  <c r="V23" i="1"/>
  <c r="V22" i="1"/>
  <c r="V21" i="1"/>
  <c r="V20" i="1"/>
  <c r="V18" i="1"/>
  <c r="V17" i="1"/>
  <c r="V19" i="1" s="1"/>
  <c r="V14" i="1"/>
  <c r="V15" i="1"/>
  <c r="V16" i="1"/>
  <c r="V13" i="1"/>
  <c r="V12" i="1"/>
  <c r="U12" i="1"/>
  <c r="V11" i="1"/>
  <c r="V8" i="1"/>
  <c r="V7" i="1"/>
  <c r="V6" i="1"/>
  <c r="V5" i="1"/>
  <c r="AA92" i="1"/>
  <c r="AA90" i="1"/>
  <c r="AA91" i="1"/>
  <c r="AA89" i="1"/>
  <c r="AA88" i="1"/>
  <c r="AA87" i="1"/>
  <c r="AA86" i="1"/>
  <c r="AA60" i="1"/>
  <c r="AA77" i="1"/>
  <c r="AA76" i="1"/>
  <c r="AA75" i="1"/>
  <c r="AA74" i="1"/>
  <c r="AA73" i="1"/>
  <c r="AA72" i="1"/>
  <c r="AA71" i="1"/>
  <c r="AA61" i="1"/>
  <c r="AA66" i="1"/>
  <c r="AA65" i="1"/>
  <c r="AA64" i="1"/>
  <c r="AA63" i="1"/>
  <c r="AA62" i="1"/>
  <c r="AA11" i="1"/>
  <c r="X70" i="3" l="1"/>
  <c r="X60" i="3"/>
  <c r="X77" i="3"/>
  <c r="X92" i="3"/>
  <c r="X8" i="3"/>
  <c r="X82" i="3"/>
  <c r="V77" i="1"/>
  <c r="AA54" i="1"/>
  <c r="AA58" i="1"/>
  <c r="AA57" i="1"/>
  <c r="AA56" i="1"/>
  <c r="AA55" i="1"/>
  <c r="AA30" i="1"/>
  <c r="AA35" i="1"/>
  <c r="AA34" i="1"/>
  <c r="AA33" i="1"/>
  <c r="AA32" i="1"/>
  <c r="AA31" i="1"/>
  <c r="AA10" i="1"/>
  <c r="AA9" i="1"/>
  <c r="AA8" i="1"/>
  <c r="AA7" i="1"/>
  <c r="AA6" i="1"/>
  <c r="AA5" i="1" l="1"/>
  <c r="U92" i="1"/>
  <c r="U91" i="1"/>
  <c r="U90" i="1"/>
  <c r="U89" i="1"/>
  <c r="U88" i="1"/>
  <c r="U87" i="1"/>
  <c r="U86" i="1"/>
  <c r="U82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47" i="1"/>
  <c r="U50" i="1"/>
  <c r="U49" i="1"/>
  <c r="U48" i="1"/>
  <c r="U27" i="1"/>
  <c r="U26" i="1"/>
  <c r="U25" i="1"/>
  <c r="U24" i="1"/>
  <c r="U23" i="1"/>
  <c r="U22" i="1"/>
  <c r="U21" i="1"/>
  <c r="U20" i="1"/>
  <c r="U19" i="1"/>
  <c r="U18" i="1"/>
  <c r="U17" i="1"/>
  <c r="U15" i="1"/>
  <c r="U14" i="1"/>
  <c r="U16" i="1"/>
  <c r="U13" i="1"/>
  <c r="U11" i="1"/>
  <c r="U8" i="1"/>
  <c r="U7" i="1"/>
  <c r="U6" i="1"/>
  <c r="U5" i="1"/>
  <c r="S16" i="1"/>
  <c r="T16" i="1"/>
  <c r="R16" i="1"/>
  <c r="S8" i="1"/>
  <c r="T8" i="1"/>
  <c r="R8" i="1"/>
  <c r="S13" i="1"/>
  <c r="T13" i="1"/>
  <c r="R13" i="1"/>
  <c r="G93" i="1"/>
</calcChain>
</file>

<file path=xl/comments1.xml><?xml version="1.0" encoding="utf-8"?>
<comments xmlns="http://schemas.openxmlformats.org/spreadsheetml/2006/main">
  <authors>
    <author>00182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 1. 1. 2019
(do té doby 00658)
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ZP 201 a 211: 00651
</t>
        </r>
      </text>
    </comment>
  </commentList>
</comments>
</file>

<file path=xl/comments2.xml><?xml version="1.0" encoding="utf-8"?>
<comments xmlns="http://schemas.openxmlformats.org/spreadsheetml/2006/main">
  <authors>
    <author>00182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od 1. 1. 2019
(do té doby 00658)
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ZP 201 a 211: 00651
</t>
        </r>
      </text>
    </comment>
  </commentList>
</comments>
</file>

<file path=xl/sharedStrings.xml><?xml version="1.0" encoding="utf-8"?>
<sst xmlns="http://schemas.openxmlformats.org/spreadsheetml/2006/main" count="361" uniqueCount="79">
  <si>
    <t>Lůžka  JIP FN OLOMOUC</t>
  </si>
  <si>
    <t xml:space="preserve">Klinika </t>
  </si>
  <si>
    <t>JIP</t>
  </si>
  <si>
    <t>IČP</t>
  </si>
  <si>
    <t>nejvyšší smluvní OD TISS</t>
  </si>
  <si>
    <t>počet lůžek</t>
  </si>
  <si>
    <t>obložnost v %</t>
  </si>
  <si>
    <t>průměrná délka hospitalizace</t>
  </si>
  <si>
    <t>uzavřená lůžka (lůžkodny)</t>
  </si>
  <si>
    <t>počty OD TISS</t>
  </si>
  <si>
    <t>ventilace</t>
  </si>
  <si>
    <t>kód 78813</t>
  </si>
  <si>
    <t>1_5.2019</t>
  </si>
  <si>
    <t>vážené</t>
  </si>
  <si>
    <t>výdělek</t>
  </si>
  <si>
    <t>průměry</t>
  </si>
  <si>
    <t>1.IK</t>
  </si>
  <si>
    <t>JIP č. 1</t>
  </si>
  <si>
    <t>00655</t>
  </si>
  <si>
    <t>90901</t>
  </si>
  <si>
    <t>00657</t>
  </si>
  <si>
    <t>90902</t>
  </si>
  <si>
    <t>00658</t>
  </si>
  <si>
    <t>90903</t>
  </si>
  <si>
    <t>90904</t>
  </si>
  <si>
    <t>90905</t>
  </si>
  <si>
    <t>90906</t>
  </si>
  <si>
    <t>2.IK</t>
  </si>
  <si>
    <t>JIP 30D</t>
  </si>
  <si>
    <t>3.IK</t>
  </si>
  <si>
    <t>JIP 39D</t>
  </si>
  <si>
    <t>PLIC</t>
  </si>
  <si>
    <t>JIP 24A</t>
  </si>
  <si>
    <t>NEUROL</t>
  </si>
  <si>
    <t>JIP A</t>
  </si>
  <si>
    <t>00653</t>
  </si>
  <si>
    <t>JIP B</t>
  </si>
  <si>
    <t>DĚTSKÁ</t>
  </si>
  <si>
    <t>JIP 21B</t>
  </si>
  <si>
    <t>00668</t>
  </si>
  <si>
    <t>JIP 21C</t>
  </si>
  <si>
    <t>00661</t>
  </si>
  <si>
    <t>00665</t>
  </si>
  <si>
    <t>POR-GYN</t>
  </si>
  <si>
    <t>JIP 19B Por.</t>
  </si>
  <si>
    <t>00680</t>
  </si>
  <si>
    <t>00682</t>
  </si>
  <si>
    <t>NOVOR</t>
  </si>
  <si>
    <t>JIP 16A</t>
  </si>
  <si>
    <t>00671</t>
  </si>
  <si>
    <t>00672</t>
  </si>
  <si>
    <t>00675</t>
  </si>
  <si>
    <t>00678</t>
  </si>
  <si>
    <t>JIP 16D</t>
  </si>
  <si>
    <t>1.CHIR</t>
  </si>
  <si>
    <t>JIP č. 6</t>
  </si>
  <si>
    <t>2.CHIR</t>
  </si>
  <si>
    <t>JIP 37A</t>
  </si>
  <si>
    <t>NCHIR</t>
  </si>
  <si>
    <t>JIP 36B</t>
  </si>
  <si>
    <t>00651</t>
  </si>
  <si>
    <t>00652</t>
  </si>
  <si>
    <t>KCHIR</t>
  </si>
  <si>
    <t>JIP 50B</t>
  </si>
  <si>
    <t>TRAUM</t>
  </si>
  <si>
    <t>JIP č. 27</t>
  </si>
  <si>
    <t>KAR</t>
  </si>
  <si>
    <t>LU-15</t>
  </si>
  <si>
    <t>ORTOP</t>
  </si>
  <si>
    <t>JIP 29A</t>
  </si>
  <si>
    <t>HOK</t>
  </si>
  <si>
    <t>JIP 5B</t>
  </si>
  <si>
    <t>JIP 5C (TJ)</t>
  </si>
  <si>
    <t>IPCHO</t>
  </si>
  <si>
    <t>JIP č. 51</t>
  </si>
  <si>
    <t>CELKEM:</t>
  </si>
  <si>
    <t>celkem</t>
  </si>
  <si>
    <t>TISS</t>
  </si>
  <si>
    <t>obrat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</si>
</sst>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0" borderId="0" xfId="0" applyFont="1"/>
    <xf numFmtId="0" fontId="1" fillId="0" borderId="12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1" fillId="0" borderId="11" xfId="0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/>
    <xf numFmtId="0" fontId="0" fillId="0" borderId="25" xfId="0" applyBorder="1"/>
    <xf numFmtId="0" fontId="2" fillId="0" borderId="26" xfId="0" applyFont="1" applyBorder="1" applyAlignment="1">
      <alignment horizontal="left"/>
    </xf>
    <xf numFmtId="0" fontId="0" fillId="0" borderId="28" xfId="0" applyBorder="1"/>
    <xf numFmtId="0" fontId="1" fillId="0" borderId="27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9" xfId="0" applyBorder="1"/>
    <xf numFmtId="0" fontId="0" fillId="0" borderId="40" xfId="0" applyBorder="1"/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/>
    <xf numFmtId="164" fontId="0" fillId="0" borderId="9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4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164" fontId="0" fillId="0" borderId="48" xfId="0" applyNumberForma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/>
    </xf>
    <xf numFmtId="164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1" fillId="0" borderId="19" xfId="0" applyFont="1" applyBorder="1"/>
    <xf numFmtId="0" fontId="2" fillId="0" borderId="0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46" xfId="0" applyBorder="1"/>
    <xf numFmtId="0" fontId="0" fillId="0" borderId="26" xfId="0" applyBorder="1"/>
    <xf numFmtId="0" fontId="0" fillId="0" borderId="59" xfId="0" applyBorder="1"/>
    <xf numFmtId="0" fontId="0" fillId="0" borderId="0" xfId="0" applyBorder="1"/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/>
    </xf>
    <xf numFmtId="164" fontId="0" fillId="0" borderId="61" xfId="0" applyNumberForma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56" xfId="0" applyBorder="1"/>
    <xf numFmtId="0" fontId="0" fillId="0" borderId="16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164" fontId="0" fillId="0" borderId="49" xfId="0" applyNumberFormat="1" applyBorder="1" applyAlignment="1">
      <alignment horizontal="center" vertical="center"/>
    </xf>
    <xf numFmtId="164" fontId="0" fillId="0" borderId="62" xfId="0" applyNumberFormat="1" applyBorder="1" applyAlignment="1">
      <alignment horizontal="center" vertical="center"/>
    </xf>
    <xf numFmtId="0" fontId="1" fillId="0" borderId="6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58" xfId="0" applyBorder="1"/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8" xfId="0" applyNumberFormat="1" applyBorder="1" applyAlignment="1">
      <alignment horizontal="center" vertic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4" xfId="0" applyBorder="1" applyAlignment="1">
      <alignment horizontal="center"/>
    </xf>
    <xf numFmtId="14" fontId="1" fillId="0" borderId="66" xfId="0" applyNumberFormat="1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1" fillId="0" borderId="7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14" fontId="1" fillId="0" borderId="56" xfId="0" applyNumberFormat="1" applyFont="1" applyBorder="1" applyAlignment="1">
      <alignment horizontal="center"/>
    </xf>
    <xf numFmtId="49" fontId="0" fillId="0" borderId="56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49" fontId="0" fillId="0" borderId="19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59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79" xfId="0" applyBorder="1"/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0" borderId="78" xfId="0" applyBorder="1"/>
    <xf numFmtId="49" fontId="0" fillId="0" borderId="78" xfId="0" applyNumberFormat="1" applyBorder="1" applyAlignment="1">
      <alignment horizont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64" fontId="0" fillId="0" borderId="84" xfId="0" applyNumberFormat="1" applyBorder="1" applyAlignment="1">
      <alignment horizontal="center" vertical="center"/>
    </xf>
    <xf numFmtId="0" fontId="0" fillId="0" borderId="81" xfId="0" applyBorder="1" applyAlignment="1">
      <alignment horizontal="center"/>
    </xf>
    <xf numFmtId="164" fontId="0" fillId="0" borderId="82" xfId="0" applyNumberFormat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3" fontId="0" fillId="3" borderId="30" xfId="0" applyNumberFormat="1" applyFill="1" applyBorder="1" applyAlignment="1">
      <alignment horizontal="center"/>
    </xf>
    <xf numFmtId="3" fontId="0" fillId="3" borderId="34" xfId="0" applyNumberFormat="1" applyFill="1" applyBorder="1" applyAlignment="1">
      <alignment horizontal="center"/>
    </xf>
    <xf numFmtId="3" fontId="1" fillId="3" borderId="65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66" xfId="0" applyNumberFormat="1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7" fillId="3" borderId="65" xfId="0" applyNumberFormat="1" applyFont="1" applyFill="1" applyBorder="1" applyAlignment="1">
      <alignment horizontal="center"/>
    </xf>
    <xf numFmtId="3" fontId="7" fillId="3" borderId="12" xfId="0" applyNumberFormat="1" applyFont="1" applyFill="1" applyBorder="1" applyAlignment="1">
      <alignment horizontal="center"/>
    </xf>
    <xf numFmtId="3" fontId="7" fillId="3" borderId="66" xfId="0" applyNumberFormat="1" applyFon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/>
    </xf>
    <xf numFmtId="3" fontId="0" fillId="3" borderId="50" xfId="0" applyNumberFormat="1" applyFill="1" applyBorder="1" applyAlignment="1">
      <alignment horizontal="center"/>
    </xf>
    <xf numFmtId="3" fontId="0" fillId="3" borderId="48" xfId="0" applyNumberFormat="1" applyFill="1" applyBorder="1" applyAlignment="1">
      <alignment horizontal="center"/>
    </xf>
    <xf numFmtId="3" fontId="0" fillId="3" borderId="51" xfId="0" applyNumberForma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7" fillId="5" borderId="4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5" borderId="2" xfId="0" applyNumberFormat="1" applyFont="1" applyFill="1" applyBorder="1" applyAlignment="1">
      <alignment horizontal="center"/>
    </xf>
    <xf numFmtId="3" fontId="0" fillId="5" borderId="50" xfId="0" applyNumberFormat="1" applyFill="1" applyBorder="1" applyAlignment="1">
      <alignment horizontal="center"/>
    </xf>
    <xf numFmtId="3" fontId="0" fillId="5" borderId="48" xfId="0" applyNumberFormat="1" applyFill="1" applyBorder="1" applyAlignment="1">
      <alignment horizontal="center"/>
    </xf>
    <xf numFmtId="3" fontId="0" fillId="5" borderId="51" xfId="0" applyNumberFormat="1" applyFill="1" applyBorder="1" applyAlignment="1">
      <alignment horizontal="center"/>
    </xf>
    <xf numFmtId="3" fontId="7" fillId="3" borderId="32" xfId="0" applyNumberFormat="1" applyFont="1" applyFill="1" applyBorder="1" applyAlignment="1">
      <alignment horizontal="center"/>
    </xf>
    <xf numFmtId="3" fontId="7" fillId="3" borderId="30" xfId="0" applyNumberFormat="1" applyFont="1" applyFill="1" applyBorder="1" applyAlignment="1">
      <alignment horizontal="center"/>
    </xf>
    <xf numFmtId="3" fontId="7" fillId="3" borderId="34" xfId="0" applyNumberFormat="1" applyFont="1" applyFill="1" applyBorder="1" applyAlignment="1">
      <alignment horizontal="center"/>
    </xf>
    <xf numFmtId="3" fontId="7" fillId="4" borderId="32" xfId="0" applyNumberFormat="1" applyFont="1" applyFill="1" applyBorder="1" applyAlignment="1">
      <alignment horizontal="center"/>
    </xf>
    <xf numFmtId="3" fontId="7" fillId="4" borderId="30" xfId="0" applyNumberFormat="1" applyFont="1" applyFill="1" applyBorder="1" applyAlignment="1">
      <alignment horizontal="center"/>
    </xf>
    <xf numFmtId="3" fontId="7" fillId="4" borderId="34" xfId="0" applyNumberFormat="1" applyFon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3" fontId="0" fillId="6" borderId="4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3" fontId="0" fillId="2" borderId="50" xfId="0" applyNumberFormat="1" applyFill="1" applyBorder="1" applyAlignment="1">
      <alignment horizontal="center"/>
    </xf>
    <xf numFmtId="3" fontId="0" fillId="2" borderId="48" xfId="0" applyNumberFormat="1" applyFill="1" applyBorder="1" applyAlignment="1">
      <alignment horizontal="center"/>
    </xf>
    <xf numFmtId="3" fontId="0" fillId="2" borderId="51" xfId="0" applyNumberFormat="1" applyFill="1" applyBorder="1" applyAlignment="1">
      <alignment horizontal="center"/>
    </xf>
    <xf numFmtId="3" fontId="1" fillId="2" borderId="76" xfId="0" applyNumberFormat="1" applyFont="1" applyFill="1" applyBorder="1" applyAlignment="1">
      <alignment horizontal="center"/>
    </xf>
    <xf numFmtId="3" fontId="1" fillId="2" borderId="73" xfId="0" applyNumberFormat="1" applyFont="1" applyFill="1" applyBorder="1" applyAlignment="1">
      <alignment horizontal="center"/>
    </xf>
    <xf numFmtId="3" fontId="1" fillId="2" borderId="75" xfId="0" applyNumberFormat="1" applyFont="1" applyFill="1" applyBorder="1" applyAlignment="1">
      <alignment horizontal="center"/>
    </xf>
    <xf numFmtId="3" fontId="0" fillId="5" borderId="30" xfId="0" applyNumberForma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47" xfId="0" applyNumberFormat="1" applyFill="1" applyBorder="1" applyAlignment="1">
      <alignment horizontal="center"/>
    </xf>
    <xf numFmtId="3" fontId="0" fillId="6" borderId="14" xfId="0" applyNumberFormat="1" applyFill="1" applyBorder="1" applyAlignment="1">
      <alignment horizontal="center"/>
    </xf>
    <xf numFmtId="3" fontId="0" fillId="2" borderId="47" xfId="0" applyNumberForma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85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86" xfId="0" applyFont="1" applyFill="1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7" fillId="0" borderId="87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0" fillId="3" borderId="20" xfId="0" applyFill="1" applyBorder="1"/>
    <xf numFmtId="0" fontId="0" fillId="0" borderId="1" xfId="0" applyBorder="1"/>
    <xf numFmtId="0" fontId="1" fillId="0" borderId="23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0" fillId="0" borderId="2" xfId="0" applyBorder="1"/>
    <xf numFmtId="0" fontId="0" fillId="0" borderId="66" xfId="0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0" fillId="5" borderId="15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3" fontId="0" fillId="5" borderId="49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6" borderId="15" xfId="0" applyNumberFormat="1" applyFill="1" applyBorder="1" applyAlignment="1">
      <alignment horizontal="center"/>
    </xf>
    <xf numFmtId="3" fontId="0" fillId="2" borderId="49" xfId="0" applyNumberFormat="1" applyFill="1" applyBorder="1" applyAlignment="1">
      <alignment horizontal="center"/>
    </xf>
    <xf numFmtId="0" fontId="0" fillId="3" borderId="24" xfId="0" applyFill="1" applyBorder="1"/>
    <xf numFmtId="0" fontId="0" fillId="0" borderId="51" xfId="0" applyBorder="1"/>
    <xf numFmtId="0" fontId="0" fillId="0" borderId="48" xfId="0" applyBorder="1"/>
    <xf numFmtId="3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/>
    </xf>
    <xf numFmtId="14" fontId="1" fillId="0" borderId="88" xfId="0" applyNumberFormat="1" applyFont="1" applyBorder="1" applyAlignment="1">
      <alignment horizontal="center"/>
    </xf>
    <xf numFmtId="3" fontId="0" fillId="4" borderId="47" xfId="0" applyNumberFormat="1" applyFill="1" applyBorder="1" applyAlignment="1">
      <alignment horizontal="center"/>
    </xf>
    <xf numFmtId="3" fontId="0" fillId="4" borderId="48" xfId="0" applyNumberFormat="1" applyFill="1" applyBorder="1" applyAlignment="1">
      <alignment horizontal="center"/>
    </xf>
    <xf numFmtId="0" fontId="1" fillId="0" borderId="87" xfId="0" applyFont="1" applyBorder="1" applyAlignment="1">
      <alignment horizontal="center"/>
    </xf>
    <xf numFmtId="3" fontId="0" fillId="2" borderId="87" xfId="0" applyNumberFormat="1" applyFill="1" applyBorder="1" applyAlignment="1">
      <alignment horizontal="center"/>
    </xf>
    <xf numFmtId="3" fontId="0" fillId="6" borderId="47" xfId="0" applyNumberFormat="1" applyFill="1" applyBorder="1" applyAlignment="1">
      <alignment horizontal="center"/>
    </xf>
    <xf numFmtId="3" fontId="0" fillId="6" borderId="48" xfId="0" applyNumberFormat="1" applyFill="1" applyBorder="1" applyAlignment="1">
      <alignment horizontal="center"/>
    </xf>
    <xf numFmtId="3" fontId="0" fillId="6" borderId="49" xfId="0" applyNumberForma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3" borderId="88" xfId="0" applyFill="1" applyBorder="1"/>
    <xf numFmtId="0" fontId="0" fillId="0" borderId="88" xfId="0" applyBorder="1"/>
    <xf numFmtId="0" fontId="0" fillId="0" borderId="88" xfId="0" applyFill="1" applyBorder="1"/>
    <xf numFmtId="14" fontId="1" fillId="7" borderId="23" xfId="0" applyNumberFormat="1" applyFon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1" fillId="7" borderId="20" xfId="0" applyNumberFormat="1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3" fontId="1" fillId="7" borderId="56" xfId="0" applyNumberFormat="1" applyFont="1" applyFill="1" applyBorder="1" applyAlignment="1">
      <alignment horizontal="center"/>
    </xf>
    <xf numFmtId="3" fontId="7" fillId="7" borderId="20" xfId="0" applyNumberFormat="1" applyFont="1" applyFill="1" applyBorder="1" applyAlignment="1">
      <alignment horizontal="center"/>
    </xf>
    <xf numFmtId="3" fontId="7" fillId="7" borderId="56" xfId="0" applyNumberFormat="1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3" fontId="0" fillId="7" borderId="24" xfId="0" applyNumberFormat="1" applyFont="1" applyFill="1" applyBorder="1" applyAlignment="1">
      <alignment horizontal="center"/>
    </xf>
    <xf numFmtId="3" fontId="0" fillId="7" borderId="20" xfId="0" applyNumberFormat="1" applyFont="1" applyFill="1" applyBorder="1" applyAlignment="1">
      <alignment horizontal="center"/>
    </xf>
    <xf numFmtId="3" fontId="0" fillId="7" borderId="56" xfId="0" applyNumberFormat="1" applyFont="1" applyFill="1" applyBorder="1" applyAlignment="1">
      <alignment horizontal="center"/>
    </xf>
    <xf numFmtId="14" fontId="1" fillId="7" borderId="16" xfId="0" applyNumberFormat="1" applyFont="1" applyFill="1" applyBorder="1" applyAlignment="1">
      <alignment horizontal="center"/>
    </xf>
    <xf numFmtId="14" fontId="1" fillId="7" borderId="13" xfId="0" applyNumberFormat="1" applyFont="1" applyFill="1" applyBorder="1" applyAlignment="1">
      <alignment horizontal="center"/>
    </xf>
    <xf numFmtId="3" fontId="0" fillId="7" borderId="46" xfId="0" applyNumberFormat="1" applyFill="1" applyBorder="1" applyAlignment="1">
      <alignment horizontal="center"/>
    </xf>
    <xf numFmtId="3" fontId="0" fillId="7" borderId="49" xfId="0" applyNumberFormat="1" applyFill="1" applyBorder="1" applyAlignment="1">
      <alignment horizontal="center"/>
    </xf>
    <xf numFmtId="3" fontId="0" fillId="7" borderId="3" xfId="0" applyNumberFormat="1" applyFill="1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16" xfId="0" applyNumberFormat="1" applyFill="1" applyBorder="1" applyAlignment="1">
      <alignment horizontal="center"/>
    </xf>
    <xf numFmtId="3" fontId="0" fillId="7" borderId="13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3" fontId="0" fillId="7" borderId="89" xfId="0" applyNumberFormat="1" applyFill="1" applyBorder="1" applyAlignment="1">
      <alignment horizontal="center"/>
    </xf>
    <xf numFmtId="0" fontId="0" fillId="7" borderId="89" xfId="0" applyFill="1" applyBorder="1" applyAlignment="1">
      <alignment horizontal="center"/>
    </xf>
    <xf numFmtId="3" fontId="1" fillId="7" borderId="46" xfId="0" applyNumberFormat="1" applyFont="1" applyFill="1" applyBorder="1" applyAlignment="1">
      <alignment horizontal="center"/>
    </xf>
    <xf numFmtId="3" fontId="1" fillId="7" borderId="16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7" borderId="89" xfId="0" applyNumberFormat="1" applyFont="1" applyFill="1" applyBorder="1" applyAlignment="1">
      <alignment horizontal="center"/>
    </xf>
    <xf numFmtId="0" fontId="1" fillId="0" borderId="74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84" xfId="0" applyBorder="1" applyAlignment="1">
      <alignment horizontal="center"/>
    </xf>
    <xf numFmtId="164" fontId="1" fillId="7" borderId="46" xfId="0" applyNumberFormat="1" applyFont="1" applyFill="1" applyBorder="1" applyAlignment="1">
      <alignment horizontal="center"/>
    </xf>
    <xf numFmtId="164" fontId="1" fillId="7" borderId="26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1" fillId="7" borderId="16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64" fontId="1" fillId="7" borderId="7" xfId="0" applyNumberFormat="1" applyFont="1" applyFill="1" applyBorder="1" applyAlignment="1">
      <alignment horizontal="center"/>
    </xf>
    <xf numFmtId="164" fontId="1" fillId="7" borderId="28" xfId="0" applyNumberFormat="1" applyFont="1" applyFill="1" applyBorder="1" applyAlignment="1">
      <alignment horizontal="center"/>
    </xf>
    <xf numFmtId="164" fontId="1" fillId="7" borderId="79" xfId="0" applyNumberFormat="1" applyFont="1" applyFill="1" applyBorder="1" applyAlignment="1">
      <alignment horizontal="center"/>
    </xf>
    <xf numFmtId="0" fontId="1" fillId="0" borderId="59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59" xfId="0" applyBorder="1" applyAlignment="1"/>
    <xf numFmtId="0" fontId="0" fillId="0" borderId="23" xfId="0" applyBorder="1" applyAlignment="1"/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90" xfId="0" applyFont="1" applyFill="1" applyBorder="1" applyAlignment="1">
      <alignment horizontal="center"/>
    </xf>
    <xf numFmtId="0" fontId="1" fillId="2" borderId="8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4"/>
  <sheetViews>
    <sheetView topLeftCell="C61" zoomScaleNormal="100" workbookViewId="0">
      <selection activeCell="Z92" sqref="Z92:AA92"/>
    </sheetView>
  </sheetViews>
  <sheetFormatPr defaultRowHeight="15" x14ac:dyDescent="0.25"/>
  <cols>
    <col min="1" max="1" width="9.42578125" customWidth="1"/>
    <col min="2" max="3" width="10.42578125" customWidth="1"/>
    <col min="4" max="4" width="16.28515625" customWidth="1"/>
    <col min="5" max="17" width="9.7109375" style="10" customWidth="1"/>
    <col min="18" max="20" width="9.7109375" customWidth="1"/>
    <col min="21" max="22" width="9.7109375" style="261" customWidth="1"/>
    <col min="23" max="26" width="9.7109375" customWidth="1"/>
    <col min="27" max="27" width="9.7109375" style="266" customWidth="1"/>
    <col min="28" max="28" width="9.7109375" style="262" customWidth="1"/>
    <col min="29" max="31" width="9.7109375" customWidth="1"/>
  </cols>
  <sheetData>
    <row r="1" spans="1:31" ht="21.75" thickBot="1" x14ac:dyDescent="0.4">
      <c r="A1" s="49" t="s">
        <v>0</v>
      </c>
      <c r="B1" s="49"/>
      <c r="C1" s="49"/>
      <c r="D1" s="50"/>
      <c r="E1" s="19"/>
      <c r="F1" s="19"/>
      <c r="G1" s="19"/>
      <c r="U1" s="293"/>
      <c r="V1" s="293" t="s">
        <v>77</v>
      </c>
      <c r="W1" s="294">
        <v>651</v>
      </c>
      <c r="X1" s="294">
        <v>652</v>
      </c>
      <c r="Y1" s="294">
        <v>653</v>
      </c>
      <c r="Z1" s="294">
        <v>655</v>
      </c>
      <c r="AA1" s="294">
        <v>657</v>
      </c>
      <c r="AB1" s="294">
        <v>658</v>
      </c>
      <c r="AC1" s="295">
        <v>659</v>
      </c>
    </row>
    <row r="2" spans="1:31" ht="21.75" customHeight="1" thickBot="1" x14ac:dyDescent="0.35">
      <c r="A2" s="13"/>
      <c r="B2" s="13"/>
      <c r="C2" s="88"/>
      <c r="D2" s="1"/>
      <c r="E2" s="19"/>
      <c r="F2" s="19"/>
      <c r="G2" s="19"/>
      <c r="U2" s="293"/>
      <c r="V2" s="293"/>
      <c r="W2" s="294">
        <v>10</v>
      </c>
      <c r="X2" s="294">
        <v>8</v>
      </c>
      <c r="Y2" s="294">
        <v>6</v>
      </c>
      <c r="Z2" s="294">
        <v>4</v>
      </c>
      <c r="AA2" s="294">
        <v>3</v>
      </c>
      <c r="AB2" s="294">
        <v>2</v>
      </c>
      <c r="AC2" s="294">
        <v>1</v>
      </c>
    </row>
    <row r="3" spans="1:31" ht="30.75" thickBot="1" x14ac:dyDescent="0.3">
      <c r="A3" s="87" t="s">
        <v>1</v>
      </c>
      <c r="B3" s="164" t="s">
        <v>2</v>
      </c>
      <c r="C3" s="165" t="s">
        <v>3</v>
      </c>
      <c r="D3" s="156" t="s">
        <v>4</v>
      </c>
      <c r="E3" s="353" t="s">
        <v>5</v>
      </c>
      <c r="F3" s="354"/>
      <c r="G3" s="358"/>
      <c r="H3" s="353" t="s">
        <v>6</v>
      </c>
      <c r="I3" s="354"/>
      <c r="J3" s="358"/>
      <c r="K3" s="353" t="s">
        <v>7</v>
      </c>
      <c r="L3" s="354"/>
      <c r="M3" s="358"/>
      <c r="N3" s="353" t="s">
        <v>8</v>
      </c>
      <c r="O3" s="354"/>
      <c r="P3" s="354"/>
      <c r="Q3" s="142"/>
      <c r="R3" s="356" t="s">
        <v>9</v>
      </c>
      <c r="S3" s="356"/>
      <c r="T3" s="356"/>
      <c r="U3" s="291"/>
      <c r="V3" s="291"/>
      <c r="W3" s="292"/>
      <c r="X3" s="359" t="s">
        <v>10</v>
      </c>
      <c r="Y3" s="355"/>
      <c r="Z3" s="360"/>
      <c r="AA3" s="265"/>
      <c r="AB3" s="282"/>
      <c r="AC3" s="355" t="s">
        <v>11</v>
      </c>
      <c r="AD3" s="356"/>
      <c r="AE3" s="357"/>
    </row>
    <row r="4" spans="1:31" ht="15.75" thickBot="1" x14ac:dyDescent="0.3">
      <c r="A4" s="11"/>
      <c r="B4" s="9"/>
      <c r="C4" s="89"/>
      <c r="D4" s="157"/>
      <c r="E4" s="5">
        <v>2017</v>
      </c>
      <c r="F4" s="2">
        <v>2018</v>
      </c>
      <c r="G4" s="6" t="s">
        <v>12</v>
      </c>
      <c r="H4" s="5">
        <v>2017</v>
      </c>
      <c r="I4" s="2">
        <v>2018</v>
      </c>
      <c r="J4" s="6" t="s">
        <v>12</v>
      </c>
      <c r="K4" s="5">
        <v>2017</v>
      </c>
      <c r="L4" s="2">
        <v>2018</v>
      </c>
      <c r="M4" s="6" t="s">
        <v>12</v>
      </c>
      <c r="N4" s="5">
        <v>2017</v>
      </c>
      <c r="O4" s="2">
        <v>2018</v>
      </c>
      <c r="P4" s="136" t="s">
        <v>12</v>
      </c>
      <c r="Q4" s="146"/>
      <c r="R4" s="137">
        <v>2017</v>
      </c>
      <c r="S4" s="2">
        <v>2018</v>
      </c>
      <c r="T4" s="136" t="s">
        <v>12</v>
      </c>
      <c r="U4" s="296" t="s">
        <v>13</v>
      </c>
      <c r="V4" s="296" t="s">
        <v>14</v>
      </c>
      <c r="W4" s="283"/>
      <c r="X4" s="5">
        <v>2017</v>
      </c>
      <c r="Y4" s="2">
        <v>2018</v>
      </c>
      <c r="Z4" s="6" t="s">
        <v>12</v>
      </c>
      <c r="AA4" s="309" t="s">
        <v>15</v>
      </c>
      <c r="AB4" s="310" t="s">
        <v>14</v>
      </c>
      <c r="AC4" s="137">
        <v>2017</v>
      </c>
      <c r="AD4" s="2">
        <v>2018</v>
      </c>
      <c r="AE4" s="6" t="s">
        <v>12</v>
      </c>
    </row>
    <row r="5" spans="1:31" ht="16.5" customHeight="1" x14ac:dyDescent="0.25">
      <c r="A5" s="348" t="s">
        <v>16</v>
      </c>
      <c r="B5" s="7" t="s">
        <v>17</v>
      </c>
      <c r="C5" s="3">
        <v>89301013</v>
      </c>
      <c r="D5" s="158" t="s">
        <v>18</v>
      </c>
      <c r="E5" s="32">
        <v>8</v>
      </c>
      <c r="F5" s="28">
        <v>8</v>
      </c>
      <c r="G5" s="33">
        <v>8</v>
      </c>
      <c r="H5" s="32">
        <v>82.5</v>
      </c>
      <c r="I5" s="28">
        <v>78.7</v>
      </c>
      <c r="J5" s="33">
        <v>79.7</v>
      </c>
      <c r="K5" s="20">
        <v>3.6</v>
      </c>
      <c r="L5" s="51">
        <v>3.6</v>
      </c>
      <c r="M5" s="21">
        <v>3.5</v>
      </c>
      <c r="N5" s="20">
        <v>64</v>
      </c>
      <c r="O5" s="28">
        <v>56</v>
      </c>
      <c r="P5" s="55">
        <v>38</v>
      </c>
      <c r="Q5" s="145" t="s">
        <v>18</v>
      </c>
      <c r="R5" s="138">
        <v>995</v>
      </c>
      <c r="S5" s="82">
        <v>946</v>
      </c>
      <c r="T5" s="149">
        <v>310</v>
      </c>
      <c r="U5" s="297">
        <f>S5/(F5*(I5/100))</f>
        <v>150.2541296060991</v>
      </c>
      <c r="V5" s="297">
        <f>U5*Z2</f>
        <v>601.01651842439639</v>
      </c>
      <c r="W5" s="258" t="s">
        <v>19</v>
      </c>
      <c r="X5" s="249">
        <v>25</v>
      </c>
      <c r="Y5" s="236">
        <v>44</v>
      </c>
      <c r="Z5" s="274">
        <v>11</v>
      </c>
      <c r="AA5" s="311">
        <f>Y5/(F5*(I5/100))</f>
        <v>6.9885641677255395</v>
      </c>
      <c r="AB5" s="312"/>
      <c r="AC5" s="54"/>
      <c r="AD5" s="55"/>
      <c r="AE5" s="21"/>
    </row>
    <row r="6" spans="1:31" ht="16.5" customHeight="1" x14ac:dyDescent="0.25">
      <c r="A6" s="346"/>
      <c r="B6" s="62"/>
      <c r="C6" s="90"/>
      <c r="D6" s="159"/>
      <c r="E6" s="63"/>
      <c r="F6" s="64"/>
      <c r="G6" s="65"/>
      <c r="H6" s="63"/>
      <c r="I6" s="64"/>
      <c r="J6" s="65"/>
      <c r="K6" s="66"/>
      <c r="L6" s="67"/>
      <c r="M6" s="68"/>
      <c r="N6" s="66"/>
      <c r="O6" s="64"/>
      <c r="P6" s="70"/>
      <c r="Q6" s="143" t="s">
        <v>20</v>
      </c>
      <c r="R6" s="139">
        <v>728</v>
      </c>
      <c r="S6" s="83">
        <v>634</v>
      </c>
      <c r="T6" s="150">
        <v>257</v>
      </c>
      <c r="U6" s="298">
        <f>S6/(F5*(I5/100))</f>
        <v>100.69885641677254</v>
      </c>
      <c r="V6" s="298">
        <f>U6*AA2</f>
        <v>302.09656925031766</v>
      </c>
      <c r="W6" s="252" t="s">
        <v>21</v>
      </c>
      <c r="X6" s="84">
        <v>20</v>
      </c>
      <c r="Y6" s="83">
        <v>29</v>
      </c>
      <c r="Z6" s="85">
        <v>14</v>
      </c>
      <c r="AA6" s="313">
        <f>Y6/(F5*(I5/100))</f>
        <v>4.6060991105463787</v>
      </c>
      <c r="AB6" s="314"/>
      <c r="AC6" s="69"/>
      <c r="AD6" s="70"/>
      <c r="AE6" s="68"/>
    </row>
    <row r="7" spans="1:31" ht="16.5" customHeight="1" x14ac:dyDescent="0.25">
      <c r="A7" s="346"/>
      <c r="B7" s="62"/>
      <c r="C7" s="90"/>
      <c r="D7" s="159"/>
      <c r="E7" s="63"/>
      <c r="F7" s="64"/>
      <c r="G7" s="65"/>
      <c r="H7" s="63"/>
      <c r="I7" s="64"/>
      <c r="J7" s="65"/>
      <c r="K7" s="66"/>
      <c r="L7" s="67"/>
      <c r="M7" s="68"/>
      <c r="N7" s="66"/>
      <c r="O7" s="64"/>
      <c r="P7" s="70"/>
      <c r="Q7" s="143" t="s">
        <v>22</v>
      </c>
      <c r="R7" s="139">
        <v>599</v>
      </c>
      <c r="S7" s="83">
        <v>598</v>
      </c>
      <c r="T7" s="150">
        <v>250</v>
      </c>
      <c r="U7" s="298">
        <f>S7/(F5*(I5/100))</f>
        <v>94.980940279542565</v>
      </c>
      <c r="V7" s="298">
        <f>U7*AB2</f>
        <v>189.96188055908513</v>
      </c>
      <c r="W7" s="252" t="s">
        <v>23</v>
      </c>
      <c r="X7" s="84">
        <v>30</v>
      </c>
      <c r="Y7" s="83">
        <v>20</v>
      </c>
      <c r="Z7" s="85">
        <v>11</v>
      </c>
      <c r="AA7" s="313">
        <f>Y7/(F5*(I5/100))</f>
        <v>3.1766200762388817</v>
      </c>
      <c r="AB7" s="314"/>
      <c r="AC7" s="69"/>
      <c r="AD7" s="70"/>
      <c r="AE7" s="68"/>
    </row>
    <row r="8" spans="1:31" ht="16.5" customHeight="1" x14ac:dyDescent="0.25">
      <c r="A8" s="346"/>
      <c r="B8" s="62"/>
      <c r="C8" s="90"/>
      <c r="D8" s="159"/>
      <c r="E8" s="63"/>
      <c r="F8" s="64"/>
      <c r="G8" s="65"/>
      <c r="H8" s="63"/>
      <c r="I8" s="64"/>
      <c r="J8" s="65"/>
      <c r="K8" s="66"/>
      <c r="L8" s="67"/>
      <c r="M8" s="68"/>
      <c r="N8" s="66"/>
      <c r="O8" s="64"/>
      <c r="P8" s="70"/>
      <c r="Q8" s="144"/>
      <c r="R8" s="140">
        <f>SUM(R5:R7)</f>
        <v>2322</v>
      </c>
      <c r="S8" s="112">
        <f>SUM(S5:S7)</f>
        <v>2178</v>
      </c>
      <c r="T8" s="151">
        <f>SUM(T5:T7)</f>
        <v>817</v>
      </c>
      <c r="U8" s="299">
        <f>S8/(F5*(I5/100))</f>
        <v>345.93392630241419</v>
      </c>
      <c r="V8" s="299">
        <f>SUM(V5:V7)</f>
        <v>1093.0749682337992</v>
      </c>
      <c r="W8" s="252" t="s">
        <v>24</v>
      </c>
      <c r="X8" s="84">
        <v>7</v>
      </c>
      <c r="Y8" s="83">
        <v>10</v>
      </c>
      <c r="Z8" s="85">
        <v>2</v>
      </c>
      <c r="AA8" s="313">
        <f>Y8/(F5*(I5/100))</f>
        <v>1.5883100381194408</v>
      </c>
      <c r="AB8" s="314"/>
      <c r="AC8" s="69"/>
      <c r="AD8" s="167"/>
      <c r="AE8" s="68"/>
    </row>
    <row r="9" spans="1:31" ht="16.5" customHeight="1" x14ac:dyDescent="0.25">
      <c r="A9" s="346"/>
      <c r="B9" s="62"/>
      <c r="C9" s="90"/>
      <c r="D9" s="159"/>
      <c r="E9" s="63"/>
      <c r="F9" s="64"/>
      <c r="G9" s="65"/>
      <c r="H9" s="63"/>
      <c r="I9" s="64"/>
      <c r="J9" s="65"/>
      <c r="K9" s="66"/>
      <c r="L9" s="67"/>
      <c r="M9" s="68"/>
      <c r="N9" s="66"/>
      <c r="O9" s="64"/>
      <c r="P9" s="70"/>
      <c r="Q9" s="144"/>
      <c r="R9" s="71"/>
      <c r="S9" s="71"/>
      <c r="T9" s="152"/>
      <c r="U9" s="300"/>
      <c r="V9" s="300"/>
      <c r="W9" s="252" t="s">
        <v>25</v>
      </c>
      <c r="X9" s="84"/>
      <c r="Y9" s="83">
        <v>2</v>
      </c>
      <c r="Z9" s="85"/>
      <c r="AA9" s="313">
        <f>Y9/(F5*(I5/100))</f>
        <v>0.31766200762388819</v>
      </c>
      <c r="AB9" s="314"/>
      <c r="AC9" s="69"/>
      <c r="AD9" s="70"/>
      <c r="AE9" s="68"/>
    </row>
    <row r="10" spans="1:31" ht="16.5" customHeight="1" thickBot="1" x14ac:dyDescent="0.3">
      <c r="A10" s="350"/>
      <c r="B10" s="11"/>
      <c r="C10" s="91"/>
      <c r="D10" s="160"/>
      <c r="E10" s="73"/>
      <c r="F10" s="74"/>
      <c r="G10" s="75"/>
      <c r="H10" s="73"/>
      <c r="I10" s="74"/>
      <c r="J10" s="75"/>
      <c r="K10" s="76"/>
      <c r="L10" s="77"/>
      <c r="M10" s="78"/>
      <c r="N10" s="76"/>
      <c r="O10" s="74"/>
      <c r="P10" s="81"/>
      <c r="Q10" s="147"/>
      <c r="R10" s="79"/>
      <c r="S10" s="79"/>
      <c r="T10" s="267"/>
      <c r="U10" s="301"/>
      <c r="V10" s="301"/>
      <c r="W10" s="253" t="s">
        <v>26</v>
      </c>
      <c r="X10" s="244">
        <v>1</v>
      </c>
      <c r="Y10" s="86"/>
      <c r="Z10" s="268"/>
      <c r="AA10" s="315">
        <f>Y10/(F5*(I5/100))</f>
        <v>0</v>
      </c>
      <c r="AB10" s="316"/>
      <c r="AC10" s="80"/>
      <c r="AD10" s="81"/>
      <c r="AE10" s="78"/>
    </row>
    <row r="11" spans="1:31" ht="17.100000000000001" customHeight="1" x14ac:dyDescent="0.25">
      <c r="A11" s="348" t="s">
        <v>27</v>
      </c>
      <c r="B11" s="7" t="s">
        <v>28</v>
      </c>
      <c r="C11" s="3">
        <v>89301023</v>
      </c>
      <c r="D11" s="158" t="s">
        <v>20</v>
      </c>
      <c r="E11" s="32">
        <v>7</v>
      </c>
      <c r="F11" s="28">
        <v>7</v>
      </c>
      <c r="G11" s="33">
        <v>7</v>
      </c>
      <c r="H11" s="32">
        <v>96.1</v>
      </c>
      <c r="I11" s="28">
        <v>93.4</v>
      </c>
      <c r="J11" s="33">
        <v>93.8</v>
      </c>
      <c r="K11" s="20">
        <v>3.7</v>
      </c>
      <c r="L11" s="51">
        <v>3.7</v>
      </c>
      <c r="M11" s="21">
        <v>4.0999999999999996</v>
      </c>
      <c r="N11" s="20">
        <v>4</v>
      </c>
      <c r="O11" s="28">
        <v>28</v>
      </c>
      <c r="P11" s="55">
        <v>0</v>
      </c>
      <c r="Q11" s="145" t="s">
        <v>20</v>
      </c>
      <c r="R11" s="184">
        <v>884</v>
      </c>
      <c r="S11" s="185">
        <v>885</v>
      </c>
      <c r="T11" s="210">
        <v>358</v>
      </c>
      <c r="U11" s="297">
        <f>S11/(F11*(I11/100))</f>
        <v>135.36249617620066</v>
      </c>
      <c r="V11" s="297">
        <f>U11*AA2</f>
        <v>406.08748852860197</v>
      </c>
      <c r="W11" s="254"/>
      <c r="X11" s="20" t="s">
        <v>76</v>
      </c>
      <c r="Y11" s="55"/>
      <c r="Z11" s="21"/>
      <c r="AA11" s="325">
        <f>SUM(AA5:AA10)</f>
        <v>16.677255400254129</v>
      </c>
      <c r="AB11" s="312"/>
      <c r="AC11" s="54"/>
      <c r="AD11" s="55"/>
      <c r="AE11" s="21"/>
    </row>
    <row r="12" spans="1:31" ht="17.100000000000001" customHeight="1" x14ac:dyDescent="0.25">
      <c r="A12" s="346"/>
      <c r="B12" s="92"/>
      <c r="C12" s="93"/>
      <c r="D12" s="161"/>
      <c r="E12" s="94"/>
      <c r="F12" s="95"/>
      <c r="G12" s="96"/>
      <c r="H12" s="94"/>
      <c r="I12" s="95"/>
      <c r="J12" s="96"/>
      <c r="K12" s="97"/>
      <c r="L12" s="98"/>
      <c r="M12" s="99"/>
      <c r="N12" s="97"/>
      <c r="O12" s="95"/>
      <c r="P12" s="101"/>
      <c r="Q12" s="143" t="s">
        <v>22</v>
      </c>
      <c r="R12" s="187">
        <v>1366</v>
      </c>
      <c r="S12" s="188">
        <v>1276</v>
      </c>
      <c r="T12" s="189">
        <v>471</v>
      </c>
      <c r="U12" s="298">
        <f>S12/(F11*(I11/100))</f>
        <v>195.16671765065769</v>
      </c>
      <c r="V12" s="298">
        <f>U12*AB2</f>
        <v>390.33343530131538</v>
      </c>
      <c r="W12" s="121"/>
      <c r="X12" s="97"/>
      <c r="Y12" s="101"/>
      <c r="Z12" s="99"/>
      <c r="AA12" s="317"/>
      <c r="AB12" s="318"/>
      <c r="AC12" s="100"/>
      <c r="AD12" s="101"/>
      <c r="AE12" s="99"/>
    </row>
    <row r="13" spans="1:31" ht="17.100000000000001" customHeight="1" thickBot="1" x14ac:dyDescent="0.3">
      <c r="A13" s="346"/>
      <c r="B13" s="102"/>
      <c r="C13" s="103"/>
      <c r="D13" s="160"/>
      <c r="E13" s="104"/>
      <c r="F13" s="105"/>
      <c r="G13" s="106"/>
      <c r="H13" s="104"/>
      <c r="I13" s="105"/>
      <c r="J13" s="106"/>
      <c r="K13" s="107"/>
      <c r="L13" s="108"/>
      <c r="M13" s="109"/>
      <c r="N13" s="107"/>
      <c r="O13" s="105"/>
      <c r="P13" s="111"/>
      <c r="Q13" s="114"/>
      <c r="R13" s="190">
        <f>SUM(R11:R12)</f>
        <v>2250</v>
      </c>
      <c r="S13" s="191">
        <f>SUM(S11:S12)</f>
        <v>2161</v>
      </c>
      <c r="T13" s="192">
        <f>SUM(T11:T12)</f>
        <v>829</v>
      </c>
      <c r="U13" s="302">
        <f>S13/(F11*(I11/100))</f>
        <v>330.52921382685838</v>
      </c>
      <c r="V13" s="302">
        <f>SUM(V11:V12)</f>
        <v>796.42092382991734</v>
      </c>
      <c r="W13" s="255"/>
      <c r="X13" s="107"/>
      <c r="Y13" s="111"/>
      <c r="Z13" s="109"/>
      <c r="AA13" s="319"/>
      <c r="AB13" s="320"/>
      <c r="AC13" s="110"/>
      <c r="AD13" s="111"/>
      <c r="AE13" s="109"/>
    </row>
    <row r="14" spans="1:31" ht="17.100000000000001" customHeight="1" x14ac:dyDescent="0.25">
      <c r="A14" s="348" t="s">
        <v>29</v>
      </c>
      <c r="B14" s="7" t="s">
        <v>30</v>
      </c>
      <c r="C14" s="3">
        <v>89301033</v>
      </c>
      <c r="D14" s="158" t="s">
        <v>20</v>
      </c>
      <c r="E14" s="32">
        <v>6</v>
      </c>
      <c r="F14" s="28">
        <v>6</v>
      </c>
      <c r="G14" s="33">
        <v>6</v>
      </c>
      <c r="H14" s="32">
        <v>90.7</v>
      </c>
      <c r="I14" s="28">
        <v>89.2</v>
      </c>
      <c r="J14" s="33">
        <v>86.5</v>
      </c>
      <c r="K14" s="20">
        <v>3.7</v>
      </c>
      <c r="L14" s="51">
        <v>3.8</v>
      </c>
      <c r="M14" s="21">
        <v>4.5999999999999996</v>
      </c>
      <c r="N14" s="20">
        <v>12</v>
      </c>
      <c r="O14" s="28">
        <v>51</v>
      </c>
      <c r="P14" s="55">
        <v>0</v>
      </c>
      <c r="Q14" s="145" t="s">
        <v>20</v>
      </c>
      <c r="R14" s="184">
        <v>1092</v>
      </c>
      <c r="S14" s="185">
        <v>1073</v>
      </c>
      <c r="T14" s="186">
        <v>438</v>
      </c>
      <c r="U14" s="297">
        <f>S14/(F14*(I14/100))</f>
        <v>200.48579970104632</v>
      </c>
      <c r="V14" s="297">
        <f>U14*AA2</f>
        <v>601.45739910313898</v>
      </c>
      <c r="W14" s="254"/>
      <c r="X14" s="20"/>
      <c r="Y14" s="55"/>
      <c r="Z14" s="21"/>
      <c r="AA14" s="321"/>
      <c r="AB14" s="322"/>
      <c r="AC14" s="54"/>
      <c r="AD14" s="55"/>
      <c r="AE14" s="21"/>
    </row>
    <row r="15" spans="1:31" ht="17.100000000000001" customHeight="1" x14ac:dyDescent="0.25">
      <c r="A15" s="346"/>
      <c r="B15" s="8"/>
      <c r="C15" s="4"/>
      <c r="D15" s="144"/>
      <c r="E15" s="34"/>
      <c r="F15" s="29"/>
      <c r="G15" s="35"/>
      <c r="H15" s="34"/>
      <c r="I15" s="29"/>
      <c r="J15" s="35"/>
      <c r="K15" s="22"/>
      <c r="L15" s="41"/>
      <c r="M15" s="23"/>
      <c r="N15" s="22"/>
      <c r="O15" s="29"/>
      <c r="P15" s="23"/>
      <c r="Q15" s="143" t="s">
        <v>22</v>
      </c>
      <c r="R15" s="187">
        <v>626</v>
      </c>
      <c r="S15" s="188">
        <v>593</v>
      </c>
      <c r="T15" s="189">
        <v>168</v>
      </c>
      <c r="U15" s="298">
        <f>S15/(F14*(I14/100))</f>
        <v>110.79970104633782</v>
      </c>
      <c r="V15" s="298">
        <f>U15*AB2</f>
        <v>221.59940209267563</v>
      </c>
      <c r="W15" s="121"/>
      <c r="X15" s="22"/>
      <c r="Y15" s="57"/>
      <c r="Z15" s="23"/>
      <c r="AA15" s="317"/>
      <c r="AB15" s="318"/>
      <c r="AC15" s="56"/>
      <c r="AD15" s="57"/>
      <c r="AE15" s="23"/>
    </row>
    <row r="16" spans="1:31" ht="17.100000000000001" customHeight="1" thickBot="1" x14ac:dyDescent="0.3">
      <c r="A16" s="350"/>
      <c r="B16" s="102"/>
      <c r="C16" s="103"/>
      <c r="D16" s="147"/>
      <c r="E16" s="104"/>
      <c r="F16" s="105"/>
      <c r="G16" s="106"/>
      <c r="H16" s="104"/>
      <c r="I16" s="105"/>
      <c r="J16" s="106"/>
      <c r="K16" s="107"/>
      <c r="L16" s="108"/>
      <c r="M16" s="109"/>
      <c r="N16" s="107"/>
      <c r="O16" s="105"/>
      <c r="P16" s="109"/>
      <c r="Q16" s="114"/>
      <c r="R16" s="190">
        <f>SUM(R14:R15)</f>
        <v>1718</v>
      </c>
      <c r="S16" s="191">
        <f>SUM(S14:S15)</f>
        <v>1666</v>
      </c>
      <c r="T16" s="192">
        <f>SUM(T14:T15)</f>
        <v>606</v>
      </c>
      <c r="U16" s="302">
        <f>S16/(F14*(I14/100))</f>
        <v>311.28550074738416</v>
      </c>
      <c r="V16" s="302">
        <f>SUM(V14:V15)</f>
        <v>823.05680119581461</v>
      </c>
      <c r="W16" s="255"/>
      <c r="X16" s="107"/>
      <c r="Y16" s="111"/>
      <c r="Z16" s="109"/>
      <c r="AA16" s="319"/>
      <c r="AB16" s="320"/>
      <c r="AC16" s="110"/>
      <c r="AD16" s="111"/>
      <c r="AE16" s="109"/>
    </row>
    <row r="17" spans="1:31" ht="17.100000000000001" customHeight="1" x14ac:dyDescent="0.25">
      <c r="A17" s="348" t="s">
        <v>31</v>
      </c>
      <c r="B17" s="62" t="s">
        <v>32</v>
      </c>
      <c r="C17" s="90"/>
      <c r="D17" s="159" t="s">
        <v>20</v>
      </c>
      <c r="E17" s="63">
        <v>6</v>
      </c>
      <c r="F17" s="64">
        <v>6</v>
      </c>
      <c r="G17" s="65">
        <v>6</v>
      </c>
      <c r="H17" s="63">
        <v>85.7</v>
      </c>
      <c r="I17" s="64">
        <v>88.8</v>
      </c>
      <c r="J17" s="65">
        <v>81.400000000000006</v>
      </c>
      <c r="K17" s="66">
        <v>5.2</v>
      </c>
      <c r="L17" s="67">
        <v>5.3</v>
      </c>
      <c r="M17" s="68">
        <v>5.8</v>
      </c>
      <c r="N17" s="66">
        <v>315</v>
      </c>
      <c r="O17" s="64">
        <v>360</v>
      </c>
      <c r="P17" s="70">
        <v>21</v>
      </c>
      <c r="Q17" s="145" t="s">
        <v>20</v>
      </c>
      <c r="R17" s="193"/>
      <c r="S17" s="194"/>
      <c r="T17" s="195">
        <v>34</v>
      </c>
      <c r="U17" s="297">
        <f>S17/(F17*(I17/100))</f>
        <v>0</v>
      </c>
      <c r="V17" s="297">
        <f>U17*AA2</f>
        <v>0</v>
      </c>
      <c r="W17" s="254"/>
      <c r="X17" s="66"/>
      <c r="Y17" s="70"/>
      <c r="Z17" s="68"/>
      <c r="AA17" s="321"/>
      <c r="AB17" s="322"/>
      <c r="AC17" s="69"/>
      <c r="AD17" s="70"/>
      <c r="AE17" s="68"/>
    </row>
    <row r="18" spans="1:31" ht="17.100000000000001" customHeight="1" x14ac:dyDescent="0.25">
      <c r="A18" s="346"/>
      <c r="B18" s="8"/>
      <c r="C18" s="4"/>
      <c r="D18" s="144"/>
      <c r="E18" s="34"/>
      <c r="F18" s="29"/>
      <c r="G18" s="35"/>
      <c r="H18" s="34"/>
      <c r="I18" s="29"/>
      <c r="J18" s="35"/>
      <c r="K18" s="22"/>
      <c r="L18" s="41"/>
      <c r="M18" s="23"/>
      <c r="N18" s="22"/>
      <c r="O18" s="29"/>
      <c r="P18" s="23"/>
      <c r="Q18" s="143" t="s">
        <v>22</v>
      </c>
      <c r="R18" s="193">
        <v>1216</v>
      </c>
      <c r="S18" s="194">
        <v>1197</v>
      </c>
      <c r="T18" s="195">
        <v>478</v>
      </c>
      <c r="U18" s="298">
        <f>S18/(F17*(I17/100))</f>
        <v>224.66216216216216</v>
      </c>
      <c r="V18" s="298">
        <f>U18*AB2</f>
        <v>449.32432432432432</v>
      </c>
      <c r="W18" s="121"/>
      <c r="X18" s="22"/>
      <c r="Y18" s="57"/>
      <c r="Z18" s="23"/>
      <c r="AA18" s="317"/>
      <c r="AB18" s="318"/>
      <c r="AC18" s="56"/>
      <c r="AD18" s="57"/>
      <c r="AE18" s="23"/>
    </row>
    <row r="19" spans="1:31" ht="17.100000000000001" customHeight="1" thickBot="1" x14ac:dyDescent="0.3">
      <c r="A19" s="350"/>
      <c r="B19" s="11"/>
      <c r="C19" s="91"/>
      <c r="D19" s="160"/>
      <c r="E19" s="73"/>
      <c r="F19" s="74"/>
      <c r="G19" s="75"/>
      <c r="H19" s="73"/>
      <c r="I19" s="74"/>
      <c r="J19" s="75"/>
      <c r="K19" s="76"/>
      <c r="L19" s="77"/>
      <c r="M19" s="78"/>
      <c r="N19" s="76"/>
      <c r="O19" s="74"/>
      <c r="P19" s="81"/>
      <c r="Q19" s="114"/>
      <c r="R19" s="196">
        <v>1216</v>
      </c>
      <c r="S19" s="197">
        <v>1197</v>
      </c>
      <c r="T19" s="198">
        <v>512</v>
      </c>
      <c r="U19" s="302">
        <f>S19/(F17*(I17/100))</f>
        <v>224.66216216216216</v>
      </c>
      <c r="V19" s="302">
        <f>SUM(V17:V18)</f>
        <v>449.32432432432432</v>
      </c>
      <c r="W19" s="255"/>
      <c r="X19" s="76"/>
      <c r="Y19" s="81"/>
      <c r="Z19" s="78"/>
      <c r="AA19" s="319"/>
      <c r="AB19" s="320"/>
      <c r="AC19" s="80"/>
      <c r="AD19" s="81"/>
      <c r="AE19" s="78"/>
    </row>
    <row r="20" spans="1:31" ht="17.100000000000001" customHeight="1" x14ac:dyDescent="0.25">
      <c r="A20" s="348" t="s">
        <v>33</v>
      </c>
      <c r="B20" s="7" t="s">
        <v>34</v>
      </c>
      <c r="C20" s="3"/>
      <c r="D20" s="158" t="s">
        <v>35</v>
      </c>
      <c r="E20" s="32">
        <v>5</v>
      </c>
      <c r="F20" s="28">
        <v>5</v>
      </c>
      <c r="G20" s="33">
        <v>5</v>
      </c>
      <c r="H20" s="32">
        <v>69.599999999999994</v>
      </c>
      <c r="I20" s="28">
        <v>70.099999999999994</v>
      </c>
      <c r="J20" s="33">
        <v>67.7</v>
      </c>
      <c r="K20" s="20">
        <v>6.1</v>
      </c>
      <c r="L20" s="51">
        <v>6.2</v>
      </c>
      <c r="M20" s="21">
        <v>7.1</v>
      </c>
      <c r="N20" s="20">
        <v>0</v>
      </c>
      <c r="O20" s="28">
        <v>0</v>
      </c>
      <c r="P20" s="55">
        <v>0</v>
      </c>
      <c r="Q20" s="113" t="s">
        <v>35</v>
      </c>
      <c r="R20" s="199">
        <v>291</v>
      </c>
      <c r="S20" s="200">
        <v>245</v>
      </c>
      <c r="T20" s="201">
        <v>159</v>
      </c>
      <c r="U20" s="297">
        <f>S20/(F20*(I20/100))</f>
        <v>69.900142653352361</v>
      </c>
      <c r="V20" s="298">
        <f>U20*Y2</f>
        <v>419.40085592011417</v>
      </c>
      <c r="W20" s="256"/>
      <c r="X20" s="20"/>
      <c r="Y20" s="243"/>
      <c r="Z20" s="21"/>
      <c r="AA20" s="321"/>
      <c r="AB20" s="322"/>
      <c r="AC20" s="54"/>
      <c r="AD20" s="243"/>
      <c r="AE20" s="21"/>
    </row>
    <row r="21" spans="1:31" ht="17.100000000000001" customHeight="1" x14ac:dyDescent="0.25">
      <c r="A21" s="346"/>
      <c r="B21" s="62"/>
      <c r="C21" s="90"/>
      <c r="D21" s="159"/>
      <c r="E21" s="63"/>
      <c r="F21" s="64"/>
      <c r="G21" s="65"/>
      <c r="H21" s="63"/>
      <c r="I21" s="64"/>
      <c r="J21" s="65"/>
      <c r="K21" s="66"/>
      <c r="L21" s="67"/>
      <c r="M21" s="68"/>
      <c r="N21" s="66"/>
      <c r="O21" s="64"/>
      <c r="P21" s="70"/>
      <c r="Q21" s="143" t="s">
        <v>18</v>
      </c>
      <c r="R21" s="202">
        <v>421</v>
      </c>
      <c r="S21" s="203">
        <v>370</v>
      </c>
      <c r="T21" s="204">
        <v>173</v>
      </c>
      <c r="U21" s="298">
        <f>S21/(F20*(I20/100))</f>
        <v>105.56348074179743</v>
      </c>
      <c r="V21" s="298">
        <f>U21*Z2</f>
        <v>422.25392296718974</v>
      </c>
      <c r="W21" s="121"/>
      <c r="X21" s="22"/>
      <c r="Y21" s="167"/>
      <c r="Z21" s="23"/>
      <c r="AA21" s="317"/>
      <c r="AB21" s="318"/>
      <c r="AC21" s="56"/>
      <c r="AD21" s="167"/>
      <c r="AE21" s="23"/>
    </row>
    <row r="22" spans="1:31" ht="17.100000000000001" customHeight="1" thickBot="1" x14ac:dyDescent="0.3">
      <c r="A22" s="346"/>
      <c r="B22" s="62"/>
      <c r="C22" s="90"/>
      <c r="D22" s="159"/>
      <c r="E22" s="63"/>
      <c r="F22" s="64"/>
      <c r="G22" s="65"/>
      <c r="H22" s="63"/>
      <c r="I22" s="64"/>
      <c r="J22" s="65"/>
      <c r="K22" s="66"/>
      <c r="L22" s="67"/>
      <c r="M22" s="68"/>
      <c r="N22" s="66"/>
      <c r="O22" s="64"/>
      <c r="P22" s="70"/>
      <c r="Q22" s="143" t="s">
        <v>20</v>
      </c>
      <c r="R22" s="202">
        <v>246</v>
      </c>
      <c r="S22" s="203">
        <v>324</v>
      </c>
      <c r="T22" s="204">
        <v>60</v>
      </c>
      <c r="U22" s="298">
        <f>S22/(F20*(I20/100))</f>
        <v>92.43937232524965</v>
      </c>
      <c r="V22" s="298">
        <f>U22*AA2</f>
        <v>277.31811697574892</v>
      </c>
      <c r="W22" s="255"/>
      <c r="X22" s="107"/>
      <c r="Y22" s="166"/>
      <c r="Z22" s="109"/>
      <c r="AA22" s="319"/>
      <c r="AB22" s="320"/>
      <c r="AC22" s="110"/>
      <c r="AD22" s="166"/>
      <c r="AE22" s="109"/>
    </row>
    <row r="23" spans="1:31" ht="17.100000000000001" customHeight="1" x14ac:dyDescent="0.25">
      <c r="A23" s="346"/>
      <c r="B23" s="62"/>
      <c r="C23" s="90"/>
      <c r="D23" s="159"/>
      <c r="E23" s="63"/>
      <c r="F23" s="64"/>
      <c r="G23" s="65"/>
      <c r="H23" s="63"/>
      <c r="I23" s="64"/>
      <c r="J23" s="65"/>
      <c r="K23" s="66"/>
      <c r="L23" s="67"/>
      <c r="M23" s="68"/>
      <c r="N23" s="66"/>
      <c r="O23" s="64"/>
      <c r="P23" s="70"/>
      <c r="Q23" s="143" t="s">
        <v>22</v>
      </c>
      <c r="R23" s="202">
        <v>345</v>
      </c>
      <c r="S23" s="203">
        <v>410</v>
      </c>
      <c r="T23" s="204">
        <v>143</v>
      </c>
      <c r="U23" s="298">
        <f>S23/(F20*(I20/100))</f>
        <v>116.97574893009985</v>
      </c>
      <c r="V23" s="298">
        <f>U23*AB2</f>
        <v>233.95149786019971</v>
      </c>
      <c r="W23" s="254"/>
      <c r="X23" s="66"/>
      <c r="Y23" s="242"/>
      <c r="Z23" s="68"/>
      <c r="AA23" s="321"/>
      <c r="AB23" s="322"/>
      <c r="AC23" s="69"/>
      <c r="AD23" s="242"/>
      <c r="AE23" s="68"/>
    </row>
    <row r="24" spans="1:31" ht="17.100000000000001" customHeight="1" x14ac:dyDescent="0.25">
      <c r="A24" s="346"/>
      <c r="B24" s="62"/>
      <c r="C24" s="90"/>
      <c r="D24" s="159"/>
      <c r="E24" s="63"/>
      <c r="F24" s="64"/>
      <c r="G24" s="65"/>
      <c r="H24" s="63"/>
      <c r="I24" s="64"/>
      <c r="J24" s="65"/>
      <c r="K24" s="66"/>
      <c r="L24" s="67"/>
      <c r="M24" s="68"/>
      <c r="N24" s="66"/>
      <c r="O24" s="64"/>
      <c r="P24" s="70"/>
      <c r="Q24" s="144"/>
      <c r="R24" s="205">
        <v>1303</v>
      </c>
      <c r="S24" s="206">
        <v>1349</v>
      </c>
      <c r="T24" s="207">
        <v>535</v>
      </c>
      <c r="U24" s="299">
        <f>S24/(F20*(I20/100))</f>
        <v>384.8787446504993</v>
      </c>
      <c r="V24" s="299">
        <f>SUM(V20:V23)</f>
        <v>1352.9243937232525</v>
      </c>
      <c r="W24" s="121"/>
      <c r="X24" s="22"/>
      <c r="Y24" s="167"/>
      <c r="Z24" s="23"/>
      <c r="AA24" s="317"/>
      <c r="AB24" s="318"/>
      <c r="AC24" s="56"/>
      <c r="AD24" s="167"/>
      <c r="AE24" s="23"/>
    </row>
    <row r="25" spans="1:31" ht="17.100000000000001" customHeight="1" x14ac:dyDescent="0.25">
      <c r="A25" s="346"/>
      <c r="B25" s="62" t="s">
        <v>36</v>
      </c>
      <c r="C25" s="90"/>
      <c r="D25" s="159" t="s">
        <v>20</v>
      </c>
      <c r="E25" s="63">
        <v>8</v>
      </c>
      <c r="F25" s="64">
        <v>8</v>
      </c>
      <c r="G25" s="65">
        <v>8</v>
      </c>
      <c r="H25" s="63">
        <v>71</v>
      </c>
      <c r="I25" s="64">
        <v>75.5</v>
      </c>
      <c r="J25" s="65">
        <v>75.599999999999994</v>
      </c>
      <c r="K25" s="66">
        <v>3.6</v>
      </c>
      <c r="L25" s="67">
        <v>4.0999999999999996</v>
      </c>
      <c r="M25" s="68">
        <v>4</v>
      </c>
      <c r="N25" s="66">
        <v>0</v>
      </c>
      <c r="O25" s="64">
        <v>0</v>
      </c>
      <c r="P25" s="70">
        <v>0</v>
      </c>
      <c r="Q25" s="168" t="s">
        <v>20</v>
      </c>
      <c r="R25" s="187">
        <v>733</v>
      </c>
      <c r="S25" s="188">
        <v>714</v>
      </c>
      <c r="T25" s="189">
        <v>208</v>
      </c>
      <c r="U25" s="298">
        <f>S25/(F25*(I25/100))</f>
        <v>118.21192052980132</v>
      </c>
      <c r="V25" s="297">
        <f>U25*AA2</f>
        <v>354.63576158940396</v>
      </c>
      <c r="W25" s="121"/>
      <c r="X25" s="22"/>
      <c r="Y25" s="167"/>
      <c r="Z25" s="23"/>
      <c r="AA25" s="317"/>
      <c r="AB25" s="318"/>
      <c r="AC25" s="56"/>
      <c r="AD25" s="167"/>
      <c r="AE25" s="23"/>
    </row>
    <row r="26" spans="1:31" s="14" customFormat="1" ht="17.100000000000001" customHeight="1" x14ac:dyDescent="0.25">
      <c r="A26" s="347"/>
      <c r="B26" s="8"/>
      <c r="C26" s="4"/>
      <c r="D26" s="144"/>
      <c r="E26" s="34"/>
      <c r="F26" s="29"/>
      <c r="G26" s="35"/>
      <c r="H26" s="34"/>
      <c r="I26" s="29"/>
      <c r="J26" s="35"/>
      <c r="K26" s="22"/>
      <c r="L26" s="41"/>
      <c r="M26" s="23"/>
      <c r="N26" s="22"/>
      <c r="O26" s="29"/>
      <c r="P26" s="23"/>
      <c r="Q26" s="143" t="s">
        <v>22</v>
      </c>
      <c r="R26" s="193">
        <v>1232</v>
      </c>
      <c r="S26" s="194">
        <v>1460</v>
      </c>
      <c r="T26" s="195">
        <v>514</v>
      </c>
      <c r="U26" s="298">
        <f>S26/(F25*(I25/100))</f>
        <v>241.72185430463577</v>
      </c>
      <c r="V26" s="298">
        <f>U26*AB2</f>
        <v>483.44370860927154</v>
      </c>
      <c r="W26" s="121"/>
      <c r="X26" s="22"/>
      <c r="Y26" s="167"/>
      <c r="Z26" s="23"/>
      <c r="AA26" s="317"/>
      <c r="AB26" s="318"/>
      <c r="AC26" s="56"/>
      <c r="AD26" s="167"/>
      <c r="AE26" s="23"/>
    </row>
    <row r="27" spans="1:31" s="93" customFormat="1" ht="17.100000000000001" customHeight="1" thickBot="1" x14ac:dyDescent="0.3">
      <c r="A27" s="349"/>
      <c r="B27" s="11"/>
      <c r="C27" s="91"/>
      <c r="D27" s="160"/>
      <c r="E27" s="73"/>
      <c r="F27" s="74"/>
      <c r="G27" s="75"/>
      <c r="H27" s="73"/>
      <c r="I27" s="74"/>
      <c r="J27" s="75"/>
      <c r="K27" s="76"/>
      <c r="L27" s="77"/>
      <c r="M27" s="78"/>
      <c r="N27" s="76"/>
      <c r="O27" s="74"/>
      <c r="P27" s="81"/>
      <c r="Q27" s="147"/>
      <c r="R27" s="196">
        <v>1965</v>
      </c>
      <c r="S27" s="197">
        <v>2174</v>
      </c>
      <c r="T27" s="198">
        <v>722</v>
      </c>
      <c r="U27" s="302">
        <f>S27/(F25*(I25/100))</f>
        <v>359.93377483443709</v>
      </c>
      <c r="V27" s="302">
        <f>SUM(V25:V26)</f>
        <v>838.07947019867549</v>
      </c>
      <c r="W27" s="255"/>
      <c r="X27" s="107"/>
      <c r="Y27" s="166"/>
      <c r="Z27" s="109"/>
      <c r="AA27" s="319"/>
      <c r="AB27" s="320"/>
      <c r="AC27" s="110"/>
      <c r="AD27" s="166"/>
      <c r="AE27" s="109"/>
    </row>
    <row r="28" spans="1:31" ht="17.100000000000001" customHeight="1" x14ac:dyDescent="0.25">
      <c r="A28" s="348" t="s">
        <v>37</v>
      </c>
      <c r="B28" s="62" t="s">
        <v>38</v>
      </c>
      <c r="C28" s="90"/>
      <c r="D28" s="159" t="s">
        <v>39</v>
      </c>
      <c r="E28" s="63">
        <v>6</v>
      </c>
      <c r="F28" s="64">
        <v>6</v>
      </c>
      <c r="G28" s="65">
        <v>6</v>
      </c>
      <c r="H28" s="63">
        <v>44.3</v>
      </c>
      <c r="I28" s="64">
        <v>55.1</v>
      </c>
      <c r="J28" s="115">
        <v>39.799999999999997</v>
      </c>
      <c r="K28" s="66">
        <v>6.3</v>
      </c>
      <c r="L28" s="67">
        <v>6.5</v>
      </c>
      <c r="M28" s="68">
        <v>4.0999999999999996</v>
      </c>
      <c r="N28" s="66">
        <v>48</v>
      </c>
      <c r="O28" s="64">
        <v>0</v>
      </c>
      <c r="P28" s="70">
        <v>0</v>
      </c>
      <c r="Q28" s="145" t="s">
        <v>39</v>
      </c>
      <c r="R28" s="208">
        <v>953</v>
      </c>
      <c r="S28" s="209">
        <v>1118</v>
      </c>
      <c r="T28" s="210">
        <v>223</v>
      </c>
      <c r="U28" s="297"/>
      <c r="V28" s="297"/>
      <c r="W28" s="254"/>
      <c r="X28" s="20"/>
      <c r="Y28" s="55"/>
      <c r="Z28" s="21"/>
      <c r="AA28" s="321"/>
      <c r="AB28" s="322"/>
      <c r="AC28" s="54"/>
      <c r="AD28" s="55"/>
      <c r="AE28" s="21"/>
    </row>
    <row r="29" spans="1:31" ht="17.100000000000001" customHeight="1" x14ac:dyDescent="0.25">
      <c r="A29" s="346"/>
      <c r="B29" s="62"/>
      <c r="C29" s="90"/>
      <c r="D29" s="159"/>
      <c r="E29" s="63"/>
      <c r="F29" s="64"/>
      <c r="G29" s="65"/>
      <c r="H29" s="63"/>
      <c r="I29" s="64"/>
      <c r="J29" s="115"/>
      <c r="K29" s="66"/>
      <c r="L29" s="67"/>
      <c r="M29" s="68"/>
      <c r="N29" s="66"/>
      <c r="O29" s="64"/>
      <c r="P29" s="70"/>
      <c r="Q29" s="143"/>
      <c r="R29" s="211">
        <v>953</v>
      </c>
      <c r="S29" s="212">
        <v>1118</v>
      </c>
      <c r="T29" s="213">
        <v>223</v>
      </c>
      <c r="U29" s="303"/>
      <c r="V29" s="303"/>
      <c r="W29" s="121"/>
      <c r="X29" s="24"/>
      <c r="Y29" s="59"/>
      <c r="Z29" s="25"/>
      <c r="AA29" s="317"/>
      <c r="AB29" s="318"/>
      <c r="AC29" s="58"/>
      <c r="AD29" s="59"/>
      <c r="AE29" s="25"/>
    </row>
    <row r="30" spans="1:31" ht="17.100000000000001" customHeight="1" x14ac:dyDescent="0.25">
      <c r="A30" s="346"/>
      <c r="B30" s="62" t="s">
        <v>40</v>
      </c>
      <c r="C30" s="90"/>
      <c r="D30" s="162" t="s">
        <v>41</v>
      </c>
      <c r="E30" s="38">
        <v>12</v>
      </c>
      <c r="F30" s="31">
        <v>12</v>
      </c>
      <c r="G30" s="39">
        <v>12</v>
      </c>
      <c r="H30" s="38">
        <v>71.5</v>
      </c>
      <c r="I30" s="31">
        <v>76.2</v>
      </c>
      <c r="J30" s="42">
        <v>76</v>
      </c>
      <c r="K30" s="26">
        <v>4.2</v>
      </c>
      <c r="L30" s="52">
        <v>4.3</v>
      </c>
      <c r="M30" s="27">
        <v>4.4000000000000004</v>
      </c>
      <c r="N30" s="26">
        <v>56</v>
      </c>
      <c r="O30" s="31">
        <v>28</v>
      </c>
      <c r="P30" s="61">
        <v>0</v>
      </c>
      <c r="Q30" s="143" t="s">
        <v>41</v>
      </c>
      <c r="R30" s="214">
        <v>525</v>
      </c>
      <c r="S30" s="215">
        <v>669</v>
      </c>
      <c r="T30" s="216">
        <v>290</v>
      </c>
      <c r="U30" s="298"/>
      <c r="V30" s="298"/>
      <c r="W30" s="252" t="s">
        <v>19</v>
      </c>
      <c r="X30" s="245">
        <v>9</v>
      </c>
      <c r="Y30" s="215">
        <v>6</v>
      </c>
      <c r="Z30" s="269">
        <v>1</v>
      </c>
      <c r="AA30" s="313">
        <f>Y30/(F30*(I30/100))</f>
        <v>0.65616797900262469</v>
      </c>
      <c r="AB30" s="314"/>
      <c r="AC30" s="60"/>
      <c r="AD30" s="61"/>
      <c r="AE30" s="27"/>
    </row>
    <row r="31" spans="1:31" ht="17.100000000000001" customHeight="1" x14ac:dyDescent="0.25">
      <c r="A31" s="347"/>
      <c r="B31" s="62"/>
      <c r="C31" s="90"/>
      <c r="D31" s="159"/>
      <c r="E31" s="63"/>
      <c r="F31" s="64"/>
      <c r="G31" s="65"/>
      <c r="H31" s="63"/>
      <c r="I31" s="64"/>
      <c r="J31" s="115"/>
      <c r="K31" s="66"/>
      <c r="L31" s="67"/>
      <c r="M31" s="68"/>
      <c r="N31" s="66"/>
      <c r="O31" s="64"/>
      <c r="P31" s="70"/>
      <c r="Q31" s="143" t="s">
        <v>42</v>
      </c>
      <c r="R31" s="214">
        <v>505</v>
      </c>
      <c r="S31" s="215">
        <v>551</v>
      </c>
      <c r="T31" s="216">
        <v>207</v>
      </c>
      <c r="U31" s="298"/>
      <c r="V31" s="298"/>
      <c r="W31" s="252" t="s">
        <v>21</v>
      </c>
      <c r="X31" s="245">
        <v>23</v>
      </c>
      <c r="Y31" s="215">
        <v>18</v>
      </c>
      <c r="Z31" s="269">
        <v>5</v>
      </c>
      <c r="AA31" s="313">
        <f>Y31/(F30*(I30/100))</f>
        <v>1.9685039370078741</v>
      </c>
      <c r="AB31" s="314"/>
      <c r="AC31" s="69"/>
      <c r="AD31" s="70"/>
      <c r="AE31" s="68"/>
    </row>
    <row r="32" spans="1:31" ht="17.100000000000001" customHeight="1" x14ac:dyDescent="0.25">
      <c r="A32" s="347"/>
      <c r="B32" s="62"/>
      <c r="C32" s="90"/>
      <c r="D32" s="159"/>
      <c r="E32" s="63"/>
      <c r="F32" s="64"/>
      <c r="G32" s="65"/>
      <c r="H32" s="63"/>
      <c r="I32" s="64"/>
      <c r="J32" s="115"/>
      <c r="K32" s="66"/>
      <c r="L32" s="67"/>
      <c r="M32" s="68"/>
      <c r="N32" s="66"/>
      <c r="O32" s="64"/>
      <c r="P32" s="70"/>
      <c r="Q32" s="143" t="s">
        <v>39</v>
      </c>
      <c r="R32" s="214">
        <v>2060</v>
      </c>
      <c r="S32" s="215">
        <v>2091</v>
      </c>
      <c r="T32" s="216">
        <v>875</v>
      </c>
      <c r="U32" s="298"/>
      <c r="V32" s="298"/>
      <c r="W32" s="252" t="s">
        <v>23</v>
      </c>
      <c r="X32" s="245">
        <v>7</v>
      </c>
      <c r="Y32" s="215">
        <v>14</v>
      </c>
      <c r="Z32" s="269">
        <v>9</v>
      </c>
      <c r="AA32" s="313">
        <f>Y32/(F30*(I30/100))</f>
        <v>1.5310586176727909</v>
      </c>
      <c r="AB32" s="314"/>
      <c r="AC32" s="69"/>
      <c r="AD32" s="70"/>
      <c r="AE32" s="68"/>
    </row>
    <row r="33" spans="1:31" ht="17.100000000000001" customHeight="1" x14ac:dyDescent="0.25">
      <c r="A33" s="347"/>
      <c r="B33" s="62"/>
      <c r="C33" s="90"/>
      <c r="D33" s="159"/>
      <c r="E33" s="63"/>
      <c r="F33" s="64"/>
      <c r="G33" s="65"/>
      <c r="H33" s="63"/>
      <c r="I33" s="64"/>
      <c r="J33" s="115"/>
      <c r="K33" s="66"/>
      <c r="L33" s="67"/>
      <c r="M33" s="68"/>
      <c r="N33" s="66"/>
      <c r="O33" s="64"/>
      <c r="P33" s="70"/>
      <c r="Q33" s="144"/>
      <c r="R33" s="217">
        <v>3090</v>
      </c>
      <c r="S33" s="218">
        <v>3311</v>
      </c>
      <c r="T33" s="219">
        <v>1372</v>
      </c>
      <c r="U33" s="303"/>
      <c r="V33" s="303"/>
      <c r="W33" s="252" t="s">
        <v>24</v>
      </c>
      <c r="X33" s="245">
        <v>6</v>
      </c>
      <c r="Y33" s="215">
        <v>12</v>
      </c>
      <c r="Z33" s="269">
        <v>4</v>
      </c>
      <c r="AA33" s="313">
        <f>Y33/(F30*(I30/100))</f>
        <v>1.3123359580052494</v>
      </c>
      <c r="AB33" s="314"/>
      <c r="AC33" s="69"/>
      <c r="AD33" s="70"/>
      <c r="AE33" s="68"/>
    </row>
    <row r="34" spans="1:31" ht="17.100000000000001" customHeight="1" x14ac:dyDescent="0.25">
      <c r="A34" s="347"/>
      <c r="B34" s="62"/>
      <c r="C34" s="90"/>
      <c r="D34" s="159"/>
      <c r="E34" s="63"/>
      <c r="F34" s="64"/>
      <c r="G34" s="65"/>
      <c r="H34" s="63"/>
      <c r="I34" s="64"/>
      <c r="J34" s="115"/>
      <c r="K34" s="66"/>
      <c r="L34" s="67"/>
      <c r="M34" s="68"/>
      <c r="N34" s="66"/>
      <c r="O34" s="64"/>
      <c r="P34" s="70"/>
      <c r="Q34" s="72"/>
      <c r="R34" s="69"/>
      <c r="S34" s="69"/>
      <c r="T34" s="153"/>
      <c r="U34" s="300"/>
      <c r="V34" s="300"/>
      <c r="W34" s="252" t="s">
        <v>25</v>
      </c>
      <c r="X34" s="245">
        <v>3</v>
      </c>
      <c r="Y34" s="215">
        <v>2</v>
      </c>
      <c r="Z34" s="269">
        <v>2</v>
      </c>
      <c r="AA34" s="313">
        <f>Y34/(F30*(I30/100))</f>
        <v>0.21872265966754156</v>
      </c>
      <c r="AB34" s="314"/>
      <c r="AC34" s="69"/>
      <c r="AD34" s="70"/>
      <c r="AE34" s="68"/>
    </row>
    <row r="35" spans="1:31" ht="17.100000000000001" customHeight="1" x14ac:dyDescent="0.25">
      <c r="A35" s="347"/>
      <c r="B35" s="62"/>
      <c r="C35" s="90"/>
      <c r="D35" s="159"/>
      <c r="E35" s="63"/>
      <c r="F35" s="64"/>
      <c r="G35" s="65"/>
      <c r="H35" s="63"/>
      <c r="I35" s="64"/>
      <c r="J35" s="115"/>
      <c r="K35" s="66"/>
      <c r="L35" s="67"/>
      <c r="M35" s="68"/>
      <c r="N35" s="66"/>
      <c r="O35" s="64"/>
      <c r="P35" s="70"/>
      <c r="Q35" s="72"/>
      <c r="R35" s="69"/>
      <c r="S35" s="69"/>
      <c r="T35" s="153"/>
      <c r="U35" s="300"/>
      <c r="V35" s="300"/>
      <c r="W35" s="252" t="s">
        <v>26</v>
      </c>
      <c r="X35" s="245">
        <v>2</v>
      </c>
      <c r="Y35" s="215">
        <v>3</v>
      </c>
      <c r="Z35" s="269">
        <v>1</v>
      </c>
      <c r="AA35" s="313">
        <f>Y35/(F30*(I30/100))</f>
        <v>0.32808398950131235</v>
      </c>
      <c r="AB35" s="314"/>
      <c r="AC35" s="69"/>
      <c r="AD35" s="70"/>
      <c r="AE35" s="68"/>
    </row>
    <row r="36" spans="1:31" ht="17.100000000000001" customHeight="1" thickBot="1" x14ac:dyDescent="0.3">
      <c r="A36" s="347"/>
      <c r="B36" s="92"/>
      <c r="C36" s="93"/>
      <c r="D36" s="161"/>
      <c r="E36" s="94"/>
      <c r="F36" s="95"/>
      <c r="G36" s="96"/>
      <c r="H36" s="94"/>
      <c r="I36" s="95"/>
      <c r="J36" s="116"/>
      <c r="K36" s="97"/>
      <c r="L36" s="98"/>
      <c r="M36" s="99"/>
      <c r="N36" s="97"/>
      <c r="O36" s="95"/>
      <c r="P36" s="101"/>
      <c r="Q36" s="119"/>
      <c r="R36" s="100"/>
      <c r="S36" s="100"/>
      <c r="T36" s="120"/>
      <c r="U36" s="301"/>
      <c r="V36" s="301"/>
      <c r="W36" s="257">
        <v>90907</v>
      </c>
      <c r="X36" s="246">
        <v>1</v>
      </c>
      <c r="Y36" s="241">
        <v>1</v>
      </c>
      <c r="Z36" s="270">
        <v>1</v>
      </c>
      <c r="AA36" s="323"/>
      <c r="AB36" s="316"/>
      <c r="AC36" s="100"/>
      <c r="AD36" s="101"/>
      <c r="AE36" s="99"/>
    </row>
    <row r="37" spans="1:31" ht="17.100000000000001" customHeight="1" x14ac:dyDescent="0.25">
      <c r="A37" s="348" t="s">
        <v>43</v>
      </c>
      <c r="B37" s="7" t="s">
        <v>44</v>
      </c>
      <c r="C37" s="3"/>
      <c r="D37" s="158" t="s">
        <v>45</v>
      </c>
      <c r="E37" s="32">
        <v>3</v>
      </c>
      <c r="F37" s="28">
        <v>3</v>
      </c>
      <c r="G37" s="33">
        <v>3</v>
      </c>
      <c r="H37" s="32">
        <v>32.700000000000003</v>
      </c>
      <c r="I37" s="28">
        <v>32.700000000000003</v>
      </c>
      <c r="J37" s="33">
        <v>29.6</v>
      </c>
      <c r="K37" s="20">
        <v>1.2</v>
      </c>
      <c r="L37" s="51">
        <v>1.2</v>
      </c>
      <c r="M37" s="21">
        <v>1.1000000000000001</v>
      </c>
      <c r="N37" s="20">
        <v>0</v>
      </c>
      <c r="O37" s="28">
        <v>0</v>
      </c>
      <c r="P37" s="55">
        <v>0</v>
      </c>
      <c r="Q37" s="113" t="s">
        <v>45</v>
      </c>
      <c r="R37" s="184">
        <v>189</v>
      </c>
      <c r="S37" s="185">
        <v>157</v>
      </c>
      <c r="T37" s="186">
        <v>67</v>
      </c>
      <c r="U37" s="297"/>
      <c r="V37" s="297"/>
      <c r="W37" s="256"/>
      <c r="X37" s="20"/>
      <c r="Y37" s="55"/>
      <c r="Z37" s="21"/>
      <c r="AA37" s="321"/>
      <c r="AB37" s="322"/>
      <c r="AC37" s="54"/>
      <c r="AD37" s="55"/>
      <c r="AE37" s="21"/>
    </row>
    <row r="38" spans="1:31" ht="17.100000000000001" customHeight="1" x14ac:dyDescent="0.25">
      <c r="A38" s="346"/>
      <c r="B38" s="12"/>
      <c r="C38" s="14"/>
      <c r="D38" s="148"/>
      <c r="E38" s="36"/>
      <c r="F38" s="30"/>
      <c r="G38" s="37"/>
      <c r="H38" s="36"/>
      <c r="I38" s="30"/>
      <c r="J38" s="37"/>
      <c r="K38" s="24"/>
      <c r="L38" s="40"/>
      <c r="M38" s="25"/>
      <c r="N38" s="24"/>
      <c r="O38" s="30"/>
      <c r="P38" s="59"/>
      <c r="Q38" s="143" t="s">
        <v>46</v>
      </c>
      <c r="R38" s="193"/>
      <c r="S38" s="194">
        <v>6</v>
      </c>
      <c r="T38" s="195">
        <v>7</v>
      </c>
      <c r="U38" s="298"/>
      <c r="V38" s="298"/>
      <c r="W38" s="121"/>
      <c r="X38" s="24"/>
      <c r="Y38" s="59"/>
      <c r="Z38" s="25"/>
      <c r="AA38" s="317"/>
      <c r="AB38" s="318"/>
      <c r="AC38" s="58"/>
      <c r="AD38" s="59"/>
      <c r="AE38" s="25"/>
    </row>
    <row r="39" spans="1:31" ht="17.100000000000001" customHeight="1" thickBot="1" x14ac:dyDescent="0.3">
      <c r="A39" s="350"/>
      <c r="B39" s="102"/>
      <c r="C39" s="103"/>
      <c r="D39" s="147"/>
      <c r="E39" s="104"/>
      <c r="F39" s="105"/>
      <c r="G39" s="106"/>
      <c r="H39" s="104"/>
      <c r="I39" s="105"/>
      <c r="J39" s="106"/>
      <c r="K39" s="107"/>
      <c r="L39" s="108"/>
      <c r="M39" s="109"/>
      <c r="N39" s="107"/>
      <c r="O39" s="105"/>
      <c r="P39" s="111"/>
      <c r="Q39" s="147"/>
      <c r="R39" s="196">
        <v>189</v>
      </c>
      <c r="S39" s="197">
        <v>163</v>
      </c>
      <c r="T39" s="198">
        <v>74</v>
      </c>
      <c r="U39" s="304"/>
      <c r="V39" s="304"/>
      <c r="W39" s="255"/>
      <c r="X39" s="107"/>
      <c r="Y39" s="111"/>
      <c r="Z39" s="109"/>
      <c r="AA39" s="319"/>
      <c r="AB39" s="320"/>
      <c r="AC39" s="110"/>
      <c r="AD39" s="111"/>
      <c r="AE39" s="109"/>
    </row>
    <row r="40" spans="1:31" ht="17.100000000000001" customHeight="1" x14ac:dyDescent="0.25">
      <c r="A40" s="348" t="s">
        <v>47</v>
      </c>
      <c r="B40" s="62" t="s">
        <v>48</v>
      </c>
      <c r="C40" s="90"/>
      <c r="D40" s="159" t="s">
        <v>49</v>
      </c>
      <c r="E40" s="63">
        <v>8</v>
      </c>
      <c r="F40" s="64">
        <v>8</v>
      </c>
      <c r="G40" s="65">
        <v>8</v>
      </c>
      <c r="H40" s="63">
        <v>116.8</v>
      </c>
      <c r="I40" s="64">
        <v>110</v>
      </c>
      <c r="J40" s="65">
        <v>109</v>
      </c>
      <c r="K40" s="66">
        <v>14.6</v>
      </c>
      <c r="L40" s="67">
        <v>14</v>
      </c>
      <c r="M40" s="68">
        <v>18.8</v>
      </c>
      <c r="N40" s="66">
        <v>0</v>
      </c>
      <c r="O40" s="64">
        <v>0</v>
      </c>
      <c r="P40" s="70">
        <v>0</v>
      </c>
      <c r="Q40" s="145" t="s">
        <v>49</v>
      </c>
      <c r="R40" s="220">
        <v>266</v>
      </c>
      <c r="S40" s="221">
        <v>221</v>
      </c>
      <c r="T40" s="222">
        <v>26</v>
      </c>
      <c r="U40" s="297"/>
      <c r="V40" s="297"/>
      <c r="W40" s="258" t="s">
        <v>19</v>
      </c>
      <c r="X40" s="247"/>
      <c r="Y40" s="221"/>
      <c r="Z40" s="271">
        <v>2</v>
      </c>
      <c r="AA40" s="311"/>
      <c r="AB40" s="312"/>
      <c r="AC40" s="54"/>
      <c r="AD40" s="54"/>
      <c r="AE40" s="54"/>
    </row>
    <row r="41" spans="1:31" ht="17.100000000000001" customHeight="1" x14ac:dyDescent="0.25">
      <c r="A41" s="346"/>
      <c r="B41" s="8"/>
      <c r="C41" s="4"/>
      <c r="D41" s="144"/>
      <c r="E41" s="34"/>
      <c r="F41" s="29"/>
      <c r="G41" s="35"/>
      <c r="H41" s="34"/>
      <c r="I41" s="29"/>
      <c r="J41" s="35"/>
      <c r="K41" s="22"/>
      <c r="L41" s="41"/>
      <c r="M41" s="23"/>
      <c r="N41" s="22"/>
      <c r="O41" s="29"/>
      <c r="P41" s="57"/>
      <c r="Q41" s="143" t="s">
        <v>50</v>
      </c>
      <c r="R41" s="214">
        <v>1138</v>
      </c>
      <c r="S41" s="215">
        <v>939</v>
      </c>
      <c r="T41" s="216">
        <v>270</v>
      </c>
      <c r="U41" s="298"/>
      <c r="V41" s="298"/>
      <c r="W41" s="252" t="s">
        <v>21</v>
      </c>
      <c r="X41" s="245"/>
      <c r="Y41" s="215"/>
      <c r="Z41" s="269">
        <v>5</v>
      </c>
      <c r="AA41" s="313"/>
      <c r="AB41" s="314"/>
      <c r="AC41" s="56"/>
      <c r="AD41" s="56"/>
      <c r="AE41" s="56"/>
    </row>
    <row r="42" spans="1:31" ht="17.100000000000001" customHeight="1" x14ac:dyDescent="0.25">
      <c r="A42" s="346"/>
      <c r="B42" s="8"/>
      <c r="C42" s="4"/>
      <c r="D42" s="144"/>
      <c r="E42" s="34"/>
      <c r="F42" s="29"/>
      <c r="G42" s="35"/>
      <c r="H42" s="34"/>
      <c r="I42" s="29"/>
      <c r="J42" s="35"/>
      <c r="K42" s="22"/>
      <c r="L42" s="41"/>
      <c r="M42" s="23"/>
      <c r="N42" s="22"/>
      <c r="O42" s="29"/>
      <c r="P42" s="57"/>
      <c r="Q42" s="143" t="s">
        <v>51</v>
      </c>
      <c r="R42" s="214">
        <v>799</v>
      </c>
      <c r="S42" s="215">
        <v>591</v>
      </c>
      <c r="T42" s="216">
        <v>163</v>
      </c>
      <c r="U42" s="298"/>
      <c r="V42" s="298"/>
      <c r="W42" s="252" t="s">
        <v>23</v>
      </c>
      <c r="X42" s="245"/>
      <c r="Y42" s="215"/>
      <c r="Z42" s="269">
        <v>4</v>
      </c>
      <c r="AA42" s="313"/>
      <c r="AB42" s="314"/>
      <c r="AC42" s="56"/>
      <c r="AD42" s="56"/>
      <c r="AE42" s="56"/>
    </row>
    <row r="43" spans="1:31" ht="17.100000000000001" customHeight="1" x14ac:dyDescent="0.25">
      <c r="A43" s="346"/>
      <c r="B43" s="8"/>
      <c r="C43" s="4"/>
      <c r="D43" s="144"/>
      <c r="E43" s="34"/>
      <c r="F43" s="29"/>
      <c r="G43" s="35"/>
      <c r="H43" s="34"/>
      <c r="I43" s="29"/>
      <c r="J43" s="35"/>
      <c r="K43" s="22"/>
      <c r="L43" s="41"/>
      <c r="M43" s="23"/>
      <c r="N43" s="22"/>
      <c r="O43" s="29"/>
      <c r="P43" s="57"/>
      <c r="Q43" s="143" t="s">
        <v>52</v>
      </c>
      <c r="R43" s="214">
        <v>1513</v>
      </c>
      <c r="S43" s="215">
        <v>1853</v>
      </c>
      <c r="T43" s="216">
        <v>520</v>
      </c>
      <c r="U43" s="298"/>
      <c r="V43" s="298"/>
      <c r="W43" s="252" t="s">
        <v>24</v>
      </c>
      <c r="X43" s="245"/>
      <c r="Y43" s="215"/>
      <c r="Z43" s="269">
        <v>1</v>
      </c>
      <c r="AA43" s="313"/>
      <c r="AB43" s="314"/>
      <c r="AC43" s="56"/>
      <c r="AD43" s="56"/>
      <c r="AE43" s="56"/>
    </row>
    <row r="44" spans="1:31" ht="17.100000000000001" customHeight="1" x14ac:dyDescent="0.25">
      <c r="A44" s="346"/>
      <c r="B44" s="8"/>
      <c r="C44" s="4"/>
      <c r="D44" s="144"/>
      <c r="E44" s="34"/>
      <c r="F44" s="29"/>
      <c r="G44" s="35"/>
      <c r="H44" s="34"/>
      <c r="I44" s="29"/>
      <c r="J44" s="35"/>
      <c r="K44" s="22"/>
      <c r="L44" s="41"/>
      <c r="M44" s="23"/>
      <c r="N44" s="22"/>
      <c r="O44" s="29"/>
      <c r="P44" s="57"/>
      <c r="Q44" s="144"/>
      <c r="R44" s="117">
        <v>3719</v>
      </c>
      <c r="S44" s="117">
        <v>3604</v>
      </c>
      <c r="T44" s="154">
        <v>979</v>
      </c>
      <c r="U44" s="305"/>
      <c r="V44" s="305"/>
      <c r="W44" s="259">
        <v>90906</v>
      </c>
      <c r="X44" s="245"/>
      <c r="Y44" s="215"/>
      <c r="Z44" s="269">
        <v>2</v>
      </c>
      <c r="AA44" s="313"/>
      <c r="AB44" s="314"/>
      <c r="AC44" s="69"/>
      <c r="AD44" s="69"/>
      <c r="AE44" s="69"/>
    </row>
    <row r="45" spans="1:31" ht="17.100000000000001" customHeight="1" x14ac:dyDescent="0.25">
      <c r="A45" s="346"/>
      <c r="B45" s="17" t="s">
        <v>53</v>
      </c>
      <c r="C45" s="18"/>
      <c r="D45" s="162" t="s">
        <v>52</v>
      </c>
      <c r="E45" s="38">
        <v>3</v>
      </c>
      <c r="F45" s="31">
        <v>3</v>
      </c>
      <c r="G45" s="39">
        <v>3</v>
      </c>
      <c r="H45" s="38">
        <v>134.19999999999999</v>
      </c>
      <c r="I45" s="31">
        <v>83.4</v>
      </c>
      <c r="J45" s="42">
        <v>47</v>
      </c>
      <c r="K45" s="26">
        <v>8.1</v>
      </c>
      <c r="L45" s="52">
        <v>7</v>
      </c>
      <c r="M45" s="27">
        <v>11.8</v>
      </c>
      <c r="N45" s="26">
        <v>0</v>
      </c>
      <c r="O45" s="31">
        <v>0</v>
      </c>
      <c r="P45" s="61">
        <v>0</v>
      </c>
      <c r="Q45" s="143" t="s">
        <v>52</v>
      </c>
      <c r="R45" s="193">
        <v>1365</v>
      </c>
      <c r="S45" s="194">
        <v>715</v>
      </c>
      <c r="T45" s="195">
        <v>67</v>
      </c>
      <c r="U45" s="298"/>
      <c r="V45" s="298"/>
      <c r="W45" s="121"/>
      <c r="X45" s="26"/>
      <c r="Y45" s="61"/>
      <c r="Z45" s="27"/>
      <c r="AA45" s="317"/>
      <c r="AB45" s="318"/>
      <c r="AC45" s="56"/>
      <c r="AD45" s="56"/>
      <c r="AE45" s="56"/>
    </row>
    <row r="46" spans="1:31" ht="17.100000000000001" customHeight="1" thickBot="1" x14ac:dyDescent="0.3">
      <c r="A46" s="250"/>
      <c r="B46" s="92"/>
      <c r="C46" s="93"/>
      <c r="D46" s="161"/>
      <c r="E46" s="94"/>
      <c r="F46" s="95"/>
      <c r="G46" s="96"/>
      <c r="H46" s="94"/>
      <c r="I46" s="95"/>
      <c r="J46" s="116"/>
      <c r="K46" s="97"/>
      <c r="L46" s="98"/>
      <c r="M46" s="99"/>
      <c r="N46" s="97"/>
      <c r="O46" s="95"/>
      <c r="P46" s="101"/>
      <c r="Q46" s="148"/>
      <c r="R46" s="223">
        <v>1365</v>
      </c>
      <c r="S46" s="224">
        <v>715</v>
      </c>
      <c r="T46" s="225">
        <v>67</v>
      </c>
      <c r="U46" s="304"/>
      <c r="V46" s="304"/>
      <c r="W46" s="255"/>
      <c r="X46" s="107"/>
      <c r="Y46" s="111"/>
      <c r="Z46" s="109"/>
      <c r="AA46" s="319"/>
      <c r="AB46" s="320"/>
      <c r="AC46" s="100"/>
      <c r="AD46" s="100"/>
      <c r="AE46" s="100"/>
    </row>
    <row r="47" spans="1:31" ht="17.100000000000001" customHeight="1" x14ac:dyDescent="0.25">
      <c r="A47" s="348" t="s">
        <v>54</v>
      </c>
      <c r="B47" s="7" t="s">
        <v>55</v>
      </c>
      <c r="C47" s="3"/>
      <c r="D47" s="158" t="s">
        <v>18</v>
      </c>
      <c r="E47" s="32">
        <v>8</v>
      </c>
      <c r="F47" s="28">
        <v>8</v>
      </c>
      <c r="G47" s="33">
        <v>8</v>
      </c>
      <c r="H47" s="32">
        <v>90.8</v>
      </c>
      <c r="I47" s="51">
        <v>94</v>
      </c>
      <c r="J47" s="33">
        <v>94.7</v>
      </c>
      <c r="K47" s="20">
        <v>3.4</v>
      </c>
      <c r="L47" s="51">
        <v>3.5</v>
      </c>
      <c r="M47" s="21">
        <v>3.5</v>
      </c>
      <c r="N47" s="20">
        <v>168</v>
      </c>
      <c r="O47" s="28">
        <v>168</v>
      </c>
      <c r="P47" s="55">
        <v>28</v>
      </c>
      <c r="Q47" s="113" t="s">
        <v>18</v>
      </c>
      <c r="R47" s="199">
        <v>1971</v>
      </c>
      <c r="S47" s="200">
        <v>1646</v>
      </c>
      <c r="T47" s="201">
        <v>572</v>
      </c>
      <c r="U47" s="297">
        <f>S47/(F47*(I47/100))</f>
        <v>218.88297872340428</v>
      </c>
      <c r="V47" s="298">
        <f>U47*Z2</f>
        <v>875.53191489361711</v>
      </c>
      <c r="W47" s="258" t="s">
        <v>24</v>
      </c>
      <c r="X47" s="284"/>
      <c r="Y47" s="285">
        <v>1</v>
      </c>
      <c r="Z47" s="68"/>
      <c r="AA47" s="321"/>
      <c r="AB47" s="322"/>
      <c r="AC47" s="54"/>
      <c r="AD47" s="55"/>
      <c r="AE47" s="21"/>
    </row>
    <row r="48" spans="1:31" ht="17.100000000000001" customHeight="1" x14ac:dyDescent="0.25">
      <c r="A48" s="346"/>
      <c r="B48" s="8"/>
      <c r="C48" s="4"/>
      <c r="D48" s="144"/>
      <c r="E48" s="34"/>
      <c r="F48" s="29"/>
      <c r="G48" s="35"/>
      <c r="H48" s="34"/>
      <c r="I48" s="41"/>
      <c r="J48" s="35"/>
      <c r="K48" s="22"/>
      <c r="L48" s="41"/>
      <c r="M48" s="23"/>
      <c r="N48" s="22"/>
      <c r="O48" s="29"/>
      <c r="P48" s="57"/>
      <c r="Q48" s="143" t="s">
        <v>20</v>
      </c>
      <c r="R48" s="202">
        <v>464</v>
      </c>
      <c r="S48" s="203">
        <v>837</v>
      </c>
      <c r="T48" s="204">
        <v>306</v>
      </c>
      <c r="U48" s="298">
        <f>S48/(F47*(I47/100))</f>
        <v>111.30319148936171</v>
      </c>
      <c r="V48" s="298">
        <f>U48*AA2</f>
        <v>333.90957446808511</v>
      </c>
      <c r="W48" s="121"/>
      <c r="X48" s="22"/>
      <c r="Y48" s="57"/>
      <c r="Z48" s="23"/>
      <c r="AA48" s="317"/>
      <c r="AB48" s="318"/>
      <c r="AC48" s="56"/>
      <c r="AD48" s="57"/>
      <c r="AE48" s="23"/>
    </row>
    <row r="49" spans="1:31" ht="17.100000000000001" customHeight="1" x14ac:dyDescent="0.25">
      <c r="A49" s="346"/>
      <c r="B49" s="8"/>
      <c r="C49" s="4"/>
      <c r="D49" s="144"/>
      <c r="E49" s="34"/>
      <c r="F49" s="29"/>
      <c r="G49" s="35"/>
      <c r="H49" s="34"/>
      <c r="I49" s="41"/>
      <c r="J49" s="35"/>
      <c r="K49" s="22"/>
      <c r="L49" s="41"/>
      <c r="M49" s="23"/>
      <c r="N49" s="22"/>
      <c r="O49" s="29"/>
      <c r="P49" s="57"/>
      <c r="Q49" s="143" t="s">
        <v>22</v>
      </c>
      <c r="R49" s="202">
        <v>28</v>
      </c>
      <c r="S49" s="203">
        <v>108</v>
      </c>
      <c r="T49" s="204">
        <v>40</v>
      </c>
      <c r="U49" s="298">
        <f>S49/(F47*(I47/100))</f>
        <v>14.361702127659575</v>
      </c>
      <c r="V49" s="298">
        <f>U49*AB2</f>
        <v>28.723404255319149</v>
      </c>
      <c r="W49" s="121"/>
      <c r="X49" s="22"/>
      <c r="Y49" s="57"/>
      <c r="Z49" s="23"/>
      <c r="AA49" s="317"/>
      <c r="AB49" s="318"/>
      <c r="AC49" s="56"/>
      <c r="AD49" s="57"/>
      <c r="AE49" s="23"/>
    </row>
    <row r="50" spans="1:31" ht="17.100000000000001" customHeight="1" thickBot="1" x14ac:dyDescent="0.3">
      <c r="A50" s="350"/>
      <c r="B50" s="12"/>
      <c r="C50" s="14"/>
      <c r="D50" s="148"/>
      <c r="E50" s="36"/>
      <c r="F50" s="30"/>
      <c r="G50" s="37"/>
      <c r="H50" s="36"/>
      <c r="I50" s="40"/>
      <c r="J50" s="37"/>
      <c r="K50" s="24"/>
      <c r="L50" s="40"/>
      <c r="M50" s="25"/>
      <c r="N50" s="24"/>
      <c r="O50" s="30"/>
      <c r="P50" s="59"/>
      <c r="Q50" s="148"/>
      <c r="R50" s="226">
        <v>2463</v>
      </c>
      <c r="S50" s="227">
        <v>2591</v>
      </c>
      <c r="T50" s="228">
        <v>918</v>
      </c>
      <c r="U50" s="302">
        <f>S50/(F47*(I47/100))</f>
        <v>344.54787234042556</v>
      </c>
      <c r="V50" s="302">
        <f>SUM(V47:V49)</f>
        <v>1238.1648936170213</v>
      </c>
      <c r="W50" s="255"/>
      <c r="X50" s="107"/>
      <c r="Y50" s="111"/>
      <c r="Z50" s="109"/>
      <c r="AA50" s="319"/>
      <c r="AB50" s="320"/>
      <c r="AC50" s="58"/>
      <c r="AD50" s="59"/>
      <c r="AE50" s="25"/>
    </row>
    <row r="51" spans="1:31" ht="17.100000000000001" customHeight="1" x14ac:dyDescent="0.25">
      <c r="A51" s="348" t="s">
        <v>56</v>
      </c>
      <c r="B51" s="7" t="s">
        <v>57</v>
      </c>
      <c r="C51" s="3"/>
      <c r="D51" s="158" t="s">
        <v>20</v>
      </c>
      <c r="E51" s="32">
        <v>4</v>
      </c>
      <c r="F51" s="28">
        <v>4</v>
      </c>
      <c r="G51" s="33">
        <v>4</v>
      </c>
      <c r="H51" s="32">
        <v>101.8</v>
      </c>
      <c r="I51" s="51">
        <v>101</v>
      </c>
      <c r="J51" s="33">
        <v>98.8</v>
      </c>
      <c r="K51" s="20">
        <v>2.8</v>
      </c>
      <c r="L51" s="51">
        <v>2.5</v>
      </c>
      <c r="M51" s="21">
        <v>2.6</v>
      </c>
      <c r="N51" s="20">
        <v>182</v>
      </c>
      <c r="O51" s="28">
        <v>203</v>
      </c>
      <c r="P51" s="55">
        <v>36</v>
      </c>
      <c r="Q51" s="113" t="s">
        <v>20</v>
      </c>
      <c r="R51" s="184">
        <v>602</v>
      </c>
      <c r="S51" s="185">
        <v>683</v>
      </c>
      <c r="T51" s="186">
        <v>217</v>
      </c>
      <c r="U51" s="297">
        <f>S51/(F51*(I51/100))</f>
        <v>169.05940594059405</v>
      </c>
      <c r="V51" s="306">
        <f>U51*AA2</f>
        <v>507.17821782178214</v>
      </c>
      <c r="W51" s="254"/>
      <c r="X51" s="66"/>
      <c r="Y51" s="70"/>
      <c r="Z51" s="68"/>
      <c r="AA51" s="321"/>
      <c r="AB51" s="322"/>
      <c r="AC51" s="54"/>
      <c r="AD51" s="55"/>
      <c r="AE51" s="21"/>
    </row>
    <row r="52" spans="1:31" ht="17.100000000000001" customHeight="1" x14ac:dyDescent="0.25">
      <c r="A52" s="346"/>
      <c r="B52" s="8"/>
      <c r="C52" s="4"/>
      <c r="D52" s="144"/>
      <c r="E52" s="34"/>
      <c r="F52" s="29"/>
      <c r="G52" s="35"/>
      <c r="H52" s="34"/>
      <c r="I52" s="41"/>
      <c r="J52" s="35"/>
      <c r="K52" s="22"/>
      <c r="L52" s="41"/>
      <c r="M52" s="23"/>
      <c r="N52" s="22"/>
      <c r="O52" s="29"/>
      <c r="P52" s="57"/>
      <c r="Q52" s="143" t="s">
        <v>22</v>
      </c>
      <c r="R52" s="193">
        <v>691</v>
      </c>
      <c r="S52" s="194">
        <v>584</v>
      </c>
      <c r="T52" s="195">
        <v>308</v>
      </c>
      <c r="U52" s="298">
        <f>S52/(F51*(I51/100))</f>
        <v>144.55445544554456</v>
      </c>
      <c r="V52" s="298">
        <f>U52*AB2</f>
        <v>289.10891089108912</v>
      </c>
      <c r="W52" s="121"/>
      <c r="X52" s="22"/>
      <c r="Y52" s="57"/>
      <c r="Z52" s="23"/>
      <c r="AA52" s="317"/>
      <c r="AB52" s="318"/>
      <c r="AC52" s="56"/>
      <c r="AD52" s="57"/>
      <c r="AE52" s="23"/>
    </row>
    <row r="53" spans="1:31" ht="17.100000000000001" customHeight="1" thickBot="1" x14ac:dyDescent="0.3">
      <c r="A53" s="350"/>
      <c r="B53" s="12"/>
      <c r="C53" s="14"/>
      <c r="D53" s="148"/>
      <c r="E53" s="36"/>
      <c r="F53" s="30"/>
      <c r="G53" s="37"/>
      <c r="H53" s="36"/>
      <c r="I53" s="40"/>
      <c r="J53" s="37"/>
      <c r="K53" s="24"/>
      <c r="L53" s="40"/>
      <c r="M53" s="25"/>
      <c r="N53" s="24"/>
      <c r="O53" s="30"/>
      <c r="P53" s="59"/>
      <c r="Q53" s="148"/>
      <c r="R53" s="223">
        <v>1293</v>
      </c>
      <c r="S53" s="224">
        <v>1267</v>
      </c>
      <c r="T53" s="225">
        <v>525</v>
      </c>
      <c r="U53" s="302">
        <f>S53/(F51*(I51/100))</f>
        <v>313.61386138613864</v>
      </c>
      <c r="V53" s="302">
        <f>SUM(V51:V52)</f>
        <v>796.28712871287121</v>
      </c>
      <c r="W53" s="255"/>
      <c r="X53" s="107"/>
      <c r="Y53" s="111"/>
      <c r="Z53" s="109"/>
      <c r="AA53" s="319"/>
      <c r="AB53" s="320"/>
      <c r="AC53" s="110"/>
      <c r="AD53" s="59"/>
      <c r="AE53" s="25"/>
    </row>
    <row r="54" spans="1:31" ht="17.100000000000001" customHeight="1" x14ac:dyDescent="0.25">
      <c r="A54" s="348" t="s">
        <v>58</v>
      </c>
      <c r="B54" s="7" t="s">
        <v>59</v>
      </c>
      <c r="C54" s="3"/>
      <c r="D54" s="158" t="s">
        <v>60</v>
      </c>
      <c r="E54" s="32">
        <v>9</v>
      </c>
      <c r="F54" s="28">
        <v>9</v>
      </c>
      <c r="G54" s="33">
        <v>9</v>
      </c>
      <c r="H54" s="32">
        <v>69.7</v>
      </c>
      <c r="I54" s="28">
        <v>75.7</v>
      </c>
      <c r="J54" s="33">
        <v>73.2</v>
      </c>
      <c r="K54" s="20">
        <v>3.3</v>
      </c>
      <c r="L54" s="51">
        <v>3.5</v>
      </c>
      <c r="M54" s="21">
        <v>3.3</v>
      </c>
      <c r="N54" s="20">
        <v>180</v>
      </c>
      <c r="O54" s="28">
        <v>21</v>
      </c>
      <c r="P54" s="55">
        <v>36</v>
      </c>
      <c r="Q54" s="113" t="s">
        <v>60</v>
      </c>
      <c r="R54" s="138">
        <v>40</v>
      </c>
      <c r="S54" s="82">
        <v>37</v>
      </c>
      <c r="T54" s="149">
        <v>7</v>
      </c>
      <c r="U54" s="297">
        <f>S54/(F54*(I54/100))</f>
        <v>5.4307940701599886</v>
      </c>
      <c r="V54" s="297">
        <f>U54*W2</f>
        <v>54.30794070159989</v>
      </c>
      <c r="W54" s="286">
        <v>90901</v>
      </c>
      <c r="X54" s="249">
        <v>21</v>
      </c>
      <c r="Y54" s="274">
        <v>29</v>
      </c>
      <c r="Z54" s="287">
        <v>13</v>
      </c>
      <c r="AA54" s="311">
        <f>Y54/(F54*(I54/100))</f>
        <v>4.2565683252605311</v>
      </c>
      <c r="AB54" s="312"/>
      <c r="AC54" s="69"/>
      <c r="AD54" s="55"/>
      <c r="AE54" s="21"/>
    </row>
    <row r="55" spans="1:31" ht="17.100000000000001" customHeight="1" x14ac:dyDescent="0.25">
      <c r="A55" s="346"/>
      <c r="B55" s="8"/>
      <c r="C55" s="4"/>
      <c r="D55" s="144"/>
      <c r="E55" s="34"/>
      <c r="F55" s="29"/>
      <c r="G55" s="35"/>
      <c r="H55" s="34"/>
      <c r="I55" s="29"/>
      <c r="J55" s="35"/>
      <c r="K55" s="22"/>
      <c r="L55" s="41"/>
      <c r="M55" s="23"/>
      <c r="N55" s="22"/>
      <c r="O55" s="29"/>
      <c r="P55" s="57"/>
      <c r="Q55" s="143" t="s">
        <v>61</v>
      </c>
      <c r="R55" s="139">
        <v>322</v>
      </c>
      <c r="S55" s="83">
        <v>282</v>
      </c>
      <c r="T55" s="150">
        <v>102</v>
      </c>
      <c r="U55" s="298">
        <f>S55/(F54*(I54/100))</f>
        <v>41.391457507705859</v>
      </c>
      <c r="V55" s="298">
        <f>U55*X2</f>
        <v>331.13166006164687</v>
      </c>
      <c r="W55" s="259">
        <v>90902</v>
      </c>
      <c r="X55" s="84">
        <v>68</v>
      </c>
      <c r="Y55" s="85">
        <v>69</v>
      </c>
      <c r="Z55" s="272">
        <v>23</v>
      </c>
      <c r="AA55" s="313">
        <f>Y55/(F54*(I54/100))</f>
        <v>10.127697049757817</v>
      </c>
      <c r="AB55" s="314"/>
      <c r="AC55" s="56"/>
      <c r="AD55" s="57"/>
      <c r="AE55" s="23"/>
    </row>
    <row r="56" spans="1:31" ht="17.100000000000001" customHeight="1" x14ac:dyDescent="0.25">
      <c r="A56" s="346"/>
      <c r="B56" s="8"/>
      <c r="C56" s="4"/>
      <c r="D56" s="144"/>
      <c r="E56" s="34"/>
      <c r="F56" s="29"/>
      <c r="G56" s="35"/>
      <c r="H56" s="34"/>
      <c r="I56" s="29"/>
      <c r="J56" s="35"/>
      <c r="K56" s="22"/>
      <c r="L56" s="41"/>
      <c r="M56" s="23"/>
      <c r="N56" s="22"/>
      <c r="O56" s="29"/>
      <c r="P56" s="57"/>
      <c r="Q56" s="143" t="s">
        <v>35</v>
      </c>
      <c r="R56" s="139">
        <v>339</v>
      </c>
      <c r="S56" s="83">
        <v>346</v>
      </c>
      <c r="T56" s="150">
        <v>136</v>
      </c>
      <c r="U56" s="298">
        <f>S56/(F54*(I54/100))</f>
        <v>50.785263466901512</v>
      </c>
      <c r="V56" s="298">
        <f>U56*Y2</f>
        <v>304.71158080140907</v>
      </c>
      <c r="W56" s="259">
        <v>90903</v>
      </c>
      <c r="X56" s="84">
        <v>45</v>
      </c>
      <c r="Y56" s="85">
        <v>43</v>
      </c>
      <c r="Z56" s="272">
        <v>12</v>
      </c>
      <c r="AA56" s="313">
        <f>Y56/(F54*(I54/100))</f>
        <v>6.3114633788345813</v>
      </c>
      <c r="AB56" s="314"/>
      <c r="AC56" s="56"/>
      <c r="AD56" s="57"/>
      <c r="AE56" s="23"/>
    </row>
    <row r="57" spans="1:31" ht="17.100000000000001" customHeight="1" x14ac:dyDescent="0.25">
      <c r="A57" s="351"/>
      <c r="B57" s="8"/>
      <c r="C57" s="4"/>
      <c r="D57" s="144"/>
      <c r="E57" s="34"/>
      <c r="F57" s="29"/>
      <c r="G57" s="35"/>
      <c r="H57" s="34"/>
      <c r="I57" s="29"/>
      <c r="J57" s="35"/>
      <c r="K57" s="22"/>
      <c r="L57" s="41"/>
      <c r="M57" s="23"/>
      <c r="N57" s="22"/>
      <c r="O57" s="29"/>
      <c r="P57" s="57"/>
      <c r="Q57" s="143" t="s">
        <v>18</v>
      </c>
      <c r="R57" s="139">
        <v>617</v>
      </c>
      <c r="S57" s="83">
        <v>721</v>
      </c>
      <c r="T57" s="150">
        <v>283</v>
      </c>
      <c r="U57" s="307">
        <f>S57/(F54*(I54/100))</f>
        <v>105.82709525906355</v>
      </c>
      <c r="V57" s="307">
        <f>U57*Z2</f>
        <v>423.30838103625422</v>
      </c>
      <c r="W57" s="259">
        <v>90904</v>
      </c>
      <c r="X57" s="84">
        <v>4</v>
      </c>
      <c r="Y57" s="85">
        <v>6</v>
      </c>
      <c r="Z57" s="272">
        <v>2</v>
      </c>
      <c r="AA57" s="313">
        <f>Y57/(F54*(I54/100))</f>
        <v>0.8806693086745927</v>
      </c>
      <c r="AB57" s="314"/>
      <c r="AC57" s="56"/>
      <c r="AD57" s="57"/>
      <c r="AE57" s="23"/>
    </row>
    <row r="58" spans="1:31" ht="17.100000000000001" customHeight="1" x14ac:dyDescent="0.25">
      <c r="A58" s="351"/>
      <c r="B58" s="8"/>
      <c r="C58" s="4"/>
      <c r="D58" s="144"/>
      <c r="E58" s="34"/>
      <c r="F58" s="29"/>
      <c r="G58" s="35"/>
      <c r="H58" s="34"/>
      <c r="I58" s="29"/>
      <c r="J58" s="35"/>
      <c r="K58" s="22"/>
      <c r="L58" s="41"/>
      <c r="M58" s="23"/>
      <c r="N58" s="22"/>
      <c r="O58" s="29"/>
      <c r="P58" s="57"/>
      <c r="Q58" s="143" t="s">
        <v>20</v>
      </c>
      <c r="R58" s="139">
        <v>370</v>
      </c>
      <c r="S58" s="83">
        <v>472</v>
      </c>
      <c r="T58" s="150">
        <v>207</v>
      </c>
      <c r="U58" s="307">
        <f>S58/(F54*(I54/100))</f>
        <v>69.279318949067957</v>
      </c>
      <c r="V58" s="307">
        <f>U58*AA2</f>
        <v>207.83795684720388</v>
      </c>
      <c r="W58" s="259">
        <v>90906</v>
      </c>
      <c r="X58" s="84"/>
      <c r="Y58" s="85"/>
      <c r="Z58" s="272">
        <v>1</v>
      </c>
      <c r="AA58" s="313">
        <f>Y58/(F54*(I54/100))</f>
        <v>0</v>
      </c>
      <c r="AB58" s="314"/>
      <c r="AC58" s="56"/>
      <c r="AD58" s="57"/>
      <c r="AE58" s="23"/>
    </row>
    <row r="59" spans="1:31" ht="17.100000000000001" customHeight="1" x14ac:dyDescent="0.25">
      <c r="A59" s="351"/>
      <c r="B59" s="8"/>
      <c r="C59" s="4"/>
      <c r="D59" s="144"/>
      <c r="E59" s="34"/>
      <c r="F59" s="29"/>
      <c r="G59" s="35"/>
      <c r="H59" s="34"/>
      <c r="I59" s="29"/>
      <c r="J59" s="35"/>
      <c r="K59" s="22"/>
      <c r="L59" s="41"/>
      <c r="M59" s="23"/>
      <c r="N59" s="22"/>
      <c r="O59" s="29"/>
      <c r="P59" s="57"/>
      <c r="Q59" s="143" t="s">
        <v>22</v>
      </c>
      <c r="R59" s="139">
        <v>293</v>
      </c>
      <c r="S59" s="83">
        <v>385</v>
      </c>
      <c r="T59" s="150">
        <v>114</v>
      </c>
      <c r="U59" s="307">
        <f>S59/(F54*(I54/100))</f>
        <v>56.509613973286363</v>
      </c>
      <c r="V59" s="307">
        <f>U59*AB2</f>
        <v>113.01922794657273</v>
      </c>
      <c r="W59" s="121"/>
      <c r="X59" s="22"/>
      <c r="Y59" s="23"/>
      <c r="Z59" s="121"/>
      <c r="AA59" s="313"/>
      <c r="AB59" s="314"/>
      <c r="AC59" s="56"/>
      <c r="AD59" s="57"/>
      <c r="AE59" s="23"/>
    </row>
    <row r="60" spans="1:31" ht="17.100000000000001" customHeight="1" thickBot="1" x14ac:dyDescent="0.3">
      <c r="A60" s="352"/>
      <c r="B60" s="12"/>
      <c r="C60" s="14"/>
      <c r="D60" s="148"/>
      <c r="E60" s="36"/>
      <c r="F60" s="30"/>
      <c r="G60" s="37"/>
      <c r="H60" s="36"/>
      <c r="I60" s="30"/>
      <c r="J60" s="37"/>
      <c r="K60" s="24"/>
      <c r="L60" s="40"/>
      <c r="M60" s="25"/>
      <c r="N60" s="24"/>
      <c r="O60" s="30"/>
      <c r="P60" s="59"/>
      <c r="Q60" s="148"/>
      <c r="R60" s="118">
        <v>1981</v>
      </c>
      <c r="S60" s="118">
        <v>2243</v>
      </c>
      <c r="T60" s="155">
        <v>849</v>
      </c>
      <c r="U60" s="302">
        <f>S60/(F54*(I54/100))</f>
        <v>329.22354322618526</v>
      </c>
      <c r="V60" s="302">
        <f>SUM(V54:V59)</f>
        <v>1434.3167473946867</v>
      </c>
      <c r="W60" s="255"/>
      <c r="X60" s="107"/>
      <c r="Y60" s="109"/>
      <c r="Z60" s="260" t="s">
        <v>76</v>
      </c>
      <c r="AA60" s="326">
        <f>SUM(AA54:AA58)</f>
        <v>21.576398062527524</v>
      </c>
      <c r="AB60" s="316"/>
      <c r="AC60" s="58"/>
      <c r="AD60" s="59"/>
      <c r="AE60" s="25"/>
    </row>
    <row r="61" spans="1:31" ht="17.100000000000001" customHeight="1" x14ac:dyDescent="0.25">
      <c r="A61" s="348" t="s">
        <v>62</v>
      </c>
      <c r="B61" s="7" t="s">
        <v>63</v>
      </c>
      <c r="C61" s="3"/>
      <c r="D61" s="158" t="s">
        <v>60</v>
      </c>
      <c r="E61" s="32">
        <v>8</v>
      </c>
      <c r="F61" s="28">
        <v>8</v>
      </c>
      <c r="G61" s="33">
        <v>8</v>
      </c>
      <c r="H61" s="32">
        <v>73.599999999999994</v>
      </c>
      <c r="I61" s="28">
        <v>76.7</v>
      </c>
      <c r="J61" s="173">
        <v>73</v>
      </c>
      <c r="K61" s="20">
        <v>2.8</v>
      </c>
      <c r="L61" s="51">
        <v>3</v>
      </c>
      <c r="M61" s="21">
        <v>2.7</v>
      </c>
      <c r="N61" s="20">
        <v>184</v>
      </c>
      <c r="O61" s="28">
        <v>180</v>
      </c>
      <c r="P61" s="55">
        <v>12</v>
      </c>
      <c r="Q61" s="113" t="s">
        <v>60</v>
      </c>
      <c r="R61" s="138">
        <v>1222</v>
      </c>
      <c r="S61" s="82">
        <v>1317</v>
      </c>
      <c r="T61" s="149">
        <v>624</v>
      </c>
      <c r="U61" s="297">
        <f>S61/(F61*(I61/100))</f>
        <v>214.63494132985659</v>
      </c>
      <c r="V61" s="297">
        <f>U61*W2</f>
        <v>2146.3494132985661</v>
      </c>
      <c r="W61" s="258">
        <v>90902</v>
      </c>
      <c r="X61" s="249">
        <v>5</v>
      </c>
      <c r="Y61" s="236">
        <v>11</v>
      </c>
      <c r="Z61" s="274">
        <v>2</v>
      </c>
      <c r="AA61" s="311">
        <f>Y61/(F61*(I61/100))</f>
        <v>1.7926988265971318</v>
      </c>
      <c r="AB61" s="312"/>
      <c r="AC61" s="54">
        <v>41</v>
      </c>
      <c r="AD61" s="55">
        <v>106</v>
      </c>
      <c r="AE61" s="21">
        <v>79</v>
      </c>
    </row>
    <row r="62" spans="1:31" ht="17.100000000000001" customHeight="1" x14ac:dyDescent="0.25">
      <c r="A62" s="346"/>
      <c r="B62" s="8"/>
      <c r="C62" s="4"/>
      <c r="D62" s="144"/>
      <c r="E62" s="34"/>
      <c r="F62" s="29"/>
      <c r="G62" s="35"/>
      <c r="H62" s="34"/>
      <c r="I62" s="29"/>
      <c r="J62" s="43"/>
      <c r="K62" s="22"/>
      <c r="L62" s="41"/>
      <c r="M62" s="23"/>
      <c r="N62" s="22"/>
      <c r="O62" s="29"/>
      <c r="P62" s="57"/>
      <c r="Q62" s="143" t="s">
        <v>61</v>
      </c>
      <c r="R62" s="139">
        <v>578</v>
      </c>
      <c r="S62" s="83">
        <v>560</v>
      </c>
      <c r="T62" s="150">
        <v>163</v>
      </c>
      <c r="U62" s="298">
        <f>S62/(F61*(I61/100))</f>
        <v>91.264667535853974</v>
      </c>
      <c r="V62" s="298">
        <f>U62*X2</f>
        <v>730.11734028683179</v>
      </c>
      <c r="W62" s="252">
        <v>90903</v>
      </c>
      <c r="X62" s="84">
        <v>9</v>
      </c>
      <c r="Y62" s="83">
        <v>11</v>
      </c>
      <c r="Z62" s="85">
        <v>6</v>
      </c>
      <c r="AA62" s="313">
        <f>Y62/(F61*(I61/100))</f>
        <v>1.7926988265971318</v>
      </c>
      <c r="AB62" s="314"/>
      <c r="AC62" s="56"/>
      <c r="AD62" s="57"/>
      <c r="AE62" s="23"/>
    </row>
    <row r="63" spans="1:31" ht="17.100000000000001" customHeight="1" x14ac:dyDescent="0.25">
      <c r="A63" s="346"/>
      <c r="B63" s="8"/>
      <c r="C63" s="4"/>
      <c r="D63" s="144"/>
      <c r="E63" s="34"/>
      <c r="F63" s="29"/>
      <c r="G63" s="35"/>
      <c r="H63" s="34"/>
      <c r="I63" s="29"/>
      <c r="J63" s="43"/>
      <c r="K63" s="22"/>
      <c r="L63" s="41"/>
      <c r="M63" s="23"/>
      <c r="N63" s="22"/>
      <c r="O63" s="29"/>
      <c r="P63" s="57"/>
      <c r="Q63" s="143" t="s">
        <v>35</v>
      </c>
      <c r="R63" s="139">
        <v>186</v>
      </c>
      <c r="S63" s="83">
        <v>139</v>
      </c>
      <c r="T63" s="150">
        <v>41</v>
      </c>
      <c r="U63" s="298">
        <f>S63/(F61*(I61/100))</f>
        <v>22.653194263363755</v>
      </c>
      <c r="V63" s="298">
        <f>U63*Y2</f>
        <v>135.91916558018252</v>
      </c>
      <c r="W63" s="252">
        <v>90904</v>
      </c>
      <c r="X63" s="84">
        <v>11</v>
      </c>
      <c r="Y63" s="83">
        <v>10</v>
      </c>
      <c r="Z63" s="85">
        <v>7</v>
      </c>
      <c r="AA63" s="313">
        <f>Y63/(F61*(I61/100))</f>
        <v>1.6297262059973925</v>
      </c>
      <c r="AB63" s="314"/>
      <c r="AC63" s="56"/>
      <c r="AD63" s="57"/>
      <c r="AE63" s="23"/>
    </row>
    <row r="64" spans="1:31" ht="17.100000000000001" customHeight="1" x14ac:dyDescent="0.25">
      <c r="A64" s="351"/>
      <c r="B64" s="8"/>
      <c r="C64" s="4"/>
      <c r="D64" s="144"/>
      <c r="E64" s="34"/>
      <c r="F64" s="29"/>
      <c r="G64" s="35"/>
      <c r="H64" s="34"/>
      <c r="I64" s="29"/>
      <c r="J64" s="43"/>
      <c r="K64" s="22"/>
      <c r="L64" s="41"/>
      <c r="M64" s="23"/>
      <c r="N64" s="22"/>
      <c r="O64" s="29"/>
      <c r="P64" s="57"/>
      <c r="Q64" s="143" t="s">
        <v>18</v>
      </c>
      <c r="R64" s="139">
        <v>25</v>
      </c>
      <c r="S64" s="83">
        <v>22</v>
      </c>
      <c r="T64" s="150">
        <v>6</v>
      </c>
      <c r="U64" s="307">
        <f>S64/(F61*(I61/100))</f>
        <v>3.5853976531942635</v>
      </c>
      <c r="V64" s="307">
        <f>U64*Z2</f>
        <v>14.341590612777054</v>
      </c>
      <c r="W64" s="252">
        <v>90905</v>
      </c>
      <c r="X64" s="84">
        <v>1</v>
      </c>
      <c r="Y64" s="83">
        <v>4</v>
      </c>
      <c r="Z64" s="85">
        <v>4</v>
      </c>
      <c r="AA64" s="313">
        <f>Y64/(F61*(I61/100))</f>
        <v>0.65189048239895697</v>
      </c>
      <c r="AB64" s="314"/>
      <c r="AC64" s="56"/>
      <c r="AD64" s="57"/>
      <c r="AE64" s="23"/>
    </row>
    <row r="65" spans="1:31" ht="17.100000000000001" customHeight="1" x14ac:dyDescent="0.25">
      <c r="A65" s="351"/>
      <c r="B65" s="8"/>
      <c r="C65" s="4"/>
      <c r="D65" s="144"/>
      <c r="E65" s="34"/>
      <c r="F65" s="29"/>
      <c r="G65" s="35"/>
      <c r="H65" s="34"/>
      <c r="I65" s="29"/>
      <c r="J65" s="43"/>
      <c r="K65" s="22"/>
      <c r="L65" s="41"/>
      <c r="M65" s="23"/>
      <c r="N65" s="22"/>
      <c r="O65" s="29"/>
      <c r="P65" s="57"/>
      <c r="Q65" s="143" t="s">
        <v>20</v>
      </c>
      <c r="R65" s="139">
        <v>2</v>
      </c>
      <c r="S65" s="83">
        <v>4</v>
      </c>
      <c r="T65" s="150">
        <v>2</v>
      </c>
      <c r="U65" s="307">
        <f>S65/(F61*(I61/100))</f>
        <v>0.65189048239895697</v>
      </c>
      <c r="V65" s="307">
        <f>U65*AA2</f>
        <v>1.9556714471968708</v>
      </c>
      <c r="W65" s="252">
        <v>90907</v>
      </c>
      <c r="X65" s="84"/>
      <c r="Y65" s="83">
        <v>1</v>
      </c>
      <c r="Z65" s="85"/>
      <c r="AA65" s="313">
        <f>Y65/(F61*(I61/100))</f>
        <v>0.16297262059973924</v>
      </c>
      <c r="AB65" s="314"/>
      <c r="AC65" s="56"/>
      <c r="AD65" s="57"/>
      <c r="AE65" s="23"/>
    </row>
    <row r="66" spans="1:31" ht="17.100000000000001" customHeight="1" thickBot="1" x14ac:dyDescent="0.3">
      <c r="A66" s="352"/>
      <c r="B66" s="102"/>
      <c r="C66" s="103"/>
      <c r="D66" s="147"/>
      <c r="E66" s="104"/>
      <c r="F66" s="105"/>
      <c r="G66" s="106"/>
      <c r="H66" s="104"/>
      <c r="I66" s="105"/>
      <c r="J66" s="174"/>
      <c r="K66" s="107"/>
      <c r="L66" s="108"/>
      <c r="M66" s="109"/>
      <c r="N66" s="107"/>
      <c r="O66" s="105"/>
      <c r="P66" s="111"/>
      <c r="Q66" s="147"/>
      <c r="R66" s="137">
        <v>2013</v>
      </c>
      <c r="S66" s="137">
        <v>2042</v>
      </c>
      <c r="T66" s="175">
        <v>836</v>
      </c>
      <c r="U66" s="302">
        <f>S66/(F61*(I61/100))</f>
        <v>332.79009126466752</v>
      </c>
      <c r="V66" s="302">
        <f>SUM(V61:V65)</f>
        <v>3028.6831812255541</v>
      </c>
      <c r="W66" s="260"/>
      <c r="X66" s="107"/>
      <c r="Y66" s="111"/>
      <c r="Z66" s="327" t="s">
        <v>76</v>
      </c>
      <c r="AA66" s="326">
        <f>SUM(AA61:AA65)</f>
        <v>6.0299869621903524</v>
      </c>
      <c r="AB66" s="316"/>
      <c r="AC66" s="110"/>
      <c r="AD66" s="111"/>
      <c r="AE66" s="109"/>
    </row>
    <row r="67" spans="1:31" ht="17.100000000000001" customHeight="1" x14ac:dyDescent="0.25">
      <c r="A67" s="346" t="s">
        <v>64</v>
      </c>
      <c r="B67" s="62" t="s">
        <v>65</v>
      </c>
      <c r="C67" s="90"/>
      <c r="D67" s="159" t="s">
        <v>18</v>
      </c>
      <c r="E67" s="63">
        <v>4</v>
      </c>
      <c r="F67" s="64">
        <v>4</v>
      </c>
      <c r="G67" s="65">
        <v>4</v>
      </c>
      <c r="H67" s="63">
        <v>96.6</v>
      </c>
      <c r="I67" s="64">
        <v>90.6</v>
      </c>
      <c r="J67" s="65">
        <v>96.9</v>
      </c>
      <c r="K67" s="66">
        <v>3.3</v>
      </c>
      <c r="L67" s="67">
        <v>3.2</v>
      </c>
      <c r="M67" s="68">
        <v>3.6</v>
      </c>
      <c r="N67" s="66">
        <v>0</v>
      </c>
      <c r="O67" s="64">
        <v>0</v>
      </c>
      <c r="P67" s="70">
        <v>0</v>
      </c>
      <c r="Q67" s="145" t="s">
        <v>18</v>
      </c>
      <c r="R67" s="208">
        <v>662</v>
      </c>
      <c r="S67" s="209">
        <v>453</v>
      </c>
      <c r="T67" s="210">
        <v>252</v>
      </c>
      <c r="U67" s="297">
        <f>S67/(F67*(I67/100))</f>
        <v>125.00000000000001</v>
      </c>
      <c r="V67" s="297">
        <f>U67*Z2</f>
        <v>500.00000000000006</v>
      </c>
      <c r="W67" s="254"/>
      <c r="X67" s="66"/>
      <c r="Y67" s="70"/>
      <c r="Z67" s="68"/>
      <c r="AA67" s="321"/>
      <c r="AB67" s="322"/>
      <c r="AC67" s="69"/>
      <c r="AD67" s="70"/>
      <c r="AE67" s="68"/>
    </row>
    <row r="68" spans="1:31" ht="17.100000000000001" customHeight="1" x14ac:dyDescent="0.25">
      <c r="A68" s="346"/>
      <c r="B68" s="12"/>
      <c r="C68" s="14"/>
      <c r="D68" s="148"/>
      <c r="E68" s="36"/>
      <c r="F68" s="30"/>
      <c r="G68" s="37"/>
      <c r="H68" s="36"/>
      <c r="I68" s="30"/>
      <c r="J68" s="37"/>
      <c r="K68" s="24"/>
      <c r="L68" s="40"/>
      <c r="M68" s="25"/>
      <c r="N68" s="24"/>
      <c r="O68" s="30"/>
      <c r="P68" s="59"/>
      <c r="Q68" s="143" t="s">
        <v>20</v>
      </c>
      <c r="R68" s="193">
        <v>597</v>
      </c>
      <c r="S68" s="194">
        <v>687</v>
      </c>
      <c r="T68" s="195">
        <v>291</v>
      </c>
      <c r="U68" s="298">
        <f>S68/(F67*(I67/100))</f>
        <v>189.56953642384107</v>
      </c>
      <c r="V68" s="298">
        <f>U68*AA2</f>
        <v>568.70860927152319</v>
      </c>
      <c r="W68" s="121"/>
      <c r="X68" s="24"/>
      <c r="Y68" s="59"/>
      <c r="Z68" s="25"/>
      <c r="AA68" s="317"/>
      <c r="AB68" s="318"/>
      <c r="AC68" s="58"/>
      <c r="AD68" s="167"/>
      <c r="AE68" s="25"/>
    </row>
    <row r="69" spans="1:31" ht="17.100000000000001" customHeight="1" x14ac:dyDescent="0.25">
      <c r="A69" s="346"/>
      <c r="B69" s="12"/>
      <c r="C69" s="14"/>
      <c r="D69" s="148"/>
      <c r="E69" s="36"/>
      <c r="F69" s="30"/>
      <c r="G69" s="37"/>
      <c r="H69" s="36"/>
      <c r="I69" s="30"/>
      <c r="J69" s="37"/>
      <c r="K69" s="24"/>
      <c r="L69" s="40"/>
      <c r="M69" s="25"/>
      <c r="N69" s="24"/>
      <c r="O69" s="30"/>
      <c r="P69" s="59"/>
      <c r="Q69" s="143" t="s">
        <v>22</v>
      </c>
      <c r="R69" s="193">
        <v>128</v>
      </c>
      <c r="S69" s="194">
        <v>146</v>
      </c>
      <c r="T69" s="195">
        <v>4</v>
      </c>
      <c r="U69" s="298">
        <f>S69/(F67*(I67/100))</f>
        <v>40.286975717439297</v>
      </c>
      <c r="V69" s="298">
        <f>U69*AB2</f>
        <v>80.573951434878595</v>
      </c>
      <c r="W69" s="121"/>
      <c r="X69" s="24"/>
      <c r="Y69" s="59"/>
      <c r="Z69" s="25"/>
      <c r="AA69" s="317"/>
      <c r="AB69" s="318"/>
      <c r="AC69" s="58"/>
      <c r="AD69" s="101"/>
      <c r="AE69" s="25"/>
    </row>
    <row r="70" spans="1:31" ht="17.100000000000001" customHeight="1" thickBot="1" x14ac:dyDescent="0.3">
      <c r="A70" s="351"/>
      <c r="B70" s="12"/>
      <c r="C70" s="14"/>
      <c r="D70" s="148"/>
      <c r="E70" s="36"/>
      <c r="F70" s="30"/>
      <c r="G70" s="37"/>
      <c r="H70" s="36"/>
      <c r="I70" s="30"/>
      <c r="J70" s="37"/>
      <c r="K70" s="24"/>
      <c r="L70" s="40"/>
      <c r="M70" s="25"/>
      <c r="N70" s="24"/>
      <c r="O70" s="30"/>
      <c r="P70" s="59"/>
      <c r="Q70" s="148"/>
      <c r="R70" s="223">
        <v>1387</v>
      </c>
      <c r="S70" s="224">
        <v>1286</v>
      </c>
      <c r="T70" s="225">
        <v>547</v>
      </c>
      <c r="U70" s="302">
        <f>S70/(F67*(I67/100))</f>
        <v>354.8565121412804</v>
      </c>
      <c r="V70" s="304">
        <f>SUM(V67:V69)</f>
        <v>1149.2825607064019</v>
      </c>
      <c r="W70" s="255"/>
      <c r="X70" s="107"/>
      <c r="Y70" s="111"/>
      <c r="Z70" s="109"/>
      <c r="AA70" s="319"/>
      <c r="AB70" s="320"/>
      <c r="AC70" s="58"/>
      <c r="AD70" s="59"/>
      <c r="AE70" s="25"/>
    </row>
    <row r="71" spans="1:31" ht="17.100000000000001" customHeight="1" x14ac:dyDescent="0.25">
      <c r="A71" s="348" t="s">
        <v>66</v>
      </c>
      <c r="B71" s="122" t="s">
        <v>67</v>
      </c>
      <c r="C71" s="123"/>
      <c r="D71" s="163" t="s">
        <v>60</v>
      </c>
      <c r="E71" s="124">
        <v>10</v>
      </c>
      <c r="F71" s="125">
        <v>10</v>
      </c>
      <c r="G71" s="126">
        <v>10</v>
      </c>
      <c r="H71" s="124">
        <v>76.099999999999994</v>
      </c>
      <c r="I71" s="125">
        <v>76.599999999999994</v>
      </c>
      <c r="J71" s="126">
        <v>72.099999999999994</v>
      </c>
      <c r="K71" s="127">
        <v>6.7</v>
      </c>
      <c r="L71" s="128">
        <v>6</v>
      </c>
      <c r="M71" s="129">
        <v>5.6</v>
      </c>
      <c r="N71" s="127">
        <v>130</v>
      </c>
      <c r="O71" s="125">
        <v>150</v>
      </c>
      <c r="P71" s="131">
        <v>30</v>
      </c>
      <c r="Q71" s="113" t="s">
        <v>60</v>
      </c>
      <c r="R71" s="229">
        <v>430</v>
      </c>
      <c r="S71" s="230">
        <v>405</v>
      </c>
      <c r="T71" s="231">
        <v>155</v>
      </c>
      <c r="U71" s="297">
        <f>S71/(F71*(I71/100))</f>
        <v>52.872062663185382</v>
      </c>
      <c r="V71" s="297">
        <f>U71*W2</f>
        <v>528.72062663185386</v>
      </c>
      <c r="W71" s="258" t="s">
        <v>19</v>
      </c>
      <c r="X71" s="288">
        <v>81</v>
      </c>
      <c r="Y71" s="289">
        <v>84</v>
      </c>
      <c r="Z71" s="290">
        <v>33</v>
      </c>
      <c r="AA71" s="311">
        <f>Y71/(F71*(I71/100))</f>
        <v>10.966057441253264</v>
      </c>
      <c r="AB71" s="312"/>
      <c r="AC71" s="130">
        <v>404</v>
      </c>
      <c r="AD71" s="131">
        <v>309</v>
      </c>
      <c r="AE71" s="129">
        <v>86</v>
      </c>
    </row>
    <row r="72" spans="1:31" ht="17.100000000000001" customHeight="1" x14ac:dyDescent="0.25">
      <c r="A72" s="346"/>
      <c r="B72" s="12"/>
      <c r="C72" s="14"/>
      <c r="D72" s="148"/>
      <c r="E72" s="36"/>
      <c r="F72" s="30"/>
      <c r="G72" s="37"/>
      <c r="H72" s="36"/>
      <c r="I72" s="30"/>
      <c r="J72" s="37"/>
      <c r="K72" s="24"/>
      <c r="L72" s="40"/>
      <c r="M72" s="25"/>
      <c r="N72" s="24"/>
      <c r="O72" s="30"/>
      <c r="P72" s="59"/>
      <c r="Q72" s="143" t="s">
        <v>61</v>
      </c>
      <c r="R72" s="232">
        <v>1154</v>
      </c>
      <c r="S72" s="233">
        <v>1090</v>
      </c>
      <c r="T72" s="234">
        <v>450</v>
      </c>
      <c r="U72" s="298">
        <f>S72/(F71*(I71/100))</f>
        <v>142.29765013054831</v>
      </c>
      <c r="V72" s="298">
        <f>U72*X2</f>
        <v>1138.3812010443864</v>
      </c>
      <c r="W72" s="252" t="s">
        <v>21</v>
      </c>
      <c r="X72" s="248">
        <v>113</v>
      </c>
      <c r="Y72" s="233">
        <v>136</v>
      </c>
      <c r="Z72" s="273">
        <v>59</v>
      </c>
      <c r="AA72" s="313">
        <f>Y72/(F71*(I71/100))</f>
        <v>17.754569190600524</v>
      </c>
      <c r="AB72" s="314"/>
      <c r="AC72" s="58"/>
      <c r="AD72" s="59"/>
      <c r="AE72" s="25"/>
    </row>
    <row r="73" spans="1:31" ht="17.100000000000001" customHeight="1" x14ac:dyDescent="0.25">
      <c r="A73" s="346"/>
      <c r="B73" s="12"/>
      <c r="C73" s="14"/>
      <c r="D73" s="148"/>
      <c r="E73" s="36"/>
      <c r="F73" s="30"/>
      <c r="G73" s="37"/>
      <c r="H73" s="36"/>
      <c r="I73" s="30"/>
      <c r="J73" s="37"/>
      <c r="K73" s="24"/>
      <c r="L73" s="40"/>
      <c r="M73" s="25"/>
      <c r="N73" s="24"/>
      <c r="O73" s="30"/>
      <c r="P73" s="59"/>
      <c r="Q73" s="143" t="s">
        <v>35</v>
      </c>
      <c r="R73" s="232">
        <v>905</v>
      </c>
      <c r="S73" s="233">
        <v>881</v>
      </c>
      <c r="T73" s="234">
        <v>285</v>
      </c>
      <c r="U73" s="298">
        <f>S73/(F71*(I71/100))</f>
        <v>115.01305483028722</v>
      </c>
      <c r="V73" s="298">
        <f>U73*Y2</f>
        <v>690.0783289817233</v>
      </c>
      <c r="W73" s="252" t="s">
        <v>23</v>
      </c>
      <c r="X73" s="248">
        <v>119</v>
      </c>
      <c r="Y73" s="233">
        <v>130</v>
      </c>
      <c r="Z73" s="273">
        <v>58</v>
      </c>
      <c r="AA73" s="313">
        <f>Y73/(F71*(I71/100))</f>
        <v>16.971279373368148</v>
      </c>
      <c r="AB73" s="314"/>
      <c r="AC73" s="58"/>
      <c r="AD73" s="59"/>
      <c r="AE73" s="25"/>
    </row>
    <row r="74" spans="1:31" ht="17.100000000000001" customHeight="1" x14ac:dyDescent="0.25">
      <c r="A74" s="351"/>
      <c r="B74" s="12"/>
      <c r="C74" s="14"/>
      <c r="D74" s="148"/>
      <c r="E74" s="36"/>
      <c r="F74" s="30"/>
      <c r="G74" s="37"/>
      <c r="H74" s="36"/>
      <c r="I74" s="30"/>
      <c r="J74" s="37"/>
      <c r="K74" s="24"/>
      <c r="L74" s="40"/>
      <c r="M74" s="25"/>
      <c r="N74" s="24"/>
      <c r="O74" s="30"/>
      <c r="P74" s="59"/>
      <c r="Q74" s="143" t="s">
        <v>18</v>
      </c>
      <c r="R74" s="232">
        <v>181</v>
      </c>
      <c r="S74" s="233">
        <v>267</v>
      </c>
      <c r="T74" s="234">
        <v>267</v>
      </c>
      <c r="U74" s="307">
        <f>S74/(F71*(I71/100))</f>
        <v>34.856396866840733</v>
      </c>
      <c r="V74" s="307">
        <f>U74*Z2</f>
        <v>139.42558746736293</v>
      </c>
      <c r="W74" s="252" t="s">
        <v>24</v>
      </c>
      <c r="X74" s="248">
        <v>53</v>
      </c>
      <c r="Y74" s="233">
        <v>56</v>
      </c>
      <c r="Z74" s="273">
        <v>23</v>
      </c>
      <c r="AA74" s="313">
        <f>Y74/(F71*(I71/100))</f>
        <v>7.3107049608355101</v>
      </c>
      <c r="AB74" s="314"/>
      <c r="AC74" s="58"/>
      <c r="AD74" s="59"/>
      <c r="AE74" s="25"/>
    </row>
    <row r="75" spans="1:31" ht="17.100000000000001" customHeight="1" x14ac:dyDescent="0.25">
      <c r="A75" s="351"/>
      <c r="B75" s="12"/>
      <c r="C75" s="14"/>
      <c r="D75" s="148"/>
      <c r="E75" s="36"/>
      <c r="F75" s="30"/>
      <c r="G75" s="37"/>
      <c r="H75" s="36"/>
      <c r="I75" s="30"/>
      <c r="J75" s="37"/>
      <c r="K75" s="24"/>
      <c r="L75" s="40"/>
      <c r="M75" s="25"/>
      <c r="N75" s="24"/>
      <c r="O75" s="30"/>
      <c r="P75" s="59"/>
      <c r="Q75" s="143" t="s">
        <v>20</v>
      </c>
      <c r="R75" s="232">
        <v>14</v>
      </c>
      <c r="S75" s="233">
        <v>11</v>
      </c>
      <c r="T75" s="234"/>
      <c r="U75" s="307">
        <f>S75/(F71*(I71/100))</f>
        <v>1.4360313315926894</v>
      </c>
      <c r="V75" s="307">
        <f>U75*AA2</f>
        <v>4.3080939947780683</v>
      </c>
      <c r="W75" s="252" t="s">
        <v>25</v>
      </c>
      <c r="X75" s="248">
        <v>12</v>
      </c>
      <c r="Y75" s="233">
        <v>10</v>
      </c>
      <c r="Z75" s="273">
        <v>4</v>
      </c>
      <c r="AA75" s="313">
        <f>Y75/(F71*(I71/100))</f>
        <v>1.3054830287206267</v>
      </c>
      <c r="AB75" s="314"/>
      <c r="AC75" s="58"/>
      <c r="AD75" s="59"/>
      <c r="AE75" s="25"/>
    </row>
    <row r="76" spans="1:31" ht="17.100000000000001" customHeight="1" x14ac:dyDescent="0.25">
      <c r="A76" s="351"/>
      <c r="B76" s="12"/>
      <c r="C76" s="14"/>
      <c r="D76" s="148"/>
      <c r="E76" s="36"/>
      <c r="F76" s="30"/>
      <c r="G76" s="37"/>
      <c r="H76" s="36"/>
      <c r="I76" s="30"/>
      <c r="J76" s="37"/>
      <c r="K76" s="24"/>
      <c r="L76" s="40"/>
      <c r="M76" s="25"/>
      <c r="N76" s="24"/>
      <c r="O76" s="30"/>
      <c r="P76" s="59"/>
      <c r="Q76" s="143" t="s">
        <v>22</v>
      </c>
      <c r="R76" s="232">
        <v>5</v>
      </c>
      <c r="S76" s="233">
        <v>2</v>
      </c>
      <c r="T76" s="234">
        <v>7</v>
      </c>
      <c r="U76" s="307">
        <f>S76/(F71*(I71/100))</f>
        <v>0.26109660574412535</v>
      </c>
      <c r="V76" s="307">
        <f>U76*AB2</f>
        <v>0.52219321148825071</v>
      </c>
      <c r="W76" s="252" t="s">
        <v>26</v>
      </c>
      <c r="X76" s="248"/>
      <c r="Y76" s="233">
        <v>3</v>
      </c>
      <c r="Z76" s="273"/>
      <c r="AA76" s="313">
        <f>Y76/(F71*(I71/100))</f>
        <v>0.391644908616188</v>
      </c>
      <c r="AB76" s="314"/>
      <c r="AC76" s="58"/>
      <c r="AD76" s="59"/>
      <c r="AE76" s="25"/>
    </row>
    <row r="77" spans="1:31" ht="17.100000000000001" customHeight="1" thickBot="1" x14ac:dyDescent="0.3">
      <c r="A77" s="352"/>
      <c r="B77" s="102"/>
      <c r="C77" s="103"/>
      <c r="D77" s="147"/>
      <c r="E77" s="104"/>
      <c r="F77" s="105"/>
      <c r="G77" s="106"/>
      <c r="H77" s="104"/>
      <c r="I77" s="105"/>
      <c r="J77" s="106"/>
      <c r="K77" s="107"/>
      <c r="L77" s="108"/>
      <c r="M77" s="109"/>
      <c r="N77" s="107"/>
      <c r="O77" s="105"/>
      <c r="P77" s="111"/>
      <c r="Q77" s="147"/>
      <c r="R77" s="137">
        <v>2689</v>
      </c>
      <c r="S77" s="137">
        <v>2656</v>
      </c>
      <c r="T77" s="175">
        <v>1164</v>
      </c>
      <c r="U77" s="302">
        <f>S77/(F71*(I71/100))</f>
        <v>346.73629242819845</v>
      </c>
      <c r="V77" s="302">
        <f>SUM(V71:V76)</f>
        <v>2501.4360313315929</v>
      </c>
      <c r="W77" s="255"/>
      <c r="X77" s="107"/>
      <c r="Y77" s="111"/>
      <c r="Z77" s="327" t="s">
        <v>76</v>
      </c>
      <c r="AA77" s="328">
        <f>SUM(AA71:AA76)</f>
        <v>54.699738903394262</v>
      </c>
      <c r="AB77" s="316"/>
      <c r="AC77" s="110"/>
      <c r="AD77" s="111"/>
      <c r="AE77" s="109"/>
    </row>
    <row r="78" spans="1:31" ht="17.100000000000001" customHeight="1" x14ac:dyDescent="0.25">
      <c r="A78" s="348" t="s">
        <v>68</v>
      </c>
      <c r="B78" s="7" t="s">
        <v>69</v>
      </c>
      <c r="C78" s="3"/>
      <c r="D78" s="158" t="s">
        <v>22</v>
      </c>
      <c r="E78" s="32">
        <v>6</v>
      </c>
      <c r="F78" s="28">
        <v>6</v>
      </c>
      <c r="G78" s="33">
        <v>6</v>
      </c>
      <c r="H78" s="32">
        <v>81.7</v>
      </c>
      <c r="I78" s="28">
        <v>88.5</v>
      </c>
      <c r="J78" s="33">
        <v>89.6</v>
      </c>
      <c r="K78" s="20">
        <v>1.8</v>
      </c>
      <c r="L78" s="51">
        <v>2</v>
      </c>
      <c r="M78" s="21">
        <v>1.9</v>
      </c>
      <c r="N78" s="20">
        <v>270</v>
      </c>
      <c r="O78" s="28">
        <v>201</v>
      </c>
      <c r="P78" s="55">
        <v>3</v>
      </c>
      <c r="Q78" s="113" t="s">
        <v>22</v>
      </c>
      <c r="R78" s="184">
        <v>1563</v>
      </c>
      <c r="S78" s="185">
        <v>1743</v>
      </c>
      <c r="T78" s="186">
        <v>720</v>
      </c>
      <c r="U78" s="297">
        <f>S78/(F78*(I78/100))</f>
        <v>328.24858757062145</v>
      </c>
      <c r="V78" s="297">
        <f>U78*AB2</f>
        <v>656.49717514124291</v>
      </c>
      <c r="W78" s="256"/>
      <c r="X78" s="20"/>
      <c r="Y78" s="55"/>
      <c r="Z78" s="21"/>
      <c r="AA78" s="321"/>
      <c r="AB78" s="322"/>
      <c r="AC78" s="69"/>
      <c r="AD78" s="55"/>
      <c r="AE78" s="21"/>
    </row>
    <row r="79" spans="1:31" ht="17.100000000000001" customHeight="1" thickBot="1" x14ac:dyDescent="0.3">
      <c r="A79" s="346"/>
      <c r="B79" s="102"/>
      <c r="C79" s="103"/>
      <c r="D79" s="147"/>
      <c r="E79" s="104"/>
      <c r="F79" s="105"/>
      <c r="G79" s="106"/>
      <c r="H79" s="104"/>
      <c r="I79" s="105"/>
      <c r="J79" s="106"/>
      <c r="K79" s="107"/>
      <c r="L79" s="108"/>
      <c r="M79" s="109"/>
      <c r="N79" s="107"/>
      <c r="O79" s="105"/>
      <c r="P79" s="111"/>
      <c r="Q79" s="147"/>
      <c r="R79" s="190">
        <v>1563</v>
      </c>
      <c r="S79" s="191">
        <v>1743</v>
      </c>
      <c r="T79" s="192">
        <v>720</v>
      </c>
      <c r="U79" s="308">
        <f>S79/(F78*(I78/100))</f>
        <v>328.24858757062145</v>
      </c>
      <c r="V79" s="302">
        <f>SUM(V78)</f>
        <v>656.49717514124291</v>
      </c>
      <c r="W79" s="255"/>
      <c r="X79" s="107"/>
      <c r="Y79" s="111"/>
      <c r="Z79" s="109"/>
      <c r="AA79" s="319"/>
      <c r="AB79" s="320"/>
      <c r="AC79" s="110"/>
      <c r="AD79" s="111"/>
      <c r="AE79" s="109"/>
    </row>
    <row r="80" spans="1:31" ht="17.100000000000001" customHeight="1" x14ac:dyDescent="0.25">
      <c r="A80" s="348" t="s">
        <v>70</v>
      </c>
      <c r="B80" s="122" t="s">
        <v>71</v>
      </c>
      <c r="C80" s="123"/>
      <c r="D80" s="163" t="s">
        <v>20</v>
      </c>
      <c r="E80" s="124">
        <v>10</v>
      </c>
      <c r="F80" s="125">
        <v>10</v>
      </c>
      <c r="G80" s="126">
        <v>10</v>
      </c>
      <c r="H80" s="124">
        <v>132.30000000000001</v>
      </c>
      <c r="I80" s="125">
        <v>124.9</v>
      </c>
      <c r="J80" s="126">
        <v>124.8</v>
      </c>
      <c r="K80" s="127">
        <v>15.7</v>
      </c>
      <c r="L80" s="128">
        <v>15.5</v>
      </c>
      <c r="M80" s="129">
        <v>19.2</v>
      </c>
      <c r="N80" s="127">
        <v>0</v>
      </c>
      <c r="O80" s="125">
        <v>0</v>
      </c>
      <c r="P80" s="131">
        <v>0</v>
      </c>
      <c r="Q80" s="145" t="s">
        <v>20</v>
      </c>
      <c r="R80" s="184">
        <v>760</v>
      </c>
      <c r="S80" s="185">
        <v>530</v>
      </c>
      <c r="T80" s="186">
        <v>174</v>
      </c>
      <c r="U80" s="297">
        <f>S80/(F80*(I80/100))</f>
        <v>42.433947157726173</v>
      </c>
      <c r="V80" s="297">
        <f>U80*AA2</f>
        <v>127.30184147317851</v>
      </c>
      <c r="W80" s="254"/>
      <c r="X80" s="97"/>
      <c r="Y80" s="101"/>
      <c r="Z80" s="99"/>
      <c r="AA80" s="321"/>
      <c r="AB80" s="322"/>
      <c r="AC80" s="130"/>
      <c r="AD80" s="131"/>
      <c r="AE80" s="129"/>
    </row>
    <row r="81" spans="1:31" ht="17.100000000000001" customHeight="1" x14ac:dyDescent="0.25">
      <c r="A81" s="346"/>
      <c r="B81" s="12"/>
      <c r="C81" s="14"/>
      <c r="D81" s="148"/>
      <c r="E81" s="36"/>
      <c r="F81" s="30"/>
      <c r="G81" s="37"/>
      <c r="H81" s="36"/>
      <c r="I81" s="30"/>
      <c r="J81" s="37"/>
      <c r="K81" s="24"/>
      <c r="L81" s="40"/>
      <c r="M81" s="25"/>
      <c r="N81" s="24"/>
      <c r="O81" s="30"/>
      <c r="P81" s="59"/>
      <c r="Q81" s="143" t="s">
        <v>22</v>
      </c>
      <c r="R81" s="193">
        <v>1611</v>
      </c>
      <c r="S81" s="194">
        <v>1342</v>
      </c>
      <c r="T81" s="195">
        <v>546</v>
      </c>
      <c r="U81" s="298">
        <f>S81/(F80*(I80/100))</f>
        <v>107.44595676541232</v>
      </c>
      <c r="V81" s="298">
        <f>U81*AB2</f>
        <v>214.89191353082464</v>
      </c>
      <c r="W81" s="121"/>
      <c r="X81" s="97"/>
      <c r="Y81" s="101"/>
      <c r="Z81" s="99"/>
      <c r="AA81" s="317"/>
      <c r="AB81" s="318"/>
      <c r="AC81" s="100"/>
      <c r="AD81" s="101"/>
      <c r="AE81" s="99"/>
    </row>
    <row r="82" spans="1:31" ht="17.100000000000001" customHeight="1" x14ac:dyDescent="0.25">
      <c r="A82" s="346"/>
      <c r="B82" s="12"/>
      <c r="C82" s="14"/>
      <c r="D82" s="148"/>
      <c r="E82" s="36"/>
      <c r="F82" s="30"/>
      <c r="G82" s="37"/>
      <c r="H82" s="36"/>
      <c r="I82" s="30"/>
      <c r="J82" s="37"/>
      <c r="K82" s="24"/>
      <c r="L82" s="40"/>
      <c r="M82" s="25"/>
      <c r="N82" s="24"/>
      <c r="O82" s="30"/>
      <c r="P82" s="59"/>
      <c r="Q82" s="144"/>
      <c r="R82" s="211">
        <v>2371</v>
      </c>
      <c r="S82" s="212">
        <v>1872</v>
      </c>
      <c r="T82" s="213">
        <v>720</v>
      </c>
      <c r="U82" s="299">
        <f>S82/(F80*(I80/100))</f>
        <v>149.8799039231385</v>
      </c>
      <c r="V82" s="303">
        <f>SUM(V80:V81)</f>
        <v>342.19375500400315</v>
      </c>
      <c r="W82" s="121"/>
      <c r="X82" s="97"/>
      <c r="Y82" s="101"/>
      <c r="Z82" s="99"/>
      <c r="AA82" s="317"/>
      <c r="AB82" s="318"/>
      <c r="AC82" s="100"/>
      <c r="AD82" s="101"/>
      <c r="AE82" s="99"/>
    </row>
    <row r="83" spans="1:31" ht="17.100000000000001" customHeight="1" x14ac:dyDescent="0.25">
      <c r="A83" s="346"/>
      <c r="B83" s="17" t="s">
        <v>72</v>
      </c>
      <c r="C83" s="18"/>
      <c r="D83" s="162" t="s">
        <v>20</v>
      </c>
      <c r="E83" s="38">
        <v>6</v>
      </c>
      <c r="F83" s="31">
        <v>6</v>
      </c>
      <c r="G83" s="39">
        <v>6</v>
      </c>
      <c r="H83" s="38">
        <v>99.1</v>
      </c>
      <c r="I83" s="31">
        <v>89.4</v>
      </c>
      <c r="J83" s="39">
        <v>94.5</v>
      </c>
      <c r="K83" s="26">
        <v>26.1</v>
      </c>
      <c r="L83" s="52">
        <v>28.2</v>
      </c>
      <c r="M83" s="27">
        <v>25.9</v>
      </c>
      <c r="N83" s="26">
        <v>84</v>
      </c>
      <c r="O83" s="31">
        <v>42</v>
      </c>
      <c r="P83" s="61">
        <v>0</v>
      </c>
      <c r="Q83" s="143" t="s">
        <v>20</v>
      </c>
      <c r="R83" s="193">
        <v>995</v>
      </c>
      <c r="S83" s="194">
        <v>732</v>
      </c>
      <c r="T83" s="195">
        <v>231</v>
      </c>
      <c r="U83" s="298">
        <f>S83/(F83*(I83/100))</f>
        <v>136.46532438478746</v>
      </c>
      <c r="V83" s="298">
        <f>U83*AA2</f>
        <v>409.39597315436242</v>
      </c>
      <c r="W83" s="121"/>
      <c r="X83" s="26"/>
      <c r="Y83" s="61"/>
      <c r="Z83" s="27"/>
      <c r="AA83" s="317"/>
      <c r="AB83" s="318"/>
      <c r="AC83" s="60"/>
      <c r="AD83" s="61"/>
      <c r="AE83" s="27"/>
    </row>
    <row r="84" spans="1:31" ht="17.100000000000001" customHeight="1" x14ac:dyDescent="0.25">
      <c r="A84" s="347"/>
      <c r="B84" s="12"/>
      <c r="C84" s="14"/>
      <c r="D84" s="148"/>
      <c r="E84" s="36"/>
      <c r="F84" s="30"/>
      <c r="G84" s="37"/>
      <c r="H84" s="36"/>
      <c r="I84" s="30"/>
      <c r="J84" s="37"/>
      <c r="K84" s="24"/>
      <c r="L84" s="40"/>
      <c r="M84" s="25"/>
      <c r="N84" s="24"/>
      <c r="O84" s="30"/>
      <c r="P84" s="59"/>
      <c r="Q84" s="143" t="s">
        <v>22</v>
      </c>
      <c r="R84" s="193">
        <v>761</v>
      </c>
      <c r="S84" s="194">
        <v>903</v>
      </c>
      <c r="T84" s="195">
        <v>262</v>
      </c>
      <c r="U84" s="298">
        <f>S84/(F83*(I83/100))</f>
        <v>168.34451901565996</v>
      </c>
      <c r="V84" s="298">
        <f>U84*AB2</f>
        <v>336.68903803131991</v>
      </c>
      <c r="W84" s="121"/>
      <c r="X84" s="97"/>
      <c r="Y84" s="101"/>
      <c r="Z84" s="99"/>
      <c r="AA84" s="317"/>
      <c r="AB84" s="318"/>
      <c r="AC84" s="100"/>
      <c r="AD84" s="101"/>
      <c r="AE84" s="99"/>
    </row>
    <row r="85" spans="1:31" ht="17.100000000000001" customHeight="1" thickBot="1" x14ac:dyDescent="0.3">
      <c r="A85" s="349"/>
      <c r="B85" s="102"/>
      <c r="C85" s="103"/>
      <c r="D85" s="147"/>
      <c r="E85" s="104"/>
      <c r="F85" s="105"/>
      <c r="G85" s="106"/>
      <c r="H85" s="104"/>
      <c r="I85" s="105"/>
      <c r="J85" s="106"/>
      <c r="K85" s="107"/>
      <c r="L85" s="108"/>
      <c r="M85" s="109"/>
      <c r="N85" s="107"/>
      <c r="O85" s="105"/>
      <c r="P85" s="111"/>
      <c r="Q85" s="147"/>
      <c r="R85" s="196">
        <v>1756</v>
      </c>
      <c r="S85" s="197">
        <v>1635</v>
      </c>
      <c r="T85" s="198">
        <v>493</v>
      </c>
      <c r="U85" s="299">
        <f>S85/(F83*(I83/100))</f>
        <v>304.80984340044745</v>
      </c>
      <c r="V85" s="303">
        <f>SUM(V83:V84)</f>
        <v>746.08501118568233</v>
      </c>
      <c r="W85" s="255"/>
      <c r="X85" s="76"/>
      <c r="Y85" s="81"/>
      <c r="Z85" s="78"/>
      <c r="AA85" s="324"/>
      <c r="AB85" s="320"/>
      <c r="AC85" s="80"/>
      <c r="AD85" s="81"/>
      <c r="AE85" s="78"/>
    </row>
    <row r="86" spans="1:31" ht="17.100000000000001" customHeight="1" x14ac:dyDescent="0.25">
      <c r="A86" s="346" t="s">
        <v>73</v>
      </c>
      <c r="B86" s="12" t="s">
        <v>74</v>
      </c>
      <c r="C86" s="14"/>
      <c r="D86" s="148" t="s">
        <v>18</v>
      </c>
      <c r="E86" s="36">
        <v>15</v>
      </c>
      <c r="F86" s="30">
        <v>15</v>
      </c>
      <c r="G86" s="96">
        <v>15</v>
      </c>
      <c r="H86" s="94">
        <v>76.3</v>
      </c>
      <c r="I86" s="95">
        <v>78.400000000000006</v>
      </c>
      <c r="J86" s="96">
        <v>72</v>
      </c>
      <c r="K86" s="97">
        <v>3.2</v>
      </c>
      <c r="L86" s="98">
        <v>3.2</v>
      </c>
      <c r="M86" s="99">
        <v>2.9</v>
      </c>
      <c r="N86" s="97">
        <v>482</v>
      </c>
      <c r="O86" s="95">
        <v>608</v>
      </c>
      <c r="P86" s="101">
        <v>89</v>
      </c>
      <c r="Q86" s="145" t="s">
        <v>60</v>
      </c>
      <c r="R86" s="235">
        <v>4</v>
      </c>
      <c r="S86" s="236">
        <v>16</v>
      </c>
      <c r="T86" s="237"/>
      <c r="U86" s="298">
        <f>S86/(F86*(I86/100))</f>
        <v>1.3605442176870748</v>
      </c>
      <c r="V86" s="298">
        <f>U86*W2</f>
        <v>13.605442176870747</v>
      </c>
      <c r="W86" s="258" t="s">
        <v>19</v>
      </c>
      <c r="X86" s="249">
        <v>253</v>
      </c>
      <c r="Y86" s="236">
        <v>271</v>
      </c>
      <c r="Z86" s="274">
        <v>19</v>
      </c>
      <c r="AA86" s="311">
        <f>Y86/(F86*(I86/100))</f>
        <v>23.044217687074831</v>
      </c>
      <c r="AB86" s="312"/>
      <c r="AC86" s="100"/>
      <c r="AD86" s="101">
        <v>8</v>
      </c>
      <c r="AE86" s="99"/>
    </row>
    <row r="87" spans="1:31" ht="17.100000000000001" customHeight="1" x14ac:dyDescent="0.25">
      <c r="A87" s="346"/>
      <c r="B87" s="12"/>
      <c r="C87" s="14"/>
      <c r="D87" s="148"/>
      <c r="E87" s="36"/>
      <c r="F87" s="30"/>
      <c r="G87" s="37"/>
      <c r="H87" s="36"/>
      <c r="I87" s="30"/>
      <c r="J87" s="37"/>
      <c r="K87" s="24"/>
      <c r="L87" s="40"/>
      <c r="M87" s="25"/>
      <c r="N87" s="24"/>
      <c r="O87" s="30"/>
      <c r="P87" s="59"/>
      <c r="Q87" s="143" t="s">
        <v>61</v>
      </c>
      <c r="R87" s="139">
        <v>95</v>
      </c>
      <c r="S87" s="83">
        <v>105</v>
      </c>
      <c r="T87" s="150">
        <v>5</v>
      </c>
      <c r="U87" s="298">
        <f>S87/(F86*(I86/100))</f>
        <v>8.9285714285714288</v>
      </c>
      <c r="V87" s="298">
        <f>U87*X2</f>
        <v>71.428571428571431</v>
      </c>
      <c r="W87" s="252" t="s">
        <v>21</v>
      </c>
      <c r="X87" s="84">
        <v>94</v>
      </c>
      <c r="Y87" s="83">
        <v>121</v>
      </c>
      <c r="Z87" s="85">
        <v>32</v>
      </c>
      <c r="AA87" s="313">
        <f>Y87/(F86*(I86/100))</f>
        <v>10.289115646258503</v>
      </c>
      <c r="AB87" s="314"/>
      <c r="AC87" s="100"/>
      <c r="AD87" s="101"/>
      <c r="AE87" s="99"/>
    </row>
    <row r="88" spans="1:31" ht="17.100000000000001" customHeight="1" x14ac:dyDescent="0.25">
      <c r="A88" s="346"/>
      <c r="B88" s="12"/>
      <c r="C88" s="14"/>
      <c r="D88" s="148"/>
      <c r="E88" s="36"/>
      <c r="F88" s="30"/>
      <c r="G88" s="37"/>
      <c r="H88" s="36"/>
      <c r="I88" s="30"/>
      <c r="J88" s="37"/>
      <c r="K88" s="24"/>
      <c r="L88" s="40"/>
      <c r="M88" s="25"/>
      <c r="N88" s="24"/>
      <c r="O88" s="30"/>
      <c r="P88" s="59"/>
      <c r="Q88" s="143" t="s">
        <v>35</v>
      </c>
      <c r="R88" s="139">
        <v>145</v>
      </c>
      <c r="S88" s="83">
        <v>208</v>
      </c>
      <c r="T88" s="150">
        <v>60</v>
      </c>
      <c r="U88" s="298">
        <f>S88/(F86*(I86/100))</f>
        <v>17.687074829931973</v>
      </c>
      <c r="V88" s="298">
        <f>U88*Y2</f>
        <v>106.12244897959184</v>
      </c>
      <c r="W88" s="252" t="s">
        <v>23</v>
      </c>
      <c r="X88" s="84">
        <v>53</v>
      </c>
      <c r="Y88" s="83">
        <v>54</v>
      </c>
      <c r="Z88" s="85">
        <v>8</v>
      </c>
      <c r="AA88" s="313">
        <f>Y88/(F86*(I86/100))</f>
        <v>4.591836734693878</v>
      </c>
      <c r="AB88" s="314"/>
      <c r="AC88" s="100"/>
      <c r="AD88" s="101"/>
      <c r="AE88" s="99"/>
    </row>
    <row r="89" spans="1:31" ht="17.100000000000001" customHeight="1" x14ac:dyDescent="0.25">
      <c r="A89" s="347"/>
      <c r="B89" s="12"/>
      <c r="C89" s="14"/>
      <c r="D89" s="148"/>
      <c r="E89" s="36"/>
      <c r="F89" s="30"/>
      <c r="G89" s="37"/>
      <c r="H89" s="36"/>
      <c r="I89" s="30"/>
      <c r="J89" s="37"/>
      <c r="K89" s="24"/>
      <c r="L89" s="40"/>
      <c r="M89" s="25"/>
      <c r="N89" s="24"/>
      <c r="O89" s="30"/>
      <c r="P89" s="59"/>
      <c r="Q89" s="143" t="s">
        <v>18</v>
      </c>
      <c r="R89" s="139">
        <v>3164</v>
      </c>
      <c r="S89" s="83">
        <v>3098</v>
      </c>
      <c r="T89" s="150">
        <v>1286</v>
      </c>
      <c r="U89" s="307">
        <f>S89/(F86*(I86/100))</f>
        <v>263.43537414965988</v>
      </c>
      <c r="V89" s="298">
        <f>U89*Z2</f>
        <v>1053.7414965986395</v>
      </c>
      <c r="W89" s="252" t="s">
        <v>24</v>
      </c>
      <c r="X89" s="84">
        <v>14</v>
      </c>
      <c r="Y89" s="83">
        <v>16</v>
      </c>
      <c r="Z89" s="85">
        <v>7</v>
      </c>
      <c r="AA89" s="313">
        <f>Y89/(F86*(I86/100))</f>
        <v>1.3605442176870748</v>
      </c>
      <c r="AB89" s="314"/>
      <c r="AC89" s="100"/>
      <c r="AD89" s="101"/>
      <c r="AE89" s="99"/>
    </row>
    <row r="90" spans="1:31" ht="17.100000000000001" customHeight="1" x14ac:dyDescent="0.25">
      <c r="A90" s="347"/>
      <c r="B90" s="12"/>
      <c r="C90" s="14"/>
      <c r="D90" s="148"/>
      <c r="E90" s="36"/>
      <c r="F90" s="30"/>
      <c r="G90" s="37"/>
      <c r="H90" s="36"/>
      <c r="I90" s="30"/>
      <c r="J90" s="37"/>
      <c r="K90" s="24"/>
      <c r="L90" s="40"/>
      <c r="M90" s="25"/>
      <c r="N90" s="24"/>
      <c r="O90" s="30"/>
      <c r="P90" s="59"/>
      <c r="Q90" s="143" t="s">
        <v>20</v>
      </c>
      <c r="R90" s="139">
        <v>343</v>
      </c>
      <c r="S90" s="83">
        <v>342</v>
      </c>
      <c r="T90" s="150">
        <v>123</v>
      </c>
      <c r="U90" s="307">
        <f>S90/(F86*(I86/100))</f>
        <v>29.081632653061224</v>
      </c>
      <c r="V90" s="298">
        <f>U90*AA2</f>
        <v>87.244897959183675</v>
      </c>
      <c r="W90" s="252" t="s">
        <v>25</v>
      </c>
      <c r="X90" s="84">
        <v>4</v>
      </c>
      <c r="Y90" s="83">
        <v>5</v>
      </c>
      <c r="Z90" s="85">
        <v>2</v>
      </c>
      <c r="AA90" s="313">
        <f>Y90/(F86*(I86/100))</f>
        <v>0.42517006802721091</v>
      </c>
      <c r="AB90" s="314"/>
      <c r="AC90" s="100"/>
      <c r="AD90" s="101"/>
      <c r="AE90" s="99"/>
    </row>
    <row r="91" spans="1:31" ht="17.100000000000001" customHeight="1" x14ac:dyDescent="0.25">
      <c r="A91" s="347"/>
      <c r="B91" s="8"/>
      <c r="C91" s="4"/>
      <c r="D91" s="144"/>
      <c r="E91" s="34"/>
      <c r="F91" s="29"/>
      <c r="G91" s="35"/>
      <c r="H91" s="34"/>
      <c r="I91" s="29"/>
      <c r="J91" s="35"/>
      <c r="K91" s="22"/>
      <c r="L91" s="41"/>
      <c r="M91" s="23"/>
      <c r="N91" s="22"/>
      <c r="O91" s="29"/>
      <c r="P91" s="23"/>
      <c r="Q91" s="143" t="s">
        <v>22</v>
      </c>
      <c r="R91" s="139">
        <v>46</v>
      </c>
      <c r="S91" s="83">
        <v>34</v>
      </c>
      <c r="T91" s="150">
        <v>9</v>
      </c>
      <c r="U91" s="307">
        <f>S91/(F86*(I86/100))</f>
        <v>2.8911564625850339</v>
      </c>
      <c r="V91" s="298">
        <f>U91*AB2</f>
        <v>5.7823129251700678</v>
      </c>
      <c r="W91" s="252" t="s">
        <v>26</v>
      </c>
      <c r="X91" s="84">
        <v>1</v>
      </c>
      <c r="Y91" s="83"/>
      <c r="Z91" s="85"/>
      <c r="AA91" s="313">
        <f>Y91/(F86*(I86/100))</f>
        <v>0</v>
      </c>
      <c r="AB91" s="314"/>
      <c r="AC91" s="100"/>
      <c r="AD91" s="101"/>
      <c r="AE91" s="99"/>
    </row>
    <row r="92" spans="1:31" ht="17.100000000000001" customHeight="1" thickBot="1" x14ac:dyDescent="0.3">
      <c r="A92" s="347"/>
      <c r="B92" s="176"/>
      <c r="C92" s="170"/>
      <c r="D92" s="177"/>
      <c r="E92" s="178"/>
      <c r="F92" s="179"/>
      <c r="G92" s="180"/>
      <c r="H92" s="178"/>
      <c r="I92" s="179"/>
      <c r="J92" s="181"/>
      <c r="K92" s="182"/>
      <c r="L92" s="183"/>
      <c r="M92" s="171"/>
      <c r="N92" s="182"/>
      <c r="O92" s="179"/>
      <c r="P92" s="172"/>
      <c r="Q92" s="143"/>
      <c r="R92" s="238">
        <v>3797</v>
      </c>
      <c r="S92" s="239">
        <v>3803</v>
      </c>
      <c r="T92" s="240">
        <v>1483</v>
      </c>
      <c r="U92" s="302">
        <f>S92/(F86*(I86/100))</f>
        <v>323.38435374149662</v>
      </c>
      <c r="V92" s="302">
        <f>SUM(V86:V91)</f>
        <v>1337.9251700680272</v>
      </c>
      <c r="W92" s="172"/>
      <c r="X92" s="132"/>
      <c r="Y92" s="134"/>
      <c r="Z92" s="329" t="s">
        <v>76</v>
      </c>
      <c r="AA92" s="328">
        <f>SUM(AA86:AA91)</f>
        <v>39.710884353741505</v>
      </c>
      <c r="AB92" s="316"/>
      <c r="AC92" s="133"/>
      <c r="AD92" s="134"/>
      <c r="AE92" s="135"/>
    </row>
    <row r="93" spans="1:31" ht="21.75" customHeight="1" thickTop="1" thickBot="1" x14ac:dyDescent="0.3">
      <c r="A93" s="15" t="s">
        <v>75</v>
      </c>
      <c r="B93" s="169"/>
      <c r="C93" s="16"/>
      <c r="D93" s="44"/>
      <c r="E93" s="45">
        <v>152</v>
      </c>
      <c r="F93" s="46">
        <v>152</v>
      </c>
      <c r="G93" s="47">
        <f>SUM(G5:G86)</f>
        <v>152</v>
      </c>
      <c r="H93" s="45">
        <v>85.1</v>
      </c>
      <c r="I93" s="46">
        <v>84.5</v>
      </c>
      <c r="J93" s="46">
        <v>81.8</v>
      </c>
      <c r="K93" s="45">
        <v>4.4000000000000004</v>
      </c>
      <c r="L93" s="53">
        <v>4.3</v>
      </c>
      <c r="M93" s="48">
        <v>4.3</v>
      </c>
      <c r="N93" s="45">
        <v>2179</v>
      </c>
      <c r="O93" s="46">
        <v>2096</v>
      </c>
      <c r="P93" s="46">
        <v>293</v>
      </c>
      <c r="Q93" s="46"/>
      <c r="R93" s="46"/>
      <c r="S93" s="46"/>
      <c r="T93" s="251"/>
      <c r="U93" s="278"/>
      <c r="V93" s="279"/>
      <c r="W93" s="48"/>
      <c r="X93" s="45"/>
      <c r="Y93" s="46"/>
      <c r="Z93" s="47"/>
      <c r="AA93" s="280"/>
      <c r="AB93" s="281"/>
      <c r="AC93" s="141"/>
      <c r="AD93" s="46"/>
      <c r="AE93" s="47"/>
    </row>
    <row r="94" spans="1:31" x14ac:dyDescent="0.25">
      <c r="U94" s="275"/>
      <c r="V94" s="275"/>
      <c r="AA94" s="276"/>
      <c r="AB94" s="277"/>
    </row>
  </sheetData>
  <mergeCells count="24">
    <mergeCell ref="AC3:AE3"/>
    <mergeCell ref="E3:G3"/>
    <mergeCell ref="H3:J3"/>
    <mergeCell ref="K3:M3"/>
    <mergeCell ref="R3:T3"/>
    <mergeCell ref="X3:Z3"/>
    <mergeCell ref="A40:A45"/>
    <mergeCell ref="N3:P3"/>
    <mergeCell ref="A5:A10"/>
    <mergeCell ref="A11:A13"/>
    <mergeCell ref="A14:A16"/>
    <mergeCell ref="A17:A19"/>
    <mergeCell ref="A37:A39"/>
    <mergeCell ref="A28:A36"/>
    <mergeCell ref="A20:A27"/>
    <mergeCell ref="A86:A92"/>
    <mergeCell ref="A80:A85"/>
    <mergeCell ref="A78:A79"/>
    <mergeCell ref="A47:A50"/>
    <mergeCell ref="A51:A53"/>
    <mergeCell ref="A54:A60"/>
    <mergeCell ref="A61:A66"/>
    <mergeCell ref="A67:A70"/>
    <mergeCell ref="A71:A77"/>
  </mergeCells>
  <pageMargins left="0.26" right="0.17" top="0.78740157480314965" bottom="0.18" header="0.31496062992125984" footer="0.16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4"/>
  <sheetViews>
    <sheetView tabSelected="1" topLeftCell="A49" zoomScaleNormal="100" workbookViewId="0">
      <selection activeCell="Q79" sqref="Q79"/>
    </sheetView>
  </sheetViews>
  <sheetFormatPr defaultRowHeight="15" x14ac:dyDescent="0.25"/>
  <cols>
    <col min="1" max="1" width="9.42578125" customWidth="1"/>
    <col min="2" max="3" width="10.42578125" customWidth="1"/>
    <col min="4" max="4" width="16.28515625" customWidth="1"/>
    <col min="5" max="19" width="9.7109375" style="10" customWidth="1"/>
    <col min="20" max="22" width="9.7109375" customWidth="1"/>
    <col min="23" max="24" width="9.7109375" style="261" customWidth="1"/>
    <col min="25" max="28" width="9.7109375" customWidth="1"/>
    <col min="29" max="29" width="9.7109375" style="266" customWidth="1"/>
    <col min="30" max="30" width="9.7109375" style="262" customWidth="1"/>
    <col min="31" max="33" width="9.7109375" customWidth="1"/>
  </cols>
  <sheetData>
    <row r="1" spans="1:33" ht="21.75" thickBot="1" x14ac:dyDescent="0.4">
      <c r="A1" s="49" t="s">
        <v>0</v>
      </c>
      <c r="B1" s="49"/>
      <c r="C1" s="49"/>
      <c r="D1" s="50"/>
      <c r="E1" s="19"/>
      <c r="F1" s="19"/>
      <c r="G1" s="19"/>
      <c r="W1" s="293"/>
      <c r="X1" s="293" t="s">
        <v>77</v>
      </c>
      <c r="Y1" s="294">
        <v>651</v>
      </c>
      <c r="Z1" s="294">
        <v>652</v>
      </c>
      <c r="AA1" s="294">
        <v>653</v>
      </c>
      <c r="AB1" s="294">
        <v>655</v>
      </c>
      <c r="AC1" s="294">
        <v>657</v>
      </c>
      <c r="AD1" s="294">
        <v>658</v>
      </c>
      <c r="AE1" s="295">
        <v>659</v>
      </c>
    </row>
    <row r="2" spans="1:33" ht="21.75" customHeight="1" thickBot="1" x14ac:dyDescent="0.35">
      <c r="A2" s="13"/>
      <c r="B2" s="13"/>
      <c r="C2" s="88"/>
      <c r="D2" s="1"/>
      <c r="E2" s="19"/>
      <c r="F2" s="19"/>
      <c r="G2" s="19"/>
      <c r="W2" s="293"/>
      <c r="X2" s="293"/>
      <c r="Y2" s="294">
        <v>10</v>
      </c>
      <c r="Z2" s="294">
        <v>8</v>
      </c>
      <c r="AA2" s="294">
        <v>6</v>
      </c>
      <c r="AB2" s="294">
        <v>4</v>
      </c>
      <c r="AC2" s="294">
        <v>3</v>
      </c>
      <c r="AD2" s="294">
        <v>2</v>
      </c>
      <c r="AE2" s="294">
        <v>1</v>
      </c>
    </row>
    <row r="3" spans="1:33" ht="30.75" thickBot="1" x14ac:dyDescent="0.3">
      <c r="A3" s="87" t="s">
        <v>1</v>
      </c>
      <c r="B3" s="164" t="s">
        <v>2</v>
      </c>
      <c r="C3" s="165" t="s">
        <v>3</v>
      </c>
      <c r="D3" s="156" t="s">
        <v>4</v>
      </c>
      <c r="E3" s="353" t="s">
        <v>5</v>
      </c>
      <c r="F3" s="354"/>
      <c r="G3" s="358"/>
      <c r="H3" s="353" t="s">
        <v>6</v>
      </c>
      <c r="I3" s="354"/>
      <c r="J3" s="358"/>
      <c r="K3" s="353" t="s">
        <v>7</v>
      </c>
      <c r="L3" s="354"/>
      <c r="M3" s="358"/>
      <c r="N3" s="353" t="s">
        <v>8</v>
      </c>
      <c r="O3" s="354"/>
      <c r="P3" s="354"/>
      <c r="Q3" s="264"/>
      <c r="R3" s="264"/>
      <c r="S3" s="142"/>
      <c r="T3" s="356" t="s">
        <v>9</v>
      </c>
      <c r="U3" s="356"/>
      <c r="V3" s="356"/>
      <c r="W3" s="291"/>
      <c r="X3" s="291"/>
      <c r="Y3" s="292"/>
      <c r="Z3" s="359" t="s">
        <v>10</v>
      </c>
      <c r="AA3" s="355"/>
      <c r="AB3" s="360"/>
      <c r="AC3" s="265"/>
      <c r="AD3" s="282"/>
      <c r="AE3" s="355" t="s">
        <v>11</v>
      </c>
      <c r="AF3" s="356"/>
      <c r="AG3" s="357"/>
    </row>
    <row r="4" spans="1:33" ht="15.75" thickBot="1" x14ac:dyDescent="0.3">
      <c r="A4" s="11"/>
      <c r="B4" s="9"/>
      <c r="C4" s="89"/>
      <c r="D4" s="157"/>
      <c r="E4" s="5">
        <v>2017</v>
      </c>
      <c r="F4" s="2">
        <v>2018</v>
      </c>
      <c r="G4" s="6" t="s">
        <v>12</v>
      </c>
      <c r="H4" s="5">
        <v>2017</v>
      </c>
      <c r="I4" s="2">
        <v>2018</v>
      </c>
      <c r="J4" s="6" t="s">
        <v>12</v>
      </c>
      <c r="K4" s="5">
        <v>2017</v>
      </c>
      <c r="L4" s="2">
        <v>2018</v>
      </c>
      <c r="M4" s="6" t="s">
        <v>12</v>
      </c>
      <c r="N4" s="5">
        <v>2017</v>
      </c>
      <c r="O4" s="2">
        <v>2018</v>
      </c>
      <c r="P4" s="136" t="s">
        <v>12</v>
      </c>
      <c r="Q4" s="309" t="s">
        <v>78</v>
      </c>
      <c r="R4" s="330"/>
      <c r="S4" s="146"/>
      <c r="T4" s="137">
        <v>2017</v>
      </c>
      <c r="U4" s="2">
        <v>2018</v>
      </c>
      <c r="V4" s="136" t="s">
        <v>12</v>
      </c>
      <c r="W4" s="296" t="s">
        <v>13</v>
      </c>
      <c r="X4" s="296" t="s">
        <v>14</v>
      </c>
      <c r="Y4" s="283"/>
      <c r="Z4" s="5">
        <v>2017</v>
      </c>
      <c r="AA4" s="2">
        <v>2018</v>
      </c>
      <c r="AB4" s="6" t="s">
        <v>12</v>
      </c>
      <c r="AC4" s="309" t="s">
        <v>15</v>
      </c>
      <c r="AD4" s="310" t="s">
        <v>14</v>
      </c>
      <c r="AE4" s="137">
        <v>2017</v>
      </c>
      <c r="AF4" s="2">
        <v>2018</v>
      </c>
      <c r="AG4" s="6" t="s">
        <v>12</v>
      </c>
    </row>
    <row r="5" spans="1:33" ht="16.5" customHeight="1" x14ac:dyDescent="0.25">
      <c r="A5" s="348" t="s">
        <v>16</v>
      </c>
      <c r="B5" s="7" t="s">
        <v>17</v>
      </c>
      <c r="C5" s="3">
        <v>89301013</v>
      </c>
      <c r="D5" s="158" t="s">
        <v>18</v>
      </c>
      <c r="E5" s="32">
        <v>8</v>
      </c>
      <c r="F5" s="28">
        <v>8</v>
      </c>
      <c r="G5" s="33">
        <v>8</v>
      </c>
      <c r="H5" s="32">
        <v>82.5</v>
      </c>
      <c r="I5" s="28">
        <v>78.7</v>
      </c>
      <c r="J5" s="33">
        <v>79.7</v>
      </c>
      <c r="K5" s="20">
        <v>3.6</v>
      </c>
      <c r="L5" s="51">
        <v>3.6</v>
      </c>
      <c r="M5" s="21">
        <v>3.5</v>
      </c>
      <c r="N5" s="20">
        <v>64</v>
      </c>
      <c r="O5" s="28">
        <v>56</v>
      </c>
      <c r="P5" s="55">
        <v>38</v>
      </c>
      <c r="Q5" s="338">
        <f>(((365*F5)-O5)*(I5/100)/L5)/F5</f>
        <v>78.262777777777785</v>
      </c>
      <c r="R5" s="153"/>
      <c r="S5" s="145" t="s">
        <v>18</v>
      </c>
      <c r="T5" s="138">
        <v>995</v>
      </c>
      <c r="U5" s="82">
        <v>946</v>
      </c>
      <c r="V5" s="149">
        <v>310</v>
      </c>
      <c r="W5" s="297">
        <f>U5/(F5*(I5/100))</f>
        <v>150.2541296060991</v>
      </c>
      <c r="X5" s="297">
        <f>W5*AB2</f>
        <v>601.01651842439639</v>
      </c>
      <c r="Y5" s="258" t="s">
        <v>19</v>
      </c>
      <c r="Z5" s="249">
        <v>25</v>
      </c>
      <c r="AA5" s="236">
        <v>44</v>
      </c>
      <c r="AB5" s="274">
        <v>11</v>
      </c>
      <c r="AC5" s="311">
        <f>AA5/(F5*(I5/100))</f>
        <v>6.9885641677255395</v>
      </c>
      <c r="AD5" s="312"/>
      <c r="AE5" s="54"/>
      <c r="AF5" s="55"/>
      <c r="AG5" s="21"/>
    </row>
    <row r="6" spans="1:33" ht="16.5" customHeight="1" x14ac:dyDescent="0.25">
      <c r="A6" s="346"/>
      <c r="B6" s="62"/>
      <c r="C6" s="90"/>
      <c r="D6" s="159"/>
      <c r="E6" s="63"/>
      <c r="F6" s="64"/>
      <c r="G6" s="65"/>
      <c r="H6" s="63"/>
      <c r="I6" s="64"/>
      <c r="J6" s="65"/>
      <c r="K6" s="66"/>
      <c r="L6" s="67"/>
      <c r="M6" s="68"/>
      <c r="N6" s="66"/>
      <c r="O6" s="64"/>
      <c r="P6" s="70"/>
      <c r="Q6" s="338"/>
      <c r="R6" s="153"/>
      <c r="S6" s="143" t="s">
        <v>20</v>
      </c>
      <c r="T6" s="139">
        <v>728</v>
      </c>
      <c r="U6" s="83">
        <v>634</v>
      </c>
      <c r="V6" s="150">
        <v>257</v>
      </c>
      <c r="W6" s="298">
        <f>U6/(F5*(I5/100))</f>
        <v>100.69885641677254</v>
      </c>
      <c r="X6" s="298">
        <f>W6*AC2</f>
        <v>302.09656925031766</v>
      </c>
      <c r="Y6" s="252" t="s">
        <v>21</v>
      </c>
      <c r="Z6" s="84">
        <v>20</v>
      </c>
      <c r="AA6" s="83">
        <v>29</v>
      </c>
      <c r="AB6" s="85">
        <v>14</v>
      </c>
      <c r="AC6" s="313">
        <f>AA6/(F5*(I5/100))</f>
        <v>4.6060991105463787</v>
      </c>
      <c r="AD6" s="314"/>
      <c r="AE6" s="69"/>
      <c r="AF6" s="70"/>
      <c r="AG6" s="68"/>
    </row>
    <row r="7" spans="1:33" ht="16.5" customHeight="1" x14ac:dyDescent="0.25">
      <c r="A7" s="346"/>
      <c r="B7" s="62"/>
      <c r="C7" s="90"/>
      <c r="D7" s="159"/>
      <c r="E7" s="63"/>
      <c r="F7" s="64"/>
      <c r="G7" s="65"/>
      <c r="H7" s="63"/>
      <c r="I7" s="64"/>
      <c r="J7" s="65"/>
      <c r="K7" s="66"/>
      <c r="L7" s="67"/>
      <c r="M7" s="68"/>
      <c r="N7" s="66"/>
      <c r="O7" s="64"/>
      <c r="P7" s="70"/>
      <c r="Q7" s="338"/>
      <c r="R7" s="153"/>
      <c r="S7" s="143" t="s">
        <v>22</v>
      </c>
      <c r="T7" s="139">
        <v>599</v>
      </c>
      <c r="U7" s="83">
        <v>598</v>
      </c>
      <c r="V7" s="150">
        <v>250</v>
      </c>
      <c r="W7" s="298">
        <f>U7/(F5*(I5/100))</f>
        <v>94.980940279542565</v>
      </c>
      <c r="X7" s="298">
        <f>W7*AD2</f>
        <v>189.96188055908513</v>
      </c>
      <c r="Y7" s="252" t="s">
        <v>23</v>
      </c>
      <c r="Z7" s="84">
        <v>30</v>
      </c>
      <c r="AA7" s="83">
        <v>20</v>
      </c>
      <c r="AB7" s="85">
        <v>11</v>
      </c>
      <c r="AC7" s="313">
        <f>AA7/(F5*(I5/100))</f>
        <v>3.1766200762388817</v>
      </c>
      <c r="AD7" s="314"/>
      <c r="AE7" s="69"/>
      <c r="AF7" s="70"/>
      <c r="AG7" s="68"/>
    </row>
    <row r="8" spans="1:33" ht="16.5" customHeight="1" x14ac:dyDescent="0.25">
      <c r="A8" s="346"/>
      <c r="B8" s="62"/>
      <c r="C8" s="90"/>
      <c r="D8" s="159"/>
      <c r="E8" s="63"/>
      <c r="F8" s="64"/>
      <c r="G8" s="65"/>
      <c r="H8" s="63"/>
      <c r="I8" s="64"/>
      <c r="J8" s="65"/>
      <c r="K8" s="66"/>
      <c r="L8" s="67"/>
      <c r="M8" s="68"/>
      <c r="N8" s="66"/>
      <c r="O8" s="64"/>
      <c r="P8" s="70"/>
      <c r="Q8" s="338"/>
      <c r="R8" s="153"/>
      <c r="S8" s="144"/>
      <c r="T8" s="140">
        <f>SUM(T5:T7)</f>
        <v>2322</v>
      </c>
      <c r="U8" s="112">
        <f>SUM(U5:U7)</f>
        <v>2178</v>
      </c>
      <c r="V8" s="151">
        <f>SUM(V5:V7)</f>
        <v>817</v>
      </c>
      <c r="W8" s="299">
        <f>U8/(F5*(I5/100))</f>
        <v>345.93392630241419</v>
      </c>
      <c r="X8" s="299">
        <f>SUM(X5:X7)</f>
        <v>1093.0749682337992</v>
      </c>
      <c r="Y8" s="252" t="s">
        <v>24</v>
      </c>
      <c r="Z8" s="84">
        <v>7</v>
      </c>
      <c r="AA8" s="83">
        <v>10</v>
      </c>
      <c r="AB8" s="85">
        <v>2</v>
      </c>
      <c r="AC8" s="313">
        <f>AA8/(F5*(I5/100))</f>
        <v>1.5883100381194408</v>
      </c>
      <c r="AD8" s="314"/>
      <c r="AE8" s="69"/>
      <c r="AF8" s="167"/>
      <c r="AG8" s="68"/>
    </row>
    <row r="9" spans="1:33" ht="16.5" customHeight="1" x14ac:dyDescent="0.25">
      <c r="A9" s="346"/>
      <c r="B9" s="62"/>
      <c r="C9" s="90"/>
      <c r="D9" s="159"/>
      <c r="E9" s="63"/>
      <c r="F9" s="64"/>
      <c r="G9" s="65"/>
      <c r="H9" s="63"/>
      <c r="I9" s="64"/>
      <c r="J9" s="65"/>
      <c r="K9" s="66"/>
      <c r="L9" s="67"/>
      <c r="M9" s="68"/>
      <c r="N9" s="66"/>
      <c r="O9" s="64"/>
      <c r="P9" s="70"/>
      <c r="Q9" s="338"/>
      <c r="R9" s="153"/>
      <c r="S9" s="144"/>
      <c r="T9" s="71"/>
      <c r="U9" s="71"/>
      <c r="V9" s="152"/>
      <c r="W9" s="300"/>
      <c r="X9" s="300"/>
      <c r="Y9" s="252" t="s">
        <v>25</v>
      </c>
      <c r="Z9" s="84"/>
      <c r="AA9" s="83">
        <v>2</v>
      </c>
      <c r="AB9" s="85"/>
      <c r="AC9" s="313">
        <f>AA9/(F5*(I5/100))</f>
        <v>0.31766200762388819</v>
      </c>
      <c r="AD9" s="314"/>
      <c r="AE9" s="69"/>
      <c r="AF9" s="70"/>
      <c r="AG9" s="68"/>
    </row>
    <row r="10" spans="1:33" ht="16.5" customHeight="1" thickBot="1" x14ac:dyDescent="0.3">
      <c r="A10" s="350"/>
      <c r="B10" s="11"/>
      <c r="C10" s="91"/>
      <c r="D10" s="160"/>
      <c r="E10" s="73"/>
      <c r="F10" s="74"/>
      <c r="G10" s="75"/>
      <c r="H10" s="73"/>
      <c r="I10" s="74"/>
      <c r="J10" s="75"/>
      <c r="K10" s="76"/>
      <c r="L10" s="77"/>
      <c r="M10" s="78"/>
      <c r="N10" s="76"/>
      <c r="O10" s="74"/>
      <c r="P10" s="81"/>
      <c r="Q10" s="339"/>
      <c r="R10" s="89"/>
      <c r="S10" s="147"/>
      <c r="T10" s="79"/>
      <c r="U10" s="79"/>
      <c r="V10" s="267"/>
      <c r="W10" s="301"/>
      <c r="X10" s="301"/>
      <c r="Y10" s="253" t="s">
        <v>26</v>
      </c>
      <c r="Z10" s="244">
        <v>1</v>
      </c>
      <c r="AA10" s="86"/>
      <c r="AB10" s="268"/>
      <c r="AC10" s="315">
        <f>AA10/(F5*(I5/100))</f>
        <v>0</v>
      </c>
      <c r="AD10" s="316"/>
      <c r="AE10" s="80"/>
      <c r="AF10" s="81"/>
      <c r="AG10" s="78"/>
    </row>
    <row r="11" spans="1:33" ht="17.100000000000001" customHeight="1" x14ac:dyDescent="0.25">
      <c r="A11" s="348" t="s">
        <v>27</v>
      </c>
      <c r="B11" s="7" t="s">
        <v>28</v>
      </c>
      <c r="C11" s="3">
        <v>89301023</v>
      </c>
      <c r="D11" s="158" t="s">
        <v>20</v>
      </c>
      <c r="E11" s="32">
        <v>7</v>
      </c>
      <c r="F11" s="28">
        <v>7</v>
      </c>
      <c r="G11" s="33">
        <v>7</v>
      </c>
      <c r="H11" s="32">
        <v>96.1</v>
      </c>
      <c r="I11" s="28">
        <v>93.4</v>
      </c>
      <c r="J11" s="33">
        <v>93.8</v>
      </c>
      <c r="K11" s="20">
        <v>3.7</v>
      </c>
      <c r="L11" s="51">
        <v>3.7</v>
      </c>
      <c r="M11" s="21">
        <v>4.0999999999999996</v>
      </c>
      <c r="N11" s="20">
        <v>4</v>
      </c>
      <c r="O11" s="28">
        <v>28</v>
      </c>
      <c r="P11" s="55">
        <v>0</v>
      </c>
      <c r="Q11" s="338">
        <f>(((365*F11)-O11)*(I11/100)/L11)/F11</f>
        <v>91.128108108108108</v>
      </c>
      <c r="R11" s="153"/>
      <c r="S11" s="145" t="s">
        <v>20</v>
      </c>
      <c r="T11" s="184">
        <v>884</v>
      </c>
      <c r="U11" s="185">
        <v>885</v>
      </c>
      <c r="V11" s="210">
        <v>358</v>
      </c>
      <c r="W11" s="297">
        <f>U11/(F11*(I11/100))</f>
        <v>135.36249617620066</v>
      </c>
      <c r="X11" s="297">
        <f>W11*AC2</f>
        <v>406.08748852860197</v>
      </c>
      <c r="Y11" s="254"/>
      <c r="Z11" s="20" t="s">
        <v>76</v>
      </c>
      <c r="AA11" s="55"/>
      <c r="AB11" s="21"/>
      <c r="AC11" s="325">
        <f>SUM(AC5:AC10)</f>
        <v>16.677255400254129</v>
      </c>
      <c r="AD11" s="312"/>
      <c r="AE11" s="54"/>
      <c r="AF11" s="55"/>
      <c r="AG11" s="21"/>
    </row>
    <row r="12" spans="1:33" ht="17.100000000000001" customHeight="1" x14ac:dyDescent="0.25">
      <c r="A12" s="346"/>
      <c r="B12" s="92"/>
      <c r="C12" s="93"/>
      <c r="D12" s="161"/>
      <c r="E12" s="94"/>
      <c r="F12" s="95"/>
      <c r="G12" s="96"/>
      <c r="H12" s="94"/>
      <c r="I12" s="95"/>
      <c r="J12" s="96"/>
      <c r="K12" s="97"/>
      <c r="L12" s="98"/>
      <c r="M12" s="99"/>
      <c r="N12" s="97"/>
      <c r="O12" s="95"/>
      <c r="P12" s="101"/>
      <c r="Q12" s="340"/>
      <c r="R12" s="120"/>
      <c r="S12" s="143" t="s">
        <v>22</v>
      </c>
      <c r="T12" s="187">
        <v>1366</v>
      </c>
      <c r="U12" s="188">
        <v>1276</v>
      </c>
      <c r="V12" s="189">
        <v>471</v>
      </c>
      <c r="W12" s="298">
        <f>U12/(F11*(I11/100))</f>
        <v>195.16671765065769</v>
      </c>
      <c r="X12" s="298">
        <f>W12*AD2</f>
        <v>390.33343530131538</v>
      </c>
      <c r="Y12" s="121"/>
      <c r="Z12" s="97"/>
      <c r="AA12" s="101"/>
      <c r="AB12" s="99"/>
      <c r="AC12" s="317"/>
      <c r="AD12" s="318"/>
      <c r="AE12" s="100"/>
      <c r="AF12" s="101"/>
      <c r="AG12" s="99"/>
    </row>
    <row r="13" spans="1:33" ht="17.100000000000001" customHeight="1" thickBot="1" x14ac:dyDescent="0.3">
      <c r="A13" s="346"/>
      <c r="B13" s="102"/>
      <c r="C13" s="103"/>
      <c r="D13" s="160"/>
      <c r="E13" s="104"/>
      <c r="F13" s="105"/>
      <c r="G13" s="106"/>
      <c r="H13" s="104"/>
      <c r="I13" s="105"/>
      <c r="J13" s="106"/>
      <c r="K13" s="107"/>
      <c r="L13" s="108"/>
      <c r="M13" s="109"/>
      <c r="N13" s="107"/>
      <c r="O13" s="105"/>
      <c r="P13" s="111"/>
      <c r="Q13" s="341"/>
      <c r="R13" s="331"/>
      <c r="S13" s="114"/>
      <c r="T13" s="190">
        <f>SUM(T11:T12)</f>
        <v>2250</v>
      </c>
      <c r="U13" s="191">
        <f>SUM(U11:U12)</f>
        <v>2161</v>
      </c>
      <c r="V13" s="192">
        <f>SUM(V11:V12)</f>
        <v>829</v>
      </c>
      <c r="W13" s="302">
        <f>U13/(F11*(I11/100))</f>
        <v>330.52921382685838</v>
      </c>
      <c r="X13" s="302">
        <f>SUM(X11:X12)</f>
        <v>796.42092382991734</v>
      </c>
      <c r="Y13" s="255"/>
      <c r="Z13" s="107"/>
      <c r="AA13" s="111"/>
      <c r="AB13" s="109"/>
      <c r="AC13" s="319"/>
      <c r="AD13" s="320"/>
      <c r="AE13" s="110"/>
      <c r="AF13" s="111"/>
      <c r="AG13" s="109"/>
    </row>
    <row r="14" spans="1:33" ht="17.100000000000001" customHeight="1" x14ac:dyDescent="0.25">
      <c r="A14" s="348" t="s">
        <v>29</v>
      </c>
      <c r="B14" s="7" t="s">
        <v>30</v>
      </c>
      <c r="C14" s="3">
        <v>89301033</v>
      </c>
      <c r="D14" s="158" t="s">
        <v>20</v>
      </c>
      <c r="E14" s="32">
        <v>6</v>
      </c>
      <c r="F14" s="28">
        <v>6</v>
      </c>
      <c r="G14" s="33">
        <v>6</v>
      </c>
      <c r="H14" s="32">
        <v>90.7</v>
      </c>
      <c r="I14" s="28">
        <v>89.2</v>
      </c>
      <c r="J14" s="33">
        <v>86.5</v>
      </c>
      <c r="K14" s="20">
        <v>3.7</v>
      </c>
      <c r="L14" s="51">
        <v>3.8</v>
      </c>
      <c r="M14" s="21">
        <v>4.5999999999999996</v>
      </c>
      <c r="N14" s="20">
        <v>12</v>
      </c>
      <c r="O14" s="28">
        <v>51</v>
      </c>
      <c r="P14" s="55">
        <v>0</v>
      </c>
      <c r="Q14" s="338">
        <f>(((365*F14)-O14)*(I14/100)/L14)/F14</f>
        <v>83.683684210526323</v>
      </c>
      <c r="R14" s="153"/>
      <c r="S14" s="145" t="s">
        <v>20</v>
      </c>
      <c r="T14" s="184">
        <v>1092</v>
      </c>
      <c r="U14" s="185">
        <v>1073</v>
      </c>
      <c r="V14" s="186">
        <v>438</v>
      </c>
      <c r="W14" s="297">
        <f>U14/(F14*(I14/100))</f>
        <v>200.48579970104632</v>
      </c>
      <c r="X14" s="297">
        <f>W14*AC2</f>
        <v>601.45739910313898</v>
      </c>
      <c r="Y14" s="254"/>
      <c r="Z14" s="20"/>
      <c r="AA14" s="55"/>
      <c r="AB14" s="21"/>
      <c r="AC14" s="321"/>
      <c r="AD14" s="322"/>
      <c r="AE14" s="54"/>
      <c r="AF14" s="55"/>
      <c r="AG14" s="21"/>
    </row>
    <row r="15" spans="1:33" ht="17.100000000000001" customHeight="1" x14ac:dyDescent="0.25">
      <c r="A15" s="346"/>
      <c r="B15" s="8"/>
      <c r="C15" s="4"/>
      <c r="D15" s="144"/>
      <c r="E15" s="34"/>
      <c r="F15" s="29"/>
      <c r="G15" s="35"/>
      <c r="H15" s="34"/>
      <c r="I15" s="29"/>
      <c r="J15" s="35"/>
      <c r="K15" s="22"/>
      <c r="L15" s="41"/>
      <c r="M15" s="23"/>
      <c r="N15" s="22"/>
      <c r="O15" s="29"/>
      <c r="P15" s="57"/>
      <c r="Q15" s="342"/>
      <c r="R15" s="121"/>
      <c r="S15" s="143" t="s">
        <v>22</v>
      </c>
      <c r="T15" s="187">
        <v>626</v>
      </c>
      <c r="U15" s="188">
        <v>593</v>
      </c>
      <c r="V15" s="189">
        <v>168</v>
      </c>
      <c r="W15" s="298">
        <f>U15/(F14*(I14/100))</f>
        <v>110.79970104633782</v>
      </c>
      <c r="X15" s="298">
        <f>W15*AD2</f>
        <v>221.59940209267563</v>
      </c>
      <c r="Y15" s="121"/>
      <c r="Z15" s="22"/>
      <c r="AA15" s="57"/>
      <c r="AB15" s="23"/>
      <c r="AC15" s="317"/>
      <c r="AD15" s="318"/>
      <c r="AE15" s="56"/>
      <c r="AF15" s="57"/>
      <c r="AG15" s="23"/>
    </row>
    <row r="16" spans="1:33" ht="17.100000000000001" customHeight="1" thickBot="1" x14ac:dyDescent="0.3">
      <c r="A16" s="350"/>
      <c r="B16" s="102"/>
      <c r="C16" s="103"/>
      <c r="D16" s="147"/>
      <c r="E16" s="104"/>
      <c r="F16" s="105"/>
      <c r="G16" s="106"/>
      <c r="H16" s="104"/>
      <c r="I16" s="105"/>
      <c r="J16" s="106"/>
      <c r="K16" s="107"/>
      <c r="L16" s="108"/>
      <c r="M16" s="109"/>
      <c r="N16" s="107"/>
      <c r="O16" s="105"/>
      <c r="P16" s="111"/>
      <c r="Q16" s="341"/>
      <c r="R16" s="255"/>
      <c r="S16" s="114"/>
      <c r="T16" s="190">
        <f>SUM(T14:T15)</f>
        <v>1718</v>
      </c>
      <c r="U16" s="191">
        <f>SUM(U14:U15)</f>
        <v>1666</v>
      </c>
      <c r="V16" s="192">
        <f>SUM(V14:V15)</f>
        <v>606</v>
      </c>
      <c r="W16" s="302">
        <f>U16/(F14*(I14/100))</f>
        <v>311.28550074738416</v>
      </c>
      <c r="X16" s="302">
        <f>SUM(X14:X15)</f>
        <v>823.05680119581461</v>
      </c>
      <c r="Y16" s="255"/>
      <c r="Z16" s="107"/>
      <c r="AA16" s="111"/>
      <c r="AB16" s="109"/>
      <c r="AC16" s="319"/>
      <c r="AD16" s="320"/>
      <c r="AE16" s="110"/>
      <c r="AF16" s="111"/>
      <c r="AG16" s="109"/>
    </row>
    <row r="17" spans="1:33" ht="17.100000000000001" customHeight="1" x14ac:dyDescent="0.25">
      <c r="A17" s="348" t="s">
        <v>31</v>
      </c>
      <c r="B17" s="62" t="s">
        <v>32</v>
      </c>
      <c r="C17" s="90"/>
      <c r="D17" s="159" t="s">
        <v>20</v>
      </c>
      <c r="E17" s="63">
        <v>6</v>
      </c>
      <c r="F17" s="64">
        <v>6</v>
      </c>
      <c r="G17" s="65">
        <v>6</v>
      </c>
      <c r="H17" s="63">
        <v>85.7</v>
      </c>
      <c r="I17" s="64">
        <v>88.8</v>
      </c>
      <c r="J17" s="65">
        <v>81.400000000000006</v>
      </c>
      <c r="K17" s="66">
        <v>5.2</v>
      </c>
      <c r="L17" s="67">
        <v>5.3</v>
      </c>
      <c r="M17" s="68">
        <v>5.8</v>
      </c>
      <c r="N17" s="66">
        <v>315</v>
      </c>
      <c r="O17" s="64">
        <v>360</v>
      </c>
      <c r="P17" s="70">
        <v>21</v>
      </c>
      <c r="Q17" s="338">
        <f>(((365*F17)-O17)*(I17/100)/L17)/F17</f>
        <v>51.101886792452831</v>
      </c>
      <c r="R17" s="153"/>
      <c r="S17" s="145" t="s">
        <v>20</v>
      </c>
      <c r="T17" s="193"/>
      <c r="U17" s="194"/>
      <c r="V17" s="195">
        <v>34</v>
      </c>
      <c r="W17" s="297">
        <f>U17/(F17*(I17/100))</f>
        <v>0</v>
      </c>
      <c r="X17" s="297">
        <f>W17*AC2</f>
        <v>0</v>
      </c>
      <c r="Y17" s="254"/>
      <c r="Z17" s="66"/>
      <c r="AA17" s="70"/>
      <c r="AB17" s="68"/>
      <c r="AC17" s="321"/>
      <c r="AD17" s="322"/>
      <c r="AE17" s="69"/>
      <c r="AF17" s="70"/>
      <c r="AG17" s="68"/>
    </row>
    <row r="18" spans="1:33" ht="17.100000000000001" customHeight="1" x14ac:dyDescent="0.25">
      <c r="A18" s="346"/>
      <c r="B18" s="8"/>
      <c r="C18" s="4"/>
      <c r="D18" s="144"/>
      <c r="E18" s="34"/>
      <c r="F18" s="29"/>
      <c r="G18" s="35"/>
      <c r="H18" s="34"/>
      <c r="I18" s="29"/>
      <c r="J18" s="35"/>
      <c r="K18" s="22"/>
      <c r="L18" s="41"/>
      <c r="M18" s="23"/>
      <c r="N18" s="22"/>
      <c r="O18" s="29"/>
      <c r="P18" s="57"/>
      <c r="Q18" s="342"/>
      <c r="R18" s="121"/>
      <c r="S18" s="143" t="s">
        <v>22</v>
      </c>
      <c r="T18" s="193">
        <v>1216</v>
      </c>
      <c r="U18" s="194">
        <v>1197</v>
      </c>
      <c r="V18" s="195">
        <v>478</v>
      </c>
      <c r="W18" s="298">
        <f>U18/(F17*(I17/100))</f>
        <v>224.66216216216216</v>
      </c>
      <c r="X18" s="298">
        <f>W18*AD2</f>
        <v>449.32432432432432</v>
      </c>
      <c r="Y18" s="121"/>
      <c r="Z18" s="22"/>
      <c r="AA18" s="57"/>
      <c r="AB18" s="23"/>
      <c r="AC18" s="317"/>
      <c r="AD18" s="318"/>
      <c r="AE18" s="56"/>
      <c r="AF18" s="57"/>
      <c r="AG18" s="23"/>
    </row>
    <row r="19" spans="1:33" ht="17.100000000000001" customHeight="1" thickBot="1" x14ac:dyDescent="0.3">
      <c r="A19" s="350"/>
      <c r="B19" s="11"/>
      <c r="C19" s="91"/>
      <c r="D19" s="160"/>
      <c r="E19" s="73"/>
      <c r="F19" s="74"/>
      <c r="G19" s="75"/>
      <c r="H19" s="73"/>
      <c r="I19" s="74"/>
      <c r="J19" s="75"/>
      <c r="K19" s="76"/>
      <c r="L19" s="77"/>
      <c r="M19" s="78"/>
      <c r="N19" s="76"/>
      <c r="O19" s="74"/>
      <c r="P19" s="81"/>
      <c r="Q19" s="339"/>
      <c r="R19" s="89"/>
      <c r="S19" s="114"/>
      <c r="T19" s="196">
        <v>1216</v>
      </c>
      <c r="U19" s="197">
        <v>1197</v>
      </c>
      <c r="V19" s="198">
        <v>512</v>
      </c>
      <c r="W19" s="302">
        <f>U19/(F17*(I17/100))</f>
        <v>224.66216216216216</v>
      </c>
      <c r="X19" s="302">
        <f>SUM(X17:X18)</f>
        <v>449.32432432432432</v>
      </c>
      <c r="Y19" s="255"/>
      <c r="Z19" s="76"/>
      <c r="AA19" s="81"/>
      <c r="AB19" s="78"/>
      <c r="AC19" s="319"/>
      <c r="AD19" s="320"/>
      <c r="AE19" s="80"/>
      <c r="AF19" s="81"/>
      <c r="AG19" s="78"/>
    </row>
    <row r="20" spans="1:33" ht="17.100000000000001" customHeight="1" x14ac:dyDescent="0.25">
      <c r="A20" s="348" t="s">
        <v>33</v>
      </c>
      <c r="B20" s="7" t="s">
        <v>34</v>
      </c>
      <c r="C20" s="3"/>
      <c r="D20" s="158" t="s">
        <v>35</v>
      </c>
      <c r="E20" s="32">
        <v>5</v>
      </c>
      <c r="F20" s="28">
        <v>5</v>
      </c>
      <c r="G20" s="33">
        <v>5</v>
      </c>
      <c r="H20" s="32">
        <v>69.599999999999994</v>
      </c>
      <c r="I20" s="28">
        <v>70.099999999999994</v>
      </c>
      <c r="J20" s="33">
        <v>67.7</v>
      </c>
      <c r="K20" s="20">
        <v>6.1</v>
      </c>
      <c r="L20" s="51">
        <v>6.2</v>
      </c>
      <c r="M20" s="21">
        <v>7.1</v>
      </c>
      <c r="N20" s="20">
        <v>0</v>
      </c>
      <c r="O20" s="28">
        <v>0</v>
      </c>
      <c r="P20" s="55">
        <v>0</v>
      </c>
      <c r="Q20" s="338">
        <f>(((365*F20)-O20)*(I20/100)/L20)/F20</f>
        <v>41.268548387096772</v>
      </c>
      <c r="R20" s="332"/>
      <c r="S20" s="113" t="s">
        <v>35</v>
      </c>
      <c r="T20" s="199">
        <v>291</v>
      </c>
      <c r="U20" s="200">
        <v>245</v>
      </c>
      <c r="V20" s="201">
        <v>159</v>
      </c>
      <c r="W20" s="297">
        <f>U20/(F20*(I20/100))</f>
        <v>69.900142653352361</v>
      </c>
      <c r="X20" s="298">
        <f>W20*AA2</f>
        <v>419.40085592011417</v>
      </c>
      <c r="Y20" s="256"/>
      <c r="Z20" s="20"/>
      <c r="AA20" s="243"/>
      <c r="AB20" s="21"/>
      <c r="AC20" s="321"/>
      <c r="AD20" s="322"/>
      <c r="AE20" s="54"/>
      <c r="AF20" s="243"/>
      <c r="AG20" s="21"/>
    </row>
    <row r="21" spans="1:33" ht="17.100000000000001" customHeight="1" x14ac:dyDescent="0.25">
      <c r="A21" s="346"/>
      <c r="B21" s="62"/>
      <c r="C21" s="90"/>
      <c r="D21" s="159"/>
      <c r="E21" s="63"/>
      <c r="F21" s="64"/>
      <c r="G21" s="65"/>
      <c r="H21" s="63"/>
      <c r="I21" s="64"/>
      <c r="J21" s="65"/>
      <c r="K21" s="66"/>
      <c r="L21" s="67"/>
      <c r="M21" s="68"/>
      <c r="N21" s="66"/>
      <c r="O21" s="64"/>
      <c r="P21" s="70"/>
      <c r="Q21" s="338"/>
      <c r="R21" s="153"/>
      <c r="S21" s="143" t="s">
        <v>18</v>
      </c>
      <c r="T21" s="202">
        <v>421</v>
      </c>
      <c r="U21" s="203">
        <v>370</v>
      </c>
      <c r="V21" s="204">
        <v>173</v>
      </c>
      <c r="W21" s="298">
        <f>U21/(F20*(I20/100))</f>
        <v>105.56348074179743</v>
      </c>
      <c r="X21" s="298">
        <f>W21*AB2</f>
        <v>422.25392296718974</v>
      </c>
      <c r="Y21" s="121"/>
      <c r="Z21" s="22"/>
      <c r="AA21" s="167"/>
      <c r="AB21" s="23"/>
      <c r="AC21" s="317"/>
      <c r="AD21" s="318"/>
      <c r="AE21" s="56"/>
      <c r="AF21" s="167"/>
      <c r="AG21" s="23"/>
    </row>
    <row r="22" spans="1:33" ht="17.100000000000001" customHeight="1" thickBot="1" x14ac:dyDescent="0.3">
      <c r="A22" s="346"/>
      <c r="B22" s="62"/>
      <c r="C22" s="90"/>
      <c r="D22" s="159"/>
      <c r="E22" s="63"/>
      <c r="F22" s="64"/>
      <c r="G22" s="65"/>
      <c r="H22" s="63"/>
      <c r="I22" s="64"/>
      <c r="J22" s="65"/>
      <c r="K22" s="66"/>
      <c r="L22" s="67"/>
      <c r="M22" s="68"/>
      <c r="N22" s="66"/>
      <c r="O22" s="64"/>
      <c r="P22" s="70"/>
      <c r="Q22" s="338"/>
      <c r="R22" s="153"/>
      <c r="S22" s="143" t="s">
        <v>20</v>
      </c>
      <c r="T22" s="202">
        <v>246</v>
      </c>
      <c r="U22" s="203">
        <v>324</v>
      </c>
      <c r="V22" s="204">
        <v>60</v>
      </c>
      <c r="W22" s="298">
        <f>U22/(F20*(I20/100))</f>
        <v>92.43937232524965</v>
      </c>
      <c r="X22" s="298">
        <f>W22*AC2</f>
        <v>277.31811697574892</v>
      </c>
      <c r="Y22" s="255"/>
      <c r="Z22" s="107"/>
      <c r="AA22" s="166"/>
      <c r="AB22" s="109"/>
      <c r="AC22" s="319"/>
      <c r="AD22" s="320"/>
      <c r="AE22" s="110"/>
      <c r="AF22" s="166"/>
      <c r="AG22" s="109"/>
    </row>
    <row r="23" spans="1:33" ht="17.100000000000001" customHeight="1" x14ac:dyDescent="0.25">
      <c r="A23" s="346"/>
      <c r="B23" s="62"/>
      <c r="C23" s="90"/>
      <c r="D23" s="159"/>
      <c r="E23" s="63"/>
      <c r="F23" s="64"/>
      <c r="G23" s="65"/>
      <c r="H23" s="63"/>
      <c r="I23" s="64"/>
      <c r="J23" s="65"/>
      <c r="K23" s="66"/>
      <c r="L23" s="67"/>
      <c r="M23" s="68"/>
      <c r="N23" s="66"/>
      <c r="O23" s="64"/>
      <c r="P23" s="70"/>
      <c r="Q23" s="338"/>
      <c r="R23" s="153"/>
      <c r="S23" s="143" t="s">
        <v>22</v>
      </c>
      <c r="T23" s="202">
        <v>345</v>
      </c>
      <c r="U23" s="203">
        <v>410</v>
      </c>
      <c r="V23" s="204">
        <v>143</v>
      </c>
      <c r="W23" s="298">
        <f>U23/(F20*(I20/100))</f>
        <v>116.97574893009985</v>
      </c>
      <c r="X23" s="298">
        <f>W23*AD2</f>
        <v>233.95149786019971</v>
      </c>
      <c r="Y23" s="254"/>
      <c r="Z23" s="66"/>
      <c r="AA23" s="242"/>
      <c r="AB23" s="68"/>
      <c r="AC23" s="321"/>
      <c r="AD23" s="322"/>
      <c r="AE23" s="69"/>
      <c r="AF23" s="242"/>
      <c r="AG23" s="68"/>
    </row>
    <row r="24" spans="1:33" ht="17.100000000000001" customHeight="1" x14ac:dyDescent="0.25">
      <c r="A24" s="346"/>
      <c r="B24" s="62"/>
      <c r="C24" s="90"/>
      <c r="D24" s="159"/>
      <c r="E24" s="63"/>
      <c r="F24" s="64"/>
      <c r="G24" s="65"/>
      <c r="H24" s="63"/>
      <c r="I24" s="64"/>
      <c r="J24" s="65"/>
      <c r="K24" s="66"/>
      <c r="L24" s="67"/>
      <c r="M24" s="68"/>
      <c r="N24" s="66"/>
      <c r="O24" s="64"/>
      <c r="P24" s="70"/>
      <c r="Q24" s="338"/>
      <c r="R24" s="153"/>
      <c r="S24" s="144"/>
      <c r="T24" s="205">
        <v>1303</v>
      </c>
      <c r="U24" s="206">
        <v>1349</v>
      </c>
      <c r="V24" s="207">
        <v>535</v>
      </c>
      <c r="W24" s="299">
        <f>U24/(F20*(I20/100))</f>
        <v>384.8787446504993</v>
      </c>
      <c r="X24" s="299">
        <f>SUM(X20:X23)</f>
        <v>1352.9243937232525</v>
      </c>
      <c r="Y24" s="121"/>
      <c r="Z24" s="22"/>
      <c r="AA24" s="167"/>
      <c r="AB24" s="23"/>
      <c r="AC24" s="317"/>
      <c r="AD24" s="318"/>
      <c r="AE24" s="56"/>
      <c r="AF24" s="167"/>
      <c r="AG24" s="23"/>
    </row>
    <row r="25" spans="1:33" ht="17.100000000000001" customHeight="1" x14ac:dyDescent="0.25">
      <c r="A25" s="346"/>
      <c r="B25" s="62" t="s">
        <v>36</v>
      </c>
      <c r="C25" s="90"/>
      <c r="D25" s="159" t="s">
        <v>20</v>
      </c>
      <c r="E25" s="63">
        <v>8</v>
      </c>
      <c r="F25" s="64">
        <v>8</v>
      </c>
      <c r="G25" s="65">
        <v>8</v>
      </c>
      <c r="H25" s="63">
        <v>71</v>
      </c>
      <c r="I25" s="64">
        <v>75.5</v>
      </c>
      <c r="J25" s="65">
        <v>75.599999999999994</v>
      </c>
      <c r="K25" s="66">
        <v>3.6</v>
      </c>
      <c r="L25" s="67">
        <v>4.0999999999999996</v>
      </c>
      <c r="M25" s="68">
        <v>4</v>
      </c>
      <c r="N25" s="66">
        <v>0</v>
      </c>
      <c r="O25" s="64">
        <v>0</v>
      </c>
      <c r="P25" s="70">
        <v>0</v>
      </c>
      <c r="Q25" s="338">
        <f>(((365*F25)-O25)*(I25/100)/L25)/F25</f>
        <v>67.213414634146346</v>
      </c>
      <c r="R25" s="120"/>
      <c r="S25" s="168" t="s">
        <v>20</v>
      </c>
      <c r="T25" s="187">
        <v>733</v>
      </c>
      <c r="U25" s="188">
        <v>714</v>
      </c>
      <c r="V25" s="189">
        <v>208</v>
      </c>
      <c r="W25" s="298">
        <f>U25/(F25*(I25/100))</f>
        <v>118.21192052980132</v>
      </c>
      <c r="X25" s="297">
        <f>W25*AC2</f>
        <v>354.63576158940396</v>
      </c>
      <c r="Y25" s="121"/>
      <c r="Z25" s="22"/>
      <c r="AA25" s="167"/>
      <c r="AB25" s="23"/>
      <c r="AC25" s="317"/>
      <c r="AD25" s="318"/>
      <c r="AE25" s="56"/>
      <c r="AF25" s="167"/>
      <c r="AG25" s="23"/>
    </row>
    <row r="26" spans="1:33" s="14" customFormat="1" ht="17.100000000000001" customHeight="1" x14ac:dyDescent="0.25">
      <c r="A26" s="347"/>
      <c r="B26" s="8"/>
      <c r="C26" s="4"/>
      <c r="D26" s="144"/>
      <c r="E26" s="34"/>
      <c r="F26" s="29"/>
      <c r="G26" s="35"/>
      <c r="H26" s="34"/>
      <c r="I26" s="29"/>
      <c r="J26" s="35"/>
      <c r="K26" s="22"/>
      <c r="L26" s="41"/>
      <c r="M26" s="23"/>
      <c r="N26" s="22"/>
      <c r="O26" s="29"/>
      <c r="P26" s="57"/>
      <c r="Q26" s="342"/>
      <c r="R26" s="121"/>
      <c r="S26" s="143" t="s">
        <v>22</v>
      </c>
      <c r="T26" s="193">
        <v>1232</v>
      </c>
      <c r="U26" s="194">
        <v>1460</v>
      </c>
      <c r="V26" s="195">
        <v>514</v>
      </c>
      <c r="W26" s="298">
        <f>U26/(F25*(I25/100))</f>
        <v>241.72185430463577</v>
      </c>
      <c r="X26" s="298">
        <f>W26*AD2</f>
        <v>483.44370860927154</v>
      </c>
      <c r="Y26" s="121"/>
      <c r="Z26" s="22"/>
      <c r="AA26" s="167"/>
      <c r="AB26" s="23"/>
      <c r="AC26" s="317"/>
      <c r="AD26" s="318"/>
      <c r="AE26" s="56"/>
      <c r="AF26" s="167"/>
      <c r="AG26" s="23"/>
    </row>
    <row r="27" spans="1:33" s="93" customFormat="1" ht="17.100000000000001" customHeight="1" thickBot="1" x14ac:dyDescent="0.3">
      <c r="A27" s="349"/>
      <c r="B27" s="11"/>
      <c r="C27" s="91"/>
      <c r="D27" s="160"/>
      <c r="E27" s="73"/>
      <c r="F27" s="74"/>
      <c r="G27" s="75"/>
      <c r="H27" s="73"/>
      <c r="I27" s="74"/>
      <c r="J27" s="75"/>
      <c r="K27" s="76"/>
      <c r="L27" s="77"/>
      <c r="M27" s="78"/>
      <c r="N27" s="76"/>
      <c r="O27" s="74"/>
      <c r="P27" s="81"/>
      <c r="Q27" s="339"/>
      <c r="R27" s="89"/>
      <c r="S27" s="147"/>
      <c r="T27" s="196">
        <v>1965</v>
      </c>
      <c r="U27" s="197">
        <v>2174</v>
      </c>
      <c r="V27" s="198">
        <v>722</v>
      </c>
      <c r="W27" s="302">
        <f>U27/(F25*(I25/100))</f>
        <v>359.93377483443709</v>
      </c>
      <c r="X27" s="302">
        <f>SUM(X25:X26)</f>
        <v>838.07947019867549</v>
      </c>
      <c r="Y27" s="255"/>
      <c r="Z27" s="107"/>
      <c r="AA27" s="166"/>
      <c r="AB27" s="109"/>
      <c r="AC27" s="319"/>
      <c r="AD27" s="320"/>
      <c r="AE27" s="110"/>
      <c r="AF27" s="166"/>
      <c r="AG27" s="109"/>
    </row>
    <row r="28" spans="1:33" ht="17.100000000000001" customHeight="1" x14ac:dyDescent="0.25">
      <c r="A28" s="348" t="s">
        <v>37</v>
      </c>
      <c r="B28" s="62" t="s">
        <v>38</v>
      </c>
      <c r="C28" s="90"/>
      <c r="D28" s="159" t="s">
        <v>39</v>
      </c>
      <c r="E28" s="63">
        <v>6</v>
      </c>
      <c r="F28" s="64">
        <v>6</v>
      </c>
      <c r="G28" s="65">
        <v>6</v>
      </c>
      <c r="H28" s="63">
        <v>44.3</v>
      </c>
      <c r="I28" s="64">
        <v>55.1</v>
      </c>
      <c r="J28" s="115">
        <v>39.799999999999997</v>
      </c>
      <c r="K28" s="66">
        <v>6.3</v>
      </c>
      <c r="L28" s="67">
        <v>6.5</v>
      </c>
      <c r="M28" s="68">
        <v>4.0999999999999996</v>
      </c>
      <c r="N28" s="66">
        <v>48</v>
      </c>
      <c r="O28" s="64">
        <v>0</v>
      </c>
      <c r="P28" s="70">
        <v>0</v>
      </c>
      <c r="Q28" s="338"/>
      <c r="R28" s="153"/>
      <c r="S28" s="145" t="s">
        <v>39</v>
      </c>
      <c r="T28" s="208">
        <v>953</v>
      </c>
      <c r="U28" s="209">
        <v>1118</v>
      </c>
      <c r="V28" s="210">
        <v>223</v>
      </c>
      <c r="W28" s="297"/>
      <c r="X28" s="297"/>
      <c r="Y28" s="254"/>
      <c r="Z28" s="20"/>
      <c r="AA28" s="55"/>
      <c r="AB28" s="21"/>
      <c r="AC28" s="321"/>
      <c r="AD28" s="322"/>
      <c r="AE28" s="54"/>
      <c r="AF28" s="55"/>
      <c r="AG28" s="21"/>
    </row>
    <row r="29" spans="1:33" ht="17.100000000000001" customHeight="1" x14ac:dyDescent="0.25">
      <c r="A29" s="346"/>
      <c r="B29" s="62"/>
      <c r="C29" s="90"/>
      <c r="D29" s="159"/>
      <c r="E29" s="63"/>
      <c r="F29" s="64"/>
      <c r="G29" s="65"/>
      <c r="H29" s="63"/>
      <c r="I29" s="64"/>
      <c r="J29" s="115"/>
      <c r="K29" s="66"/>
      <c r="L29" s="67"/>
      <c r="M29" s="68"/>
      <c r="N29" s="66"/>
      <c r="O29" s="64"/>
      <c r="P29" s="70"/>
      <c r="Q29" s="338"/>
      <c r="R29" s="153"/>
      <c r="S29" s="143"/>
      <c r="T29" s="211">
        <v>953</v>
      </c>
      <c r="U29" s="212">
        <v>1118</v>
      </c>
      <c r="V29" s="213">
        <v>223</v>
      </c>
      <c r="W29" s="303"/>
      <c r="X29" s="303"/>
      <c r="Y29" s="121"/>
      <c r="Z29" s="24"/>
      <c r="AA29" s="59"/>
      <c r="AB29" s="25"/>
      <c r="AC29" s="317"/>
      <c r="AD29" s="318"/>
      <c r="AE29" s="58"/>
      <c r="AF29" s="59"/>
      <c r="AG29" s="25"/>
    </row>
    <row r="30" spans="1:33" ht="17.100000000000001" customHeight="1" x14ac:dyDescent="0.25">
      <c r="A30" s="346"/>
      <c r="B30" s="62" t="s">
        <v>40</v>
      </c>
      <c r="C30" s="90"/>
      <c r="D30" s="162" t="s">
        <v>41</v>
      </c>
      <c r="E30" s="38">
        <v>12</v>
      </c>
      <c r="F30" s="31">
        <v>12</v>
      </c>
      <c r="G30" s="39">
        <v>12</v>
      </c>
      <c r="H30" s="38">
        <v>71.5</v>
      </c>
      <c r="I30" s="31">
        <v>76.2</v>
      </c>
      <c r="J30" s="42">
        <v>76</v>
      </c>
      <c r="K30" s="26">
        <v>4.2</v>
      </c>
      <c r="L30" s="52">
        <v>4.3</v>
      </c>
      <c r="M30" s="27">
        <v>4.4000000000000004</v>
      </c>
      <c r="N30" s="26">
        <v>56</v>
      </c>
      <c r="O30" s="31">
        <v>28</v>
      </c>
      <c r="P30" s="61">
        <v>0</v>
      </c>
      <c r="Q30" s="338"/>
      <c r="R30" s="153"/>
      <c r="S30" s="143" t="s">
        <v>41</v>
      </c>
      <c r="T30" s="214">
        <v>525</v>
      </c>
      <c r="U30" s="215">
        <v>669</v>
      </c>
      <c r="V30" s="216">
        <v>290</v>
      </c>
      <c r="W30" s="298"/>
      <c r="X30" s="298"/>
      <c r="Y30" s="252" t="s">
        <v>19</v>
      </c>
      <c r="Z30" s="245">
        <v>9</v>
      </c>
      <c r="AA30" s="215">
        <v>6</v>
      </c>
      <c r="AB30" s="269">
        <v>1</v>
      </c>
      <c r="AC30" s="313">
        <f>AA30/(F30*(I30/100))</f>
        <v>0.65616797900262469</v>
      </c>
      <c r="AD30" s="314"/>
      <c r="AE30" s="60"/>
      <c r="AF30" s="61"/>
      <c r="AG30" s="27"/>
    </row>
    <row r="31" spans="1:33" ht="17.100000000000001" customHeight="1" x14ac:dyDescent="0.25">
      <c r="A31" s="347"/>
      <c r="B31" s="62"/>
      <c r="C31" s="90"/>
      <c r="D31" s="159"/>
      <c r="E31" s="63"/>
      <c r="F31" s="64"/>
      <c r="G31" s="65"/>
      <c r="H31" s="63"/>
      <c r="I31" s="64"/>
      <c r="J31" s="115"/>
      <c r="K31" s="66"/>
      <c r="L31" s="67"/>
      <c r="M31" s="68"/>
      <c r="N31" s="66"/>
      <c r="O31" s="64"/>
      <c r="P31" s="70"/>
      <c r="Q31" s="338"/>
      <c r="R31" s="153"/>
      <c r="S31" s="143" t="s">
        <v>42</v>
      </c>
      <c r="T31" s="214">
        <v>505</v>
      </c>
      <c r="U31" s="215">
        <v>551</v>
      </c>
      <c r="V31" s="216">
        <v>207</v>
      </c>
      <c r="W31" s="298"/>
      <c r="X31" s="298"/>
      <c r="Y31" s="252" t="s">
        <v>21</v>
      </c>
      <c r="Z31" s="245">
        <v>23</v>
      </c>
      <c r="AA31" s="215">
        <v>18</v>
      </c>
      <c r="AB31" s="269">
        <v>5</v>
      </c>
      <c r="AC31" s="313">
        <f>AA31/(F30*(I30/100))</f>
        <v>1.9685039370078741</v>
      </c>
      <c r="AD31" s="314"/>
      <c r="AE31" s="69"/>
      <c r="AF31" s="70"/>
      <c r="AG31" s="68"/>
    </row>
    <row r="32" spans="1:33" ht="17.100000000000001" customHeight="1" x14ac:dyDescent="0.25">
      <c r="A32" s="347"/>
      <c r="B32" s="62"/>
      <c r="C32" s="90"/>
      <c r="D32" s="159"/>
      <c r="E32" s="63"/>
      <c r="F32" s="64"/>
      <c r="G32" s="65"/>
      <c r="H32" s="63"/>
      <c r="I32" s="64"/>
      <c r="J32" s="115"/>
      <c r="K32" s="66"/>
      <c r="L32" s="67"/>
      <c r="M32" s="68"/>
      <c r="N32" s="66"/>
      <c r="O32" s="64"/>
      <c r="P32" s="70"/>
      <c r="Q32" s="338"/>
      <c r="R32" s="153"/>
      <c r="S32" s="143" t="s">
        <v>39</v>
      </c>
      <c r="T32" s="214">
        <v>2060</v>
      </c>
      <c r="U32" s="215">
        <v>2091</v>
      </c>
      <c r="V32" s="216">
        <v>875</v>
      </c>
      <c r="W32" s="298"/>
      <c r="X32" s="298"/>
      <c r="Y32" s="252" t="s">
        <v>23</v>
      </c>
      <c r="Z32" s="245">
        <v>7</v>
      </c>
      <c r="AA32" s="215">
        <v>14</v>
      </c>
      <c r="AB32" s="269">
        <v>9</v>
      </c>
      <c r="AC32" s="313">
        <f>AA32/(F30*(I30/100))</f>
        <v>1.5310586176727909</v>
      </c>
      <c r="AD32" s="314"/>
      <c r="AE32" s="69"/>
      <c r="AF32" s="70"/>
      <c r="AG32" s="68"/>
    </row>
    <row r="33" spans="1:33" ht="17.100000000000001" customHeight="1" x14ac:dyDescent="0.25">
      <c r="A33" s="347"/>
      <c r="B33" s="62"/>
      <c r="C33" s="90"/>
      <c r="D33" s="159"/>
      <c r="E33" s="63"/>
      <c r="F33" s="64"/>
      <c r="G33" s="65"/>
      <c r="H33" s="63"/>
      <c r="I33" s="64"/>
      <c r="J33" s="115"/>
      <c r="K33" s="66"/>
      <c r="L33" s="67"/>
      <c r="M33" s="68"/>
      <c r="N33" s="66"/>
      <c r="O33" s="64"/>
      <c r="P33" s="70"/>
      <c r="Q33" s="338"/>
      <c r="R33" s="153"/>
      <c r="S33" s="144"/>
      <c r="T33" s="217">
        <v>3090</v>
      </c>
      <c r="U33" s="218">
        <v>3311</v>
      </c>
      <c r="V33" s="219">
        <v>1372</v>
      </c>
      <c r="W33" s="303"/>
      <c r="X33" s="303"/>
      <c r="Y33" s="252" t="s">
        <v>24</v>
      </c>
      <c r="Z33" s="245">
        <v>6</v>
      </c>
      <c r="AA33" s="215">
        <v>12</v>
      </c>
      <c r="AB33" s="269">
        <v>4</v>
      </c>
      <c r="AC33" s="313">
        <f>AA33/(F30*(I30/100))</f>
        <v>1.3123359580052494</v>
      </c>
      <c r="AD33" s="314"/>
      <c r="AE33" s="69"/>
      <c r="AF33" s="70"/>
      <c r="AG33" s="68"/>
    </row>
    <row r="34" spans="1:33" ht="17.100000000000001" customHeight="1" x14ac:dyDescent="0.25">
      <c r="A34" s="347"/>
      <c r="B34" s="62"/>
      <c r="C34" s="90"/>
      <c r="D34" s="159"/>
      <c r="E34" s="63"/>
      <c r="F34" s="64"/>
      <c r="G34" s="65"/>
      <c r="H34" s="63"/>
      <c r="I34" s="64"/>
      <c r="J34" s="115"/>
      <c r="K34" s="66"/>
      <c r="L34" s="67"/>
      <c r="M34" s="68"/>
      <c r="N34" s="66"/>
      <c r="O34" s="64"/>
      <c r="P34" s="70"/>
      <c r="Q34" s="338"/>
      <c r="R34" s="153"/>
      <c r="S34" s="72"/>
      <c r="T34" s="69"/>
      <c r="U34" s="69"/>
      <c r="V34" s="153"/>
      <c r="W34" s="300"/>
      <c r="X34" s="300"/>
      <c r="Y34" s="252" t="s">
        <v>25</v>
      </c>
      <c r="Z34" s="245">
        <v>3</v>
      </c>
      <c r="AA34" s="215">
        <v>2</v>
      </c>
      <c r="AB34" s="269">
        <v>2</v>
      </c>
      <c r="AC34" s="313">
        <f>AA34/(F30*(I30/100))</f>
        <v>0.21872265966754156</v>
      </c>
      <c r="AD34" s="314"/>
      <c r="AE34" s="69"/>
      <c r="AF34" s="70"/>
      <c r="AG34" s="68"/>
    </row>
    <row r="35" spans="1:33" ht="17.100000000000001" customHeight="1" x14ac:dyDescent="0.25">
      <c r="A35" s="347"/>
      <c r="B35" s="62"/>
      <c r="C35" s="90"/>
      <c r="D35" s="159"/>
      <c r="E35" s="63"/>
      <c r="F35" s="64"/>
      <c r="G35" s="65"/>
      <c r="H35" s="63"/>
      <c r="I35" s="64"/>
      <c r="J35" s="115"/>
      <c r="K35" s="66"/>
      <c r="L35" s="67"/>
      <c r="M35" s="68"/>
      <c r="N35" s="66"/>
      <c r="O35" s="64"/>
      <c r="P35" s="70"/>
      <c r="Q35" s="338"/>
      <c r="R35" s="153"/>
      <c r="S35" s="72"/>
      <c r="T35" s="69"/>
      <c r="U35" s="69"/>
      <c r="V35" s="153"/>
      <c r="W35" s="300"/>
      <c r="X35" s="300"/>
      <c r="Y35" s="252" t="s">
        <v>26</v>
      </c>
      <c r="Z35" s="245">
        <v>2</v>
      </c>
      <c r="AA35" s="215">
        <v>3</v>
      </c>
      <c r="AB35" s="269">
        <v>1</v>
      </c>
      <c r="AC35" s="313">
        <f>AA35/(F30*(I30/100))</f>
        <v>0.32808398950131235</v>
      </c>
      <c r="AD35" s="314"/>
      <c r="AE35" s="69"/>
      <c r="AF35" s="70"/>
      <c r="AG35" s="68"/>
    </row>
    <row r="36" spans="1:33" ht="17.100000000000001" customHeight="1" thickBot="1" x14ac:dyDescent="0.3">
      <c r="A36" s="347"/>
      <c r="B36" s="92"/>
      <c r="C36" s="93"/>
      <c r="D36" s="161"/>
      <c r="E36" s="94"/>
      <c r="F36" s="95"/>
      <c r="G36" s="96"/>
      <c r="H36" s="94"/>
      <c r="I36" s="95"/>
      <c r="J36" s="116"/>
      <c r="K36" s="97"/>
      <c r="L36" s="98"/>
      <c r="M36" s="99"/>
      <c r="N36" s="97"/>
      <c r="O36" s="95"/>
      <c r="P36" s="101"/>
      <c r="Q36" s="340"/>
      <c r="R36" s="120"/>
      <c r="S36" s="119"/>
      <c r="T36" s="100"/>
      <c r="U36" s="100"/>
      <c r="V36" s="120"/>
      <c r="W36" s="301"/>
      <c r="X36" s="301"/>
      <c r="Y36" s="257">
        <v>90907</v>
      </c>
      <c r="Z36" s="246">
        <v>1</v>
      </c>
      <c r="AA36" s="241">
        <v>1</v>
      </c>
      <c r="AB36" s="270">
        <v>1</v>
      </c>
      <c r="AC36" s="323"/>
      <c r="AD36" s="316"/>
      <c r="AE36" s="100"/>
      <c r="AF36" s="101"/>
      <c r="AG36" s="99"/>
    </row>
    <row r="37" spans="1:33" ht="17.100000000000001" customHeight="1" x14ac:dyDescent="0.25">
      <c r="A37" s="348" t="s">
        <v>43</v>
      </c>
      <c r="B37" s="7" t="s">
        <v>44</v>
      </c>
      <c r="C37" s="3"/>
      <c r="D37" s="158" t="s">
        <v>45</v>
      </c>
      <c r="E37" s="32">
        <v>3</v>
      </c>
      <c r="F37" s="28">
        <v>3</v>
      </c>
      <c r="G37" s="33">
        <v>3</v>
      </c>
      <c r="H37" s="32">
        <v>32.700000000000003</v>
      </c>
      <c r="I37" s="28">
        <v>32.700000000000003</v>
      </c>
      <c r="J37" s="33">
        <v>29.6</v>
      </c>
      <c r="K37" s="20">
        <v>1.2</v>
      </c>
      <c r="L37" s="51">
        <v>1.2</v>
      </c>
      <c r="M37" s="21">
        <v>1.1000000000000001</v>
      </c>
      <c r="N37" s="20">
        <v>0</v>
      </c>
      <c r="O37" s="28">
        <v>0</v>
      </c>
      <c r="P37" s="55">
        <v>0</v>
      </c>
      <c r="Q37" s="343"/>
      <c r="R37" s="332"/>
      <c r="S37" s="113" t="s">
        <v>45</v>
      </c>
      <c r="T37" s="184">
        <v>189</v>
      </c>
      <c r="U37" s="185">
        <v>157</v>
      </c>
      <c r="V37" s="186">
        <v>67</v>
      </c>
      <c r="W37" s="297"/>
      <c r="X37" s="297"/>
      <c r="Y37" s="256"/>
      <c r="Z37" s="20"/>
      <c r="AA37" s="55"/>
      <c r="AB37" s="21"/>
      <c r="AC37" s="321"/>
      <c r="AD37" s="322"/>
      <c r="AE37" s="54"/>
      <c r="AF37" s="55"/>
      <c r="AG37" s="21"/>
    </row>
    <row r="38" spans="1:33" ht="17.100000000000001" customHeight="1" x14ac:dyDescent="0.25">
      <c r="A38" s="346"/>
      <c r="B38" s="12"/>
      <c r="C38" s="14"/>
      <c r="D38" s="148"/>
      <c r="E38" s="36"/>
      <c r="F38" s="30"/>
      <c r="G38" s="37"/>
      <c r="H38" s="36"/>
      <c r="I38" s="30"/>
      <c r="J38" s="37"/>
      <c r="K38" s="24"/>
      <c r="L38" s="40"/>
      <c r="M38" s="25"/>
      <c r="N38" s="24"/>
      <c r="O38" s="30"/>
      <c r="P38" s="59"/>
      <c r="Q38" s="344"/>
      <c r="R38" s="333"/>
      <c r="S38" s="143" t="s">
        <v>46</v>
      </c>
      <c r="T38" s="193"/>
      <c r="U38" s="194">
        <v>6</v>
      </c>
      <c r="V38" s="195">
        <v>7</v>
      </c>
      <c r="W38" s="298"/>
      <c r="X38" s="298"/>
      <c r="Y38" s="121"/>
      <c r="Z38" s="24"/>
      <c r="AA38" s="59"/>
      <c r="AB38" s="25"/>
      <c r="AC38" s="317"/>
      <c r="AD38" s="318"/>
      <c r="AE38" s="58"/>
      <c r="AF38" s="59"/>
      <c r="AG38" s="25"/>
    </row>
    <row r="39" spans="1:33" ht="17.100000000000001" customHeight="1" thickBot="1" x14ac:dyDescent="0.3">
      <c r="A39" s="350"/>
      <c r="B39" s="102"/>
      <c r="C39" s="103"/>
      <c r="D39" s="147"/>
      <c r="E39" s="104"/>
      <c r="F39" s="105"/>
      <c r="G39" s="106"/>
      <c r="H39" s="104"/>
      <c r="I39" s="105"/>
      <c r="J39" s="106"/>
      <c r="K39" s="107"/>
      <c r="L39" s="108"/>
      <c r="M39" s="109"/>
      <c r="N39" s="107"/>
      <c r="O39" s="105"/>
      <c r="P39" s="111"/>
      <c r="Q39" s="341"/>
      <c r="R39" s="331"/>
      <c r="S39" s="147"/>
      <c r="T39" s="196">
        <v>189</v>
      </c>
      <c r="U39" s="197">
        <v>163</v>
      </c>
      <c r="V39" s="198">
        <v>74</v>
      </c>
      <c r="W39" s="304"/>
      <c r="X39" s="304"/>
      <c r="Y39" s="255"/>
      <c r="Z39" s="107"/>
      <c r="AA39" s="111"/>
      <c r="AB39" s="109"/>
      <c r="AC39" s="319"/>
      <c r="AD39" s="320"/>
      <c r="AE39" s="110"/>
      <c r="AF39" s="111"/>
      <c r="AG39" s="109"/>
    </row>
    <row r="40" spans="1:33" ht="17.100000000000001" customHeight="1" x14ac:dyDescent="0.25">
      <c r="A40" s="348" t="s">
        <v>47</v>
      </c>
      <c r="B40" s="62" t="s">
        <v>48</v>
      </c>
      <c r="C40" s="90"/>
      <c r="D40" s="159" t="s">
        <v>49</v>
      </c>
      <c r="E40" s="63">
        <v>8</v>
      </c>
      <c r="F40" s="64">
        <v>8</v>
      </c>
      <c r="G40" s="65">
        <v>8</v>
      </c>
      <c r="H40" s="63">
        <v>116.8</v>
      </c>
      <c r="I40" s="64">
        <v>110</v>
      </c>
      <c r="J40" s="65">
        <v>109</v>
      </c>
      <c r="K40" s="66">
        <v>14.6</v>
      </c>
      <c r="L40" s="67">
        <v>14</v>
      </c>
      <c r="M40" s="68">
        <v>18.8</v>
      </c>
      <c r="N40" s="66">
        <v>0</v>
      </c>
      <c r="O40" s="64">
        <v>0</v>
      </c>
      <c r="P40" s="70">
        <v>0</v>
      </c>
      <c r="Q40" s="338"/>
      <c r="R40" s="153"/>
      <c r="S40" s="145" t="s">
        <v>49</v>
      </c>
      <c r="T40" s="220">
        <v>266</v>
      </c>
      <c r="U40" s="221">
        <v>221</v>
      </c>
      <c r="V40" s="222">
        <v>26</v>
      </c>
      <c r="W40" s="297"/>
      <c r="X40" s="297"/>
      <c r="Y40" s="258" t="s">
        <v>19</v>
      </c>
      <c r="Z40" s="247"/>
      <c r="AA40" s="221"/>
      <c r="AB40" s="271">
        <v>2</v>
      </c>
      <c r="AC40" s="311"/>
      <c r="AD40" s="312"/>
      <c r="AE40" s="54"/>
      <c r="AF40" s="54"/>
      <c r="AG40" s="54"/>
    </row>
    <row r="41" spans="1:33" ht="17.100000000000001" customHeight="1" x14ac:dyDescent="0.25">
      <c r="A41" s="346"/>
      <c r="B41" s="8"/>
      <c r="C41" s="4"/>
      <c r="D41" s="144"/>
      <c r="E41" s="34"/>
      <c r="F41" s="29"/>
      <c r="G41" s="35"/>
      <c r="H41" s="34"/>
      <c r="I41" s="29"/>
      <c r="J41" s="35"/>
      <c r="K41" s="22"/>
      <c r="L41" s="41"/>
      <c r="M41" s="23"/>
      <c r="N41" s="22"/>
      <c r="O41" s="29"/>
      <c r="P41" s="57"/>
      <c r="Q41" s="342"/>
      <c r="R41" s="334"/>
      <c r="S41" s="143" t="s">
        <v>50</v>
      </c>
      <c r="T41" s="214">
        <v>1138</v>
      </c>
      <c r="U41" s="215">
        <v>939</v>
      </c>
      <c r="V41" s="216">
        <v>270</v>
      </c>
      <c r="W41" s="298"/>
      <c r="X41" s="298"/>
      <c r="Y41" s="252" t="s">
        <v>21</v>
      </c>
      <c r="Z41" s="245"/>
      <c r="AA41" s="215"/>
      <c r="AB41" s="269">
        <v>5</v>
      </c>
      <c r="AC41" s="313"/>
      <c r="AD41" s="314"/>
      <c r="AE41" s="56"/>
      <c r="AF41" s="56"/>
      <c r="AG41" s="56"/>
    </row>
    <row r="42" spans="1:33" ht="17.100000000000001" customHeight="1" x14ac:dyDescent="0.25">
      <c r="A42" s="346"/>
      <c r="B42" s="8"/>
      <c r="C42" s="4"/>
      <c r="D42" s="144"/>
      <c r="E42" s="34"/>
      <c r="F42" s="29"/>
      <c r="G42" s="35"/>
      <c r="H42" s="34"/>
      <c r="I42" s="29"/>
      <c r="J42" s="35"/>
      <c r="K42" s="22"/>
      <c r="L42" s="41"/>
      <c r="M42" s="23"/>
      <c r="N42" s="22"/>
      <c r="O42" s="29"/>
      <c r="P42" s="57"/>
      <c r="Q42" s="342"/>
      <c r="R42" s="334"/>
      <c r="S42" s="143" t="s">
        <v>51</v>
      </c>
      <c r="T42" s="214">
        <v>799</v>
      </c>
      <c r="U42" s="215">
        <v>591</v>
      </c>
      <c r="V42" s="216">
        <v>163</v>
      </c>
      <c r="W42" s="298"/>
      <c r="X42" s="298"/>
      <c r="Y42" s="252" t="s">
        <v>23</v>
      </c>
      <c r="Z42" s="245"/>
      <c r="AA42" s="215"/>
      <c r="AB42" s="269">
        <v>4</v>
      </c>
      <c r="AC42" s="313"/>
      <c r="AD42" s="314"/>
      <c r="AE42" s="56"/>
      <c r="AF42" s="56"/>
      <c r="AG42" s="56"/>
    </row>
    <row r="43" spans="1:33" ht="17.100000000000001" customHeight="1" x14ac:dyDescent="0.25">
      <c r="A43" s="346"/>
      <c r="B43" s="8"/>
      <c r="C43" s="4"/>
      <c r="D43" s="144"/>
      <c r="E43" s="34"/>
      <c r="F43" s="29"/>
      <c r="G43" s="35"/>
      <c r="H43" s="34"/>
      <c r="I43" s="29"/>
      <c r="J43" s="35"/>
      <c r="K43" s="22"/>
      <c r="L43" s="41"/>
      <c r="M43" s="23"/>
      <c r="N43" s="22"/>
      <c r="O43" s="29"/>
      <c r="P43" s="57"/>
      <c r="Q43" s="342"/>
      <c r="R43" s="334"/>
      <c r="S43" s="143" t="s">
        <v>52</v>
      </c>
      <c r="T43" s="214">
        <v>1513</v>
      </c>
      <c r="U43" s="215">
        <v>1853</v>
      </c>
      <c r="V43" s="216">
        <v>520</v>
      </c>
      <c r="W43" s="298"/>
      <c r="X43" s="298"/>
      <c r="Y43" s="252" t="s">
        <v>24</v>
      </c>
      <c r="Z43" s="245"/>
      <c r="AA43" s="215"/>
      <c r="AB43" s="269">
        <v>1</v>
      </c>
      <c r="AC43" s="313"/>
      <c r="AD43" s="314"/>
      <c r="AE43" s="56"/>
      <c r="AF43" s="56"/>
      <c r="AG43" s="56"/>
    </row>
    <row r="44" spans="1:33" ht="17.100000000000001" customHeight="1" x14ac:dyDescent="0.25">
      <c r="A44" s="346"/>
      <c r="B44" s="8"/>
      <c r="C44" s="4"/>
      <c r="D44" s="144"/>
      <c r="E44" s="34"/>
      <c r="F44" s="29"/>
      <c r="G44" s="35"/>
      <c r="H44" s="34"/>
      <c r="I44" s="29"/>
      <c r="J44" s="35"/>
      <c r="K44" s="22"/>
      <c r="L44" s="41"/>
      <c r="M44" s="23"/>
      <c r="N44" s="22"/>
      <c r="O44" s="29"/>
      <c r="P44" s="57"/>
      <c r="Q44" s="342"/>
      <c r="R44" s="334"/>
      <c r="S44" s="144"/>
      <c r="T44" s="117">
        <v>3719</v>
      </c>
      <c r="U44" s="117">
        <v>3604</v>
      </c>
      <c r="V44" s="154">
        <v>979</v>
      </c>
      <c r="W44" s="305"/>
      <c r="X44" s="305"/>
      <c r="Y44" s="259">
        <v>90906</v>
      </c>
      <c r="Z44" s="245"/>
      <c r="AA44" s="215"/>
      <c r="AB44" s="269">
        <v>2</v>
      </c>
      <c r="AC44" s="313"/>
      <c r="AD44" s="314"/>
      <c r="AE44" s="69"/>
      <c r="AF44" s="69"/>
      <c r="AG44" s="69"/>
    </row>
    <row r="45" spans="1:33" ht="17.100000000000001" customHeight="1" x14ac:dyDescent="0.25">
      <c r="A45" s="346"/>
      <c r="B45" s="17" t="s">
        <v>53</v>
      </c>
      <c r="C45" s="18"/>
      <c r="D45" s="162" t="s">
        <v>52</v>
      </c>
      <c r="E45" s="38">
        <v>3</v>
      </c>
      <c r="F45" s="31">
        <v>3</v>
      </c>
      <c r="G45" s="39">
        <v>3</v>
      </c>
      <c r="H45" s="38">
        <v>134.19999999999999</v>
      </c>
      <c r="I45" s="31">
        <v>83.4</v>
      </c>
      <c r="J45" s="42">
        <v>47</v>
      </c>
      <c r="K45" s="26">
        <v>8.1</v>
      </c>
      <c r="L45" s="52">
        <v>7</v>
      </c>
      <c r="M45" s="27">
        <v>11.8</v>
      </c>
      <c r="N45" s="26">
        <v>0</v>
      </c>
      <c r="O45" s="31">
        <v>0</v>
      </c>
      <c r="P45" s="61">
        <v>0</v>
      </c>
      <c r="Q45" s="338"/>
      <c r="R45" s="153"/>
      <c r="S45" s="143" t="s">
        <v>52</v>
      </c>
      <c r="T45" s="193">
        <v>1365</v>
      </c>
      <c r="U45" s="194">
        <v>715</v>
      </c>
      <c r="V45" s="195">
        <v>67</v>
      </c>
      <c r="W45" s="298"/>
      <c r="X45" s="298"/>
      <c r="Y45" s="121"/>
      <c r="Z45" s="26"/>
      <c r="AA45" s="61"/>
      <c r="AB45" s="27"/>
      <c r="AC45" s="317"/>
      <c r="AD45" s="318"/>
      <c r="AE45" s="56"/>
      <c r="AF45" s="56"/>
      <c r="AG45" s="56"/>
    </row>
    <row r="46" spans="1:33" ht="17.100000000000001" customHeight="1" thickBot="1" x14ac:dyDescent="0.3">
      <c r="A46" s="263"/>
      <c r="B46" s="92"/>
      <c r="C46" s="93"/>
      <c r="D46" s="161"/>
      <c r="E46" s="94"/>
      <c r="F46" s="95"/>
      <c r="G46" s="96"/>
      <c r="H46" s="94"/>
      <c r="I46" s="95"/>
      <c r="J46" s="116"/>
      <c r="K46" s="97"/>
      <c r="L46" s="98"/>
      <c r="M46" s="99"/>
      <c r="N46" s="97"/>
      <c r="O46" s="95"/>
      <c r="P46" s="101"/>
      <c r="Q46" s="341"/>
      <c r="R46" s="120"/>
      <c r="S46" s="148"/>
      <c r="T46" s="223">
        <v>1365</v>
      </c>
      <c r="U46" s="224">
        <v>715</v>
      </c>
      <c r="V46" s="225">
        <v>67</v>
      </c>
      <c r="W46" s="304"/>
      <c r="X46" s="304"/>
      <c r="Y46" s="255"/>
      <c r="Z46" s="107"/>
      <c r="AA46" s="111"/>
      <c r="AB46" s="109"/>
      <c r="AC46" s="319"/>
      <c r="AD46" s="320"/>
      <c r="AE46" s="100"/>
      <c r="AF46" s="100"/>
      <c r="AG46" s="100"/>
    </row>
    <row r="47" spans="1:33" ht="17.100000000000001" customHeight="1" x14ac:dyDescent="0.25">
      <c r="A47" s="348" t="s">
        <v>54</v>
      </c>
      <c r="B47" s="7" t="s">
        <v>55</v>
      </c>
      <c r="C47" s="3"/>
      <c r="D47" s="158" t="s">
        <v>18</v>
      </c>
      <c r="E47" s="32">
        <v>8</v>
      </c>
      <c r="F47" s="28">
        <v>8</v>
      </c>
      <c r="G47" s="33">
        <v>8</v>
      </c>
      <c r="H47" s="32">
        <v>90.8</v>
      </c>
      <c r="I47" s="51">
        <v>94</v>
      </c>
      <c r="J47" s="33">
        <v>94.7</v>
      </c>
      <c r="K47" s="20">
        <v>3.4</v>
      </c>
      <c r="L47" s="51">
        <v>3.5</v>
      </c>
      <c r="M47" s="21">
        <v>3.5</v>
      </c>
      <c r="N47" s="20">
        <v>168</v>
      </c>
      <c r="O47" s="28">
        <v>168</v>
      </c>
      <c r="P47" s="55">
        <v>28</v>
      </c>
      <c r="Q47" s="338">
        <f>(((365*F47)-O47)*(I47/100)/L47)/F47</f>
        <v>92.38857142857141</v>
      </c>
      <c r="R47" s="332"/>
      <c r="S47" s="113" t="s">
        <v>18</v>
      </c>
      <c r="T47" s="199">
        <v>1971</v>
      </c>
      <c r="U47" s="200">
        <v>1646</v>
      </c>
      <c r="V47" s="201">
        <v>572</v>
      </c>
      <c r="W47" s="297">
        <f>U47/(F47*(I47/100))</f>
        <v>218.88297872340428</v>
      </c>
      <c r="X47" s="298">
        <f>W47*AB2</f>
        <v>875.53191489361711</v>
      </c>
      <c r="Y47" s="258" t="s">
        <v>24</v>
      </c>
      <c r="Z47" s="284"/>
      <c r="AA47" s="285">
        <v>1</v>
      </c>
      <c r="AB47" s="68"/>
      <c r="AC47" s="321"/>
      <c r="AD47" s="322"/>
      <c r="AE47" s="54"/>
      <c r="AF47" s="55"/>
      <c r="AG47" s="21"/>
    </row>
    <row r="48" spans="1:33" ht="17.100000000000001" customHeight="1" x14ac:dyDescent="0.25">
      <c r="A48" s="346"/>
      <c r="B48" s="8"/>
      <c r="C48" s="4"/>
      <c r="D48" s="144"/>
      <c r="E48" s="34"/>
      <c r="F48" s="29"/>
      <c r="G48" s="35"/>
      <c r="H48" s="34"/>
      <c r="I48" s="41"/>
      <c r="J48" s="35"/>
      <c r="K48" s="22"/>
      <c r="L48" s="41"/>
      <c r="M48" s="23"/>
      <c r="N48" s="22"/>
      <c r="O48" s="29"/>
      <c r="P48" s="57"/>
      <c r="Q48" s="342"/>
      <c r="R48" s="334"/>
      <c r="S48" s="143" t="s">
        <v>20</v>
      </c>
      <c r="T48" s="202">
        <v>464</v>
      </c>
      <c r="U48" s="203">
        <v>837</v>
      </c>
      <c r="V48" s="204">
        <v>306</v>
      </c>
      <c r="W48" s="298">
        <f>U48/(F47*(I47/100))</f>
        <v>111.30319148936171</v>
      </c>
      <c r="X48" s="298">
        <f>W48*AC2</f>
        <v>333.90957446808511</v>
      </c>
      <c r="Y48" s="121"/>
      <c r="Z48" s="22"/>
      <c r="AA48" s="57"/>
      <c r="AB48" s="23"/>
      <c r="AC48" s="317"/>
      <c r="AD48" s="318"/>
      <c r="AE48" s="56"/>
      <c r="AF48" s="57"/>
      <c r="AG48" s="23"/>
    </row>
    <row r="49" spans="1:33" ht="17.100000000000001" customHeight="1" x14ac:dyDescent="0.25">
      <c r="A49" s="346"/>
      <c r="B49" s="8"/>
      <c r="C49" s="4"/>
      <c r="D49" s="144"/>
      <c r="E49" s="34"/>
      <c r="F49" s="29"/>
      <c r="G49" s="35"/>
      <c r="H49" s="34"/>
      <c r="I49" s="41"/>
      <c r="J49" s="35"/>
      <c r="K49" s="22"/>
      <c r="L49" s="41"/>
      <c r="M49" s="23"/>
      <c r="N49" s="22"/>
      <c r="O49" s="29"/>
      <c r="P49" s="57"/>
      <c r="Q49" s="342"/>
      <c r="R49" s="334"/>
      <c r="S49" s="143" t="s">
        <v>22</v>
      </c>
      <c r="T49" s="202">
        <v>28</v>
      </c>
      <c r="U49" s="203">
        <v>108</v>
      </c>
      <c r="V49" s="204">
        <v>40</v>
      </c>
      <c r="W49" s="298">
        <f>U49/(F47*(I47/100))</f>
        <v>14.361702127659575</v>
      </c>
      <c r="X49" s="298">
        <f>W49*AD2</f>
        <v>28.723404255319149</v>
      </c>
      <c r="Y49" s="121"/>
      <c r="Z49" s="22"/>
      <c r="AA49" s="57"/>
      <c r="AB49" s="23"/>
      <c r="AC49" s="317"/>
      <c r="AD49" s="318"/>
      <c r="AE49" s="56"/>
      <c r="AF49" s="57"/>
      <c r="AG49" s="23"/>
    </row>
    <row r="50" spans="1:33" ht="17.100000000000001" customHeight="1" thickBot="1" x14ac:dyDescent="0.3">
      <c r="A50" s="350"/>
      <c r="B50" s="12"/>
      <c r="C50" s="14"/>
      <c r="D50" s="148"/>
      <c r="E50" s="36"/>
      <c r="F50" s="30"/>
      <c r="G50" s="37"/>
      <c r="H50" s="36"/>
      <c r="I50" s="40"/>
      <c r="J50" s="37"/>
      <c r="K50" s="24"/>
      <c r="L50" s="40"/>
      <c r="M50" s="25"/>
      <c r="N50" s="24"/>
      <c r="O50" s="30"/>
      <c r="P50" s="59"/>
      <c r="Q50" s="341"/>
      <c r="R50" s="333"/>
      <c r="S50" s="148"/>
      <c r="T50" s="226">
        <v>2463</v>
      </c>
      <c r="U50" s="227">
        <v>2591</v>
      </c>
      <c r="V50" s="228">
        <v>918</v>
      </c>
      <c r="W50" s="302">
        <f>U50/(F47*(I47/100))</f>
        <v>344.54787234042556</v>
      </c>
      <c r="X50" s="302">
        <f>SUM(X47:X49)</f>
        <v>1238.1648936170213</v>
      </c>
      <c r="Y50" s="255"/>
      <c r="Z50" s="107"/>
      <c r="AA50" s="111"/>
      <c r="AB50" s="109"/>
      <c r="AC50" s="319"/>
      <c r="AD50" s="320"/>
      <c r="AE50" s="58"/>
      <c r="AF50" s="59"/>
      <c r="AG50" s="25"/>
    </row>
    <row r="51" spans="1:33" ht="17.100000000000001" customHeight="1" x14ac:dyDescent="0.25">
      <c r="A51" s="348" t="s">
        <v>56</v>
      </c>
      <c r="B51" s="7" t="s">
        <v>57</v>
      </c>
      <c r="C51" s="3"/>
      <c r="D51" s="158" t="s">
        <v>20</v>
      </c>
      <c r="E51" s="32">
        <v>4</v>
      </c>
      <c r="F51" s="28">
        <v>4</v>
      </c>
      <c r="G51" s="33">
        <v>4</v>
      </c>
      <c r="H51" s="32">
        <v>101.8</v>
      </c>
      <c r="I51" s="51">
        <v>101</v>
      </c>
      <c r="J51" s="33">
        <v>98.8</v>
      </c>
      <c r="K51" s="20">
        <v>2.8</v>
      </c>
      <c r="L51" s="51">
        <v>2.5</v>
      </c>
      <c r="M51" s="21">
        <v>2.6</v>
      </c>
      <c r="N51" s="20">
        <v>182</v>
      </c>
      <c r="O51" s="28">
        <v>203</v>
      </c>
      <c r="P51" s="55">
        <v>36</v>
      </c>
      <c r="Q51" s="338">
        <f>(((365*F51)-O51)*(I51/100)/L51)/F51</f>
        <v>126.95699999999999</v>
      </c>
      <c r="R51" s="332"/>
      <c r="S51" s="113" t="s">
        <v>20</v>
      </c>
      <c r="T51" s="184">
        <v>602</v>
      </c>
      <c r="U51" s="185">
        <v>683</v>
      </c>
      <c r="V51" s="186">
        <v>217</v>
      </c>
      <c r="W51" s="297">
        <f>U51/(F51*(I51/100))</f>
        <v>169.05940594059405</v>
      </c>
      <c r="X51" s="306">
        <f>W51*AC2</f>
        <v>507.17821782178214</v>
      </c>
      <c r="Y51" s="254"/>
      <c r="Z51" s="66"/>
      <c r="AA51" s="70"/>
      <c r="AB51" s="68"/>
      <c r="AC51" s="321"/>
      <c r="AD51" s="322"/>
      <c r="AE51" s="54"/>
      <c r="AF51" s="55"/>
      <c r="AG51" s="21"/>
    </row>
    <row r="52" spans="1:33" ht="17.100000000000001" customHeight="1" x14ac:dyDescent="0.25">
      <c r="A52" s="346"/>
      <c r="B52" s="8"/>
      <c r="C52" s="4"/>
      <c r="D52" s="144"/>
      <c r="E52" s="34"/>
      <c r="F52" s="29"/>
      <c r="G52" s="35"/>
      <c r="H52" s="34"/>
      <c r="I52" s="41"/>
      <c r="J52" s="35"/>
      <c r="K52" s="22"/>
      <c r="L52" s="41"/>
      <c r="M52" s="23"/>
      <c r="N52" s="22"/>
      <c r="O52" s="29"/>
      <c r="P52" s="57"/>
      <c r="Q52" s="342"/>
      <c r="R52" s="334"/>
      <c r="S52" s="143" t="s">
        <v>22</v>
      </c>
      <c r="T52" s="193">
        <v>691</v>
      </c>
      <c r="U52" s="194">
        <v>584</v>
      </c>
      <c r="V52" s="195">
        <v>308</v>
      </c>
      <c r="W52" s="298">
        <f>U52/(F51*(I51/100))</f>
        <v>144.55445544554456</v>
      </c>
      <c r="X52" s="298">
        <f>W52*AD2</f>
        <v>289.10891089108912</v>
      </c>
      <c r="Y52" s="121"/>
      <c r="Z52" s="22"/>
      <c r="AA52" s="57"/>
      <c r="AB52" s="23"/>
      <c r="AC52" s="317"/>
      <c r="AD52" s="318"/>
      <c r="AE52" s="56"/>
      <c r="AF52" s="57"/>
      <c r="AG52" s="23"/>
    </row>
    <row r="53" spans="1:33" ht="17.100000000000001" customHeight="1" thickBot="1" x14ac:dyDescent="0.3">
      <c r="A53" s="350"/>
      <c r="B53" s="12"/>
      <c r="C53" s="14"/>
      <c r="D53" s="148"/>
      <c r="E53" s="36"/>
      <c r="F53" s="30"/>
      <c r="G53" s="37"/>
      <c r="H53" s="36"/>
      <c r="I53" s="40"/>
      <c r="J53" s="37"/>
      <c r="K53" s="24"/>
      <c r="L53" s="40"/>
      <c r="M53" s="25"/>
      <c r="N53" s="24"/>
      <c r="O53" s="30"/>
      <c r="P53" s="59"/>
      <c r="Q53" s="341"/>
      <c r="R53" s="333"/>
      <c r="S53" s="148"/>
      <c r="T53" s="223">
        <v>1293</v>
      </c>
      <c r="U53" s="224">
        <v>1267</v>
      </c>
      <c r="V53" s="225">
        <v>525</v>
      </c>
      <c r="W53" s="302">
        <f>U53/(F51*(I51/100))</f>
        <v>313.61386138613864</v>
      </c>
      <c r="X53" s="302">
        <f>SUM(X51:X52)</f>
        <v>796.28712871287121</v>
      </c>
      <c r="Y53" s="255"/>
      <c r="Z53" s="107"/>
      <c r="AA53" s="111"/>
      <c r="AB53" s="109"/>
      <c r="AC53" s="319"/>
      <c r="AD53" s="320"/>
      <c r="AE53" s="110"/>
      <c r="AF53" s="59"/>
      <c r="AG53" s="25"/>
    </row>
    <row r="54" spans="1:33" ht="17.100000000000001" customHeight="1" x14ac:dyDescent="0.25">
      <c r="A54" s="348" t="s">
        <v>58</v>
      </c>
      <c r="B54" s="7" t="s">
        <v>59</v>
      </c>
      <c r="C54" s="3"/>
      <c r="D54" s="158" t="s">
        <v>60</v>
      </c>
      <c r="E54" s="32">
        <v>9</v>
      </c>
      <c r="F54" s="28">
        <v>9</v>
      </c>
      <c r="G54" s="33">
        <v>9</v>
      </c>
      <c r="H54" s="32">
        <v>69.7</v>
      </c>
      <c r="I54" s="28">
        <v>75.7</v>
      </c>
      <c r="J54" s="33">
        <v>73.2</v>
      </c>
      <c r="K54" s="20">
        <v>3.3</v>
      </c>
      <c r="L54" s="51">
        <v>3.5</v>
      </c>
      <c r="M54" s="21">
        <v>3.3</v>
      </c>
      <c r="N54" s="20">
        <v>180</v>
      </c>
      <c r="O54" s="28">
        <v>21</v>
      </c>
      <c r="P54" s="55">
        <v>36</v>
      </c>
      <c r="Q54" s="338">
        <f>(((365*F54)-O54)*(I54/100)/L54)/F54</f>
        <v>78.439619047619047</v>
      </c>
      <c r="R54" s="332"/>
      <c r="S54" s="113" t="s">
        <v>60</v>
      </c>
      <c r="T54" s="138">
        <v>40</v>
      </c>
      <c r="U54" s="82">
        <v>37</v>
      </c>
      <c r="V54" s="149">
        <v>7</v>
      </c>
      <c r="W54" s="297">
        <f>U54/(F54*(I54/100))</f>
        <v>5.4307940701599886</v>
      </c>
      <c r="X54" s="297">
        <f>W54*Y2</f>
        <v>54.30794070159989</v>
      </c>
      <c r="Y54" s="286">
        <v>90901</v>
      </c>
      <c r="Z54" s="249">
        <v>21</v>
      </c>
      <c r="AA54" s="274">
        <v>29</v>
      </c>
      <c r="AB54" s="287">
        <v>13</v>
      </c>
      <c r="AC54" s="311">
        <f>AA54/(F54*(I54/100))</f>
        <v>4.2565683252605311</v>
      </c>
      <c r="AD54" s="312"/>
      <c r="AE54" s="69"/>
      <c r="AF54" s="55"/>
      <c r="AG54" s="21"/>
    </row>
    <row r="55" spans="1:33" ht="17.100000000000001" customHeight="1" x14ac:dyDescent="0.25">
      <c r="A55" s="346"/>
      <c r="B55" s="8"/>
      <c r="C55" s="4"/>
      <c r="D55" s="144"/>
      <c r="E55" s="34"/>
      <c r="F55" s="29"/>
      <c r="G55" s="35"/>
      <c r="H55" s="34"/>
      <c r="I55" s="29"/>
      <c r="J55" s="35"/>
      <c r="K55" s="22"/>
      <c r="L55" s="41"/>
      <c r="M55" s="23"/>
      <c r="N55" s="22"/>
      <c r="O55" s="29"/>
      <c r="P55" s="57"/>
      <c r="Q55" s="342"/>
      <c r="R55" s="334"/>
      <c r="S55" s="143" t="s">
        <v>61</v>
      </c>
      <c r="T55" s="139">
        <v>322</v>
      </c>
      <c r="U55" s="83">
        <v>282</v>
      </c>
      <c r="V55" s="150">
        <v>102</v>
      </c>
      <c r="W55" s="298">
        <f>U55/(F54*(I54/100))</f>
        <v>41.391457507705859</v>
      </c>
      <c r="X55" s="298">
        <f>W55*Z2</f>
        <v>331.13166006164687</v>
      </c>
      <c r="Y55" s="259">
        <v>90902</v>
      </c>
      <c r="Z55" s="84">
        <v>68</v>
      </c>
      <c r="AA55" s="85">
        <v>69</v>
      </c>
      <c r="AB55" s="272">
        <v>23</v>
      </c>
      <c r="AC55" s="313">
        <f>AA55/(F54*(I54/100))</f>
        <v>10.127697049757817</v>
      </c>
      <c r="AD55" s="314"/>
      <c r="AE55" s="56"/>
      <c r="AF55" s="57"/>
      <c r="AG55" s="23"/>
    </row>
    <row r="56" spans="1:33" ht="17.100000000000001" customHeight="1" x14ac:dyDescent="0.25">
      <c r="A56" s="346"/>
      <c r="B56" s="8"/>
      <c r="C56" s="4"/>
      <c r="D56" s="144"/>
      <c r="E56" s="34"/>
      <c r="F56" s="29"/>
      <c r="G56" s="35"/>
      <c r="H56" s="34"/>
      <c r="I56" s="29"/>
      <c r="J56" s="35"/>
      <c r="K56" s="22"/>
      <c r="L56" s="41"/>
      <c r="M56" s="23"/>
      <c r="N56" s="22"/>
      <c r="O56" s="29"/>
      <c r="P56" s="57"/>
      <c r="Q56" s="342"/>
      <c r="R56" s="334"/>
      <c r="S56" s="143" t="s">
        <v>35</v>
      </c>
      <c r="T56" s="139">
        <v>339</v>
      </c>
      <c r="U56" s="83">
        <v>346</v>
      </c>
      <c r="V56" s="150">
        <v>136</v>
      </c>
      <c r="W56" s="298">
        <f>U56/(F54*(I54/100))</f>
        <v>50.785263466901512</v>
      </c>
      <c r="X56" s="298">
        <f>W56*AA2</f>
        <v>304.71158080140907</v>
      </c>
      <c r="Y56" s="259">
        <v>90903</v>
      </c>
      <c r="Z56" s="84">
        <v>45</v>
      </c>
      <c r="AA56" s="85">
        <v>43</v>
      </c>
      <c r="AB56" s="272">
        <v>12</v>
      </c>
      <c r="AC56" s="313">
        <f>AA56/(F54*(I54/100))</f>
        <v>6.3114633788345813</v>
      </c>
      <c r="AD56" s="314"/>
      <c r="AE56" s="56"/>
      <c r="AF56" s="57"/>
      <c r="AG56" s="23"/>
    </row>
    <row r="57" spans="1:33" ht="17.100000000000001" customHeight="1" x14ac:dyDescent="0.25">
      <c r="A57" s="351"/>
      <c r="B57" s="8"/>
      <c r="C57" s="4"/>
      <c r="D57" s="144"/>
      <c r="E57" s="34"/>
      <c r="F57" s="29"/>
      <c r="G57" s="35"/>
      <c r="H57" s="34"/>
      <c r="I57" s="29"/>
      <c r="J57" s="35"/>
      <c r="K57" s="22"/>
      <c r="L57" s="41"/>
      <c r="M57" s="23"/>
      <c r="N57" s="22"/>
      <c r="O57" s="29"/>
      <c r="P57" s="57"/>
      <c r="Q57" s="342"/>
      <c r="R57" s="334"/>
      <c r="S57" s="143" t="s">
        <v>18</v>
      </c>
      <c r="T57" s="139">
        <v>617</v>
      </c>
      <c r="U57" s="83">
        <v>721</v>
      </c>
      <c r="V57" s="150">
        <v>283</v>
      </c>
      <c r="W57" s="307">
        <f>U57/(F54*(I54/100))</f>
        <v>105.82709525906355</v>
      </c>
      <c r="X57" s="307">
        <f>W57*AB2</f>
        <v>423.30838103625422</v>
      </c>
      <c r="Y57" s="259">
        <v>90904</v>
      </c>
      <c r="Z57" s="84">
        <v>4</v>
      </c>
      <c r="AA57" s="85">
        <v>6</v>
      </c>
      <c r="AB57" s="272">
        <v>2</v>
      </c>
      <c r="AC57" s="313">
        <f>AA57/(F54*(I54/100))</f>
        <v>0.8806693086745927</v>
      </c>
      <c r="AD57" s="314"/>
      <c r="AE57" s="56"/>
      <c r="AF57" s="57"/>
      <c r="AG57" s="23"/>
    </row>
    <row r="58" spans="1:33" ht="17.100000000000001" customHeight="1" x14ac:dyDescent="0.25">
      <c r="A58" s="351"/>
      <c r="B58" s="8"/>
      <c r="C58" s="4"/>
      <c r="D58" s="144"/>
      <c r="E58" s="34"/>
      <c r="F58" s="29"/>
      <c r="G58" s="35"/>
      <c r="H58" s="34"/>
      <c r="I58" s="29"/>
      <c r="J58" s="35"/>
      <c r="K58" s="22"/>
      <c r="L58" s="41"/>
      <c r="M58" s="23"/>
      <c r="N58" s="22"/>
      <c r="O58" s="29"/>
      <c r="P58" s="57"/>
      <c r="Q58" s="342"/>
      <c r="R58" s="334"/>
      <c r="S58" s="143" t="s">
        <v>20</v>
      </c>
      <c r="T58" s="139">
        <v>370</v>
      </c>
      <c r="U58" s="83">
        <v>472</v>
      </c>
      <c r="V58" s="150">
        <v>207</v>
      </c>
      <c r="W58" s="307">
        <f>U58/(F54*(I54/100))</f>
        <v>69.279318949067957</v>
      </c>
      <c r="X58" s="307">
        <f>W58*AC2</f>
        <v>207.83795684720388</v>
      </c>
      <c r="Y58" s="259">
        <v>90906</v>
      </c>
      <c r="Z58" s="84"/>
      <c r="AA58" s="85"/>
      <c r="AB58" s="272">
        <v>1</v>
      </c>
      <c r="AC58" s="313">
        <f>AA58/(F54*(I54/100))</f>
        <v>0</v>
      </c>
      <c r="AD58" s="314"/>
      <c r="AE58" s="56"/>
      <c r="AF58" s="57"/>
      <c r="AG58" s="23"/>
    </row>
    <row r="59" spans="1:33" ht="17.100000000000001" customHeight="1" x14ac:dyDescent="0.25">
      <c r="A59" s="351"/>
      <c r="B59" s="8"/>
      <c r="C59" s="4"/>
      <c r="D59" s="144"/>
      <c r="E59" s="34"/>
      <c r="F59" s="29"/>
      <c r="G59" s="35"/>
      <c r="H59" s="34"/>
      <c r="I59" s="29"/>
      <c r="J59" s="35"/>
      <c r="K59" s="22"/>
      <c r="L59" s="41"/>
      <c r="M59" s="23"/>
      <c r="N59" s="22"/>
      <c r="O59" s="29"/>
      <c r="P59" s="57"/>
      <c r="Q59" s="342"/>
      <c r="R59" s="334"/>
      <c r="S59" s="143" t="s">
        <v>22</v>
      </c>
      <c r="T59" s="139">
        <v>293</v>
      </c>
      <c r="U59" s="83">
        <v>385</v>
      </c>
      <c r="V59" s="150">
        <v>114</v>
      </c>
      <c r="W59" s="307">
        <f>U59/(F54*(I54/100))</f>
        <v>56.509613973286363</v>
      </c>
      <c r="X59" s="307">
        <f>W59*AD2</f>
        <v>113.01922794657273</v>
      </c>
      <c r="Y59" s="121"/>
      <c r="Z59" s="22"/>
      <c r="AA59" s="23"/>
      <c r="AB59" s="121"/>
      <c r="AC59" s="313"/>
      <c r="AD59" s="314"/>
      <c r="AE59" s="56"/>
      <c r="AF59" s="57"/>
      <c r="AG59" s="23"/>
    </row>
    <row r="60" spans="1:33" ht="17.100000000000001" customHeight="1" thickBot="1" x14ac:dyDescent="0.3">
      <c r="A60" s="352"/>
      <c r="B60" s="12"/>
      <c r="C60" s="14"/>
      <c r="D60" s="148"/>
      <c r="E60" s="36"/>
      <c r="F60" s="30"/>
      <c r="G60" s="37"/>
      <c r="H60" s="36"/>
      <c r="I60" s="30"/>
      <c r="J60" s="37"/>
      <c r="K60" s="24"/>
      <c r="L60" s="40"/>
      <c r="M60" s="25"/>
      <c r="N60" s="24"/>
      <c r="O60" s="30"/>
      <c r="P60" s="59"/>
      <c r="Q60" s="341"/>
      <c r="R60" s="333"/>
      <c r="S60" s="148"/>
      <c r="T60" s="118">
        <v>1981</v>
      </c>
      <c r="U60" s="118">
        <v>2243</v>
      </c>
      <c r="V60" s="155">
        <v>849</v>
      </c>
      <c r="W60" s="302">
        <f>U60/(F54*(I54/100))</f>
        <v>329.22354322618526</v>
      </c>
      <c r="X60" s="302">
        <f>SUM(X54:X59)</f>
        <v>1434.3167473946867</v>
      </c>
      <c r="Y60" s="255"/>
      <c r="Z60" s="107"/>
      <c r="AA60" s="109"/>
      <c r="AB60" s="260" t="s">
        <v>76</v>
      </c>
      <c r="AC60" s="326">
        <f>SUM(AC54:AC58)</f>
        <v>21.576398062527524</v>
      </c>
      <c r="AD60" s="316"/>
      <c r="AE60" s="58"/>
      <c r="AF60" s="59"/>
      <c r="AG60" s="25"/>
    </row>
    <row r="61" spans="1:33" ht="17.100000000000001" customHeight="1" x14ac:dyDescent="0.25">
      <c r="A61" s="348" t="s">
        <v>62</v>
      </c>
      <c r="B61" s="7" t="s">
        <v>63</v>
      </c>
      <c r="C61" s="3"/>
      <c r="D61" s="158" t="s">
        <v>60</v>
      </c>
      <c r="E61" s="32">
        <v>8</v>
      </c>
      <c r="F61" s="28">
        <v>8</v>
      </c>
      <c r="G61" s="33">
        <v>8</v>
      </c>
      <c r="H61" s="32">
        <v>73.599999999999994</v>
      </c>
      <c r="I61" s="28">
        <v>76.7</v>
      </c>
      <c r="J61" s="173">
        <v>73</v>
      </c>
      <c r="K61" s="20">
        <v>2.8</v>
      </c>
      <c r="L61" s="51">
        <v>3</v>
      </c>
      <c r="M61" s="21">
        <v>2.7</v>
      </c>
      <c r="N61" s="20">
        <v>184</v>
      </c>
      <c r="O61" s="28">
        <v>180</v>
      </c>
      <c r="P61" s="55">
        <v>12</v>
      </c>
      <c r="Q61" s="338">
        <f>(((365*F61)-O61)*(I61/100)/L61)/F61</f>
        <v>87.56583333333333</v>
      </c>
      <c r="R61" s="332"/>
      <c r="S61" s="113" t="s">
        <v>60</v>
      </c>
      <c r="T61" s="138">
        <v>1222</v>
      </c>
      <c r="U61" s="82">
        <v>1317</v>
      </c>
      <c r="V61" s="149">
        <v>624</v>
      </c>
      <c r="W61" s="297">
        <f>U61/(F61*(I61/100))</f>
        <v>214.63494132985659</v>
      </c>
      <c r="X61" s="297">
        <f>W61*Y2</f>
        <v>2146.3494132985661</v>
      </c>
      <c r="Y61" s="258">
        <v>90902</v>
      </c>
      <c r="Z61" s="249">
        <v>5</v>
      </c>
      <c r="AA61" s="236">
        <v>11</v>
      </c>
      <c r="AB61" s="274">
        <v>2</v>
      </c>
      <c r="AC61" s="311">
        <f>AA61/(F61*(I61/100))</f>
        <v>1.7926988265971318</v>
      </c>
      <c r="AD61" s="312"/>
      <c r="AE61" s="54">
        <v>41</v>
      </c>
      <c r="AF61" s="55">
        <v>106</v>
      </c>
      <c r="AG61" s="21">
        <v>79</v>
      </c>
    </row>
    <row r="62" spans="1:33" ht="17.100000000000001" customHeight="1" x14ac:dyDescent="0.25">
      <c r="A62" s="346"/>
      <c r="B62" s="8"/>
      <c r="C62" s="4"/>
      <c r="D62" s="144"/>
      <c r="E62" s="34"/>
      <c r="F62" s="29"/>
      <c r="G62" s="35"/>
      <c r="H62" s="34"/>
      <c r="I62" s="29"/>
      <c r="J62" s="43"/>
      <c r="K62" s="22"/>
      <c r="L62" s="41"/>
      <c r="M62" s="23"/>
      <c r="N62" s="22"/>
      <c r="O62" s="29"/>
      <c r="P62" s="57"/>
      <c r="Q62" s="342"/>
      <c r="R62" s="334"/>
      <c r="S62" s="143" t="s">
        <v>61</v>
      </c>
      <c r="T62" s="139">
        <v>578</v>
      </c>
      <c r="U62" s="83">
        <v>560</v>
      </c>
      <c r="V62" s="150">
        <v>163</v>
      </c>
      <c r="W62" s="298">
        <f>U62/(F61*(I61/100))</f>
        <v>91.264667535853974</v>
      </c>
      <c r="X62" s="298">
        <f>W62*Z2</f>
        <v>730.11734028683179</v>
      </c>
      <c r="Y62" s="252">
        <v>90903</v>
      </c>
      <c r="Z62" s="84">
        <v>9</v>
      </c>
      <c r="AA62" s="83">
        <v>11</v>
      </c>
      <c r="AB62" s="85">
        <v>6</v>
      </c>
      <c r="AC62" s="313">
        <f>AA62/(F61*(I61/100))</f>
        <v>1.7926988265971318</v>
      </c>
      <c r="AD62" s="314"/>
      <c r="AE62" s="56"/>
      <c r="AF62" s="57"/>
      <c r="AG62" s="23"/>
    </row>
    <row r="63" spans="1:33" ht="17.100000000000001" customHeight="1" x14ac:dyDescent="0.25">
      <c r="A63" s="346"/>
      <c r="B63" s="8"/>
      <c r="C63" s="4"/>
      <c r="D63" s="144"/>
      <c r="E63" s="34"/>
      <c r="F63" s="29"/>
      <c r="G63" s="35"/>
      <c r="H63" s="34"/>
      <c r="I63" s="29"/>
      <c r="J63" s="43"/>
      <c r="K63" s="22"/>
      <c r="L63" s="41"/>
      <c r="M63" s="23"/>
      <c r="N63" s="22"/>
      <c r="O63" s="29"/>
      <c r="P63" s="57"/>
      <c r="Q63" s="342"/>
      <c r="R63" s="334"/>
      <c r="S63" s="143" t="s">
        <v>35</v>
      </c>
      <c r="T63" s="139">
        <v>186</v>
      </c>
      <c r="U63" s="83">
        <v>139</v>
      </c>
      <c r="V63" s="150">
        <v>41</v>
      </c>
      <c r="W63" s="298">
        <f>U63/(F61*(I61/100))</f>
        <v>22.653194263363755</v>
      </c>
      <c r="X63" s="298">
        <f>W63*AA2</f>
        <v>135.91916558018252</v>
      </c>
      <c r="Y63" s="252">
        <v>90904</v>
      </c>
      <c r="Z63" s="84">
        <v>11</v>
      </c>
      <c r="AA63" s="83">
        <v>10</v>
      </c>
      <c r="AB63" s="85">
        <v>7</v>
      </c>
      <c r="AC63" s="313">
        <f>AA63/(F61*(I61/100))</f>
        <v>1.6297262059973925</v>
      </c>
      <c r="AD63" s="314"/>
      <c r="AE63" s="56"/>
      <c r="AF63" s="57"/>
      <c r="AG63" s="23"/>
    </row>
    <row r="64" spans="1:33" ht="17.100000000000001" customHeight="1" x14ac:dyDescent="0.25">
      <c r="A64" s="351"/>
      <c r="B64" s="8"/>
      <c r="C64" s="4"/>
      <c r="D64" s="144"/>
      <c r="E64" s="34"/>
      <c r="F64" s="29"/>
      <c r="G64" s="35"/>
      <c r="H64" s="34"/>
      <c r="I64" s="29"/>
      <c r="J64" s="43"/>
      <c r="K64" s="22"/>
      <c r="L64" s="41"/>
      <c r="M64" s="23"/>
      <c r="N64" s="22"/>
      <c r="O64" s="29"/>
      <c r="P64" s="57"/>
      <c r="Q64" s="342"/>
      <c r="R64" s="334"/>
      <c r="S64" s="143" t="s">
        <v>18</v>
      </c>
      <c r="T64" s="139">
        <v>25</v>
      </c>
      <c r="U64" s="83">
        <v>22</v>
      </c>
      <c r="V64" s="150">
        <v>6</v>
      </c>
      <c r="W64" s="307">
        <f>U64/(F61*(I61/100))</f>
        <v>3.5853976531942635</v>
      </c>
      <c r="X64" s="307">
        <f>W64*AB2</f>
        <v>14.341590612777054</v>
      </c>
      <c r="Y64" s="252">
        <v>90905</v>
      </c>
      <c r="Z64" s="84">
        <v>1</v>
      </c>
      <c r="AA64" s="83">
        <v>4</v>
      </c>
      <c r="AB64" s="85">
        <v>4</v>
      </c>
      <c r="AC64" s="313">
        <f>AA64/(F61*(I61/100))</f>
        <v>0.65189048239895697</v>
      </c>
      <c r="AD64" s="314"/>
      <c r="AE64" s="56"/>
      <c r="AF64" s="57"/>
      <c r="AG64" s="23"/>
    </row>
    <row r="65" spans="1:33" ht="17.100000000000001" customHeight="1" x14ac:dyDescent="0.25">
      <c r="A65" s="351"/>
      <c r="B65" s="8"/>
      <c r="C65" s="4"/>
      <c r="D65" s="144"/>
      <c r="E65" s="34"/>
      <c r="F65" s="29"/>
      <c r="G65" s="35"/>
      <c r="H65" s="34"/>
      <c r="I65" s="29"/>
      <c r="J65" s="43"/>
      <c r="K65" s="22"/>
      <c r="L65" s="41"/>
      <c r="M65" s="23"/>
      <c r="N65" s="22"/>
      <c r="O65" s="29"/>
      <c r="P65" s="57"/>
      <c r="Q65" s="342"/>
      <c r="R65" s="334"/>
      <c r="S65" s="143" t="s">
        <v>20</v>
      </c>
      <c r="T65" s="139">
        <v>2</v>
      </c>
      <c r="U65" s="83">
        <v>4</v>
      </c>
      <c r="V65" s="150">
        <v>2</v>
      </c>
      <c r="W65" s="307">
        <f>U65/(F61*(I61/100))</f>
        <v>0.65189048239895697</v>
      </c>
      <c r="X65" s="307">
        <f>W65*AC2</f>
        <v>1.9556714471968708</v>
      </c>
      <c r="Y65" s="252">
        <v>90907</v>
      </c>
      <c r="Z65" s="84"/>
      <c r="AA65" s="83">
        <v>1</v>
      </c>
      <c r="AB65" s="85"/>
      <c r="AC65" s="313">
        <f>AA65/(F61*(I61/100))</f>
        <v>0.16297262059973924</v>
      </c>
      <c r="AD65" s="314"/>
      <c r="AE65" s="56"/>
      <c r="AF65" s="57"/>
      <c r="AG65" s="23"/>
    </row>
    <row r="66" spans="1:33" ht="17.100000000000001" customHeight="1" thickBot="1" x14ac:dyDescent="0.3">
      <c r="A66" s="352"/>
      <c r="B66" s="102"/>
      <c r="C66" s="103"/>
      <c r="D66" s="147"/>
      <c r="E66" s="104"/>
      <c r="F66" s="105"/>
      <c r="G66" s="106"/>
      <c r="H66" s="104"/>
      <c r="I66" s="105"/>
      <c r="J66" s="174"/>
      <c r="K66" s="107"/>
      <c r="L66" s="108"/>
      <c r="M66" s="109"/>
      <c r="N66" s="107"/>
      <c r="O66" s="105"/>
      <c r="P66" s="111"/>
      <c r="Q66" s="341"/>
      <c r="R66" s="331"/>
      <c r="S66" s="147"/>
      <c r="T66" s="137">
        <v>2013</v>
      </c>
      <c r="U66" s="137">
        <v>2042</v>
      </c>
      <c r="V66" s="175">
        <v>836</v>
      </c>
      <c r="W66" s="302">
        <f>U66/(F61*(I61/100))</f>
        <v>332.79009126466752</v>
      </c>
      <c r="X66" s="302">
        <f>SUM(X61:X65)</f>
        <v>3028.6831812255541</v>
      </c>
      <c r="Y66" s="260"/>
      <c r="Z66" s="107"/>
      <c r="AA66" s="111"/>
      <c r="AB66" s="327" t="s">
        <v>76</v>
      </c>
      <c r="AC66" s="326">
        <f>SUM(AC61:AC65)</f>
        <v>6.0299869621903524</v>
      </c>
      <c r="AD66" s="316"/>
      <c r="AE66" s="110"/>
      <c r="AF66" s="111"/>
      <c r="AG66" s="109"/>
    </row>
    <row r="67" spans="1:33" ht="17.100000000000001" customHeight="1" x14ac:dyDescent="0.25">
      <c r="A67" s="346" t="s">
        <v>64</v>
      </c>
      <c r="B67" s="62" t="s">
        <v>65</v>
      </c>
      <c r="C67" s="90"/>
      <c r="D67" s="159" t="s">
        <v>18</v>
      </c>
      <c r="E67" s="63">
        <v>4</v>
      </c>
      <c r="F67" s="64">
        <v>4</v>
      </c>
      <c r="G67" s="65">
        <v>4</v>
      </c>
      <c r="H67" s="63">
        <v>96.6</v>
      </c>
      <c r="I67" s="64">
        <v>90.6</v>
      </c>
      <c r="J67" s="65">
        <v>96.9</v>
      </c>
      <c r="K67" s="66">
        <v>3.3</v>
      </c>
      <c r="L67" s="67">
        <v>3.2</v>
      </c>
      <c r="M67" s="68">
        <v>3.6</v>
      </c>
      <c r="N67" s="66">
        <v>0</v>
      </c>
      <c r="O67" s="64">
        <v>0</v>
      </c>
      <c r="P67" s="70">
        <v>0</v>
      </c>
      <c r="Q67" s="338">
        <f>(((365*F67)-O67)*(I67/100)/L67)/F67</f>
        <v>103.34062499999999</v>
      </c>
      <c r="R67" s="153"/>
      <c r="S67" s="145" t="s">
        <v>18</v>
      </c>
      <c r="T67" s="208">
        <v>662</v>
      </c>
      <c r="U67" s="209">
        <v>453</v>
      </c>
      <c r="V67" s="210">
        <v>252</v>
      </c>
      <c r="W67" s="297">
        <f>U67/(F67*(I67/100))</f>
        <v>125.00000000000001</v>
      </c>
      <c r="X67" s="297">
        <f>W67*AB2</f>
        <v>500.00000000000006</v>
      </c>
      <c r="Y67" s="254"/>
      <c r="Z67" s="66"/>
      <c r="AA67" s="70"/>
      <c r="AB67" s="68"/>
      <c r="AC67" s="321"/>
      <c r="AD67" s="322"/>
      <c r="AE67" s="69"/>
      <c r="AF67" s="70"/>
      <c r="AG67" s="68"/>
    </row>
    <row r="68" spans="1:33" ht="17.100000000000001" customHeight="1" x14ac:dyDescent="0.25">
      <c r="A68" s="346"/>
      <c r="B68" s="12"/>
      <c r="C68" s="14"/>
      <c r="D68" s="148"/>
      <c r="E68" s="36"/>
      <c r="F68" s="30"/>
      <c r="G68" s="37"/>
      <c r="H68" s="36"/>
      <c r="I68" s="30"/>
      <c r="J68" s="37"/>
      <c r="K68" s="24"/>
      <c r="L68" s="40"/>
      <c r="M68" s="25"/>
      <c r="N68" s="24"/>
      <c r="O68" s="30"/>
      <c r="P68" s="59"/>
      <c r="Q68" s="344"/>
      <c r="R68" s="333"/>
      <c r="S68" s="143" t="s">
        <v>20</v>
      </c>
      <c r="T68" s="193">
        <v>597</v>
      </c>
      <c r="U68" s="194">
        <v>687</v>
      </c>
      <c r="V68" s="195">
        <v>291</v>
      </c>
      <c r="W68" s="298">
        <f>U68/(F67*(I67/100))</f>
        <v>189.56953642384107</v>
      </c>
      <c r="X68" s="298">
        <f>W68*AC2</f>
        <v>568.70860927152319</v>
      </c>
      <c r="Y68" s="121"/>
      <c r="Z68" s="24"/>
      <c r="AA68" s="59"/>
      <c r="AB68" s="25"/>
      <c r="AC68" s="317"/>
      <c r="AD68" s="318"/>
      <c r="AE68" s="58"/>
      <c r="AF68" s="167"/>
      <c r="AG68" s="25"/>
    </row>
    <row r="69" spans="1:33" ht="17.100000000000001" customHeight="1" x14ac:dyDescent="0.25">
      <c r="A69" s="346"/>
      <c r="B69" s="12"/>
      <c r="C69" s="14"/>
      <c r="D69" s="148"/>
      <c r="E69" s="36"/>
      <c r="F69" s="30"/>
      <c r="G69" s="37"/>
      <c r="H69" s="36"/>
      <c r="I69" s="30"/>
      <c r="J69" s="37"/>
      <c r="K69" s="24"/>
      <c r="L69" s="40"/>
      <c r="M69" s="25"/>
      <c r="N69" s="24"/>
      <c r="O69" s="30"/>
      <c r="P69" s="59"/>
      <c r="Q69" s="344"/>
      <c r="R69" s="333"/>
      <c r="S69" s="143" t="s">
        <v>22</v>
      </c>
      <c r="T69" s="193">
        <v>128</v>
      </c>
      <c r="U69" s="194">
        <v>146</v>
      </c>
      <c r="V69" s="195">
        <v>4</v>
      </c>
      <c r="W69" s="298">
        <f>U69/(F67*(I67/100))</f>
        <v>40.286975717439297</v>
      </c>
      <c r="X69" s="298">
        <f>W69*AD2</f>
        <v>80.573951434878595</v>
      </c>
      <c r="Y69" s="121"/>
      <c r="Z69" s="24"/>
      <c r="AA69" s="59"/>
      <c r="AB69" s="25"/>
      <c r="AC69" s="317"/>
      <c r="AD69" s="318"/>
      <c r="AE69" s="58"/>
      <c r="AF69" s="101"/>
      <c r="AG69" s="25"/>
    </row>
    <row r="70" spans="1:33" ht="17.100000000000001" customHeight="1" thickBot="1" x14ac:dyDescent="0.3">
      <c r="A70" s="351"/>
      <c r="B70" s="12"/>
      <c r="C70" s="14"/>
      <c r="D70" s="148"/>
      <c r="E70" s="36"/>
      <c r="F70" s="30"/>
      <c r="G70" s="37"/>
      <c r="H70" s="36"/>
      <c r="I70" s="30"/>
      <c r="J70" s="37"/>
      <c r="K70" s="24"/>
      <c r="L70" s="40"/>
      <c r="M70" s="25"/>
      <c r="N70" s="24"/>
      <c r="O70" s="30"/>
      <c r="P70" s="59"/>
      <c r="Q70" s="341"/>
      <c r="R70" s="333"/>
      <c r="S70" s="148"/>
      <c r="T70" s="223">
        <v>1387</v>
      </c>
      <c r="U70" s="224">
        <v>1286</v>
      </c>
      <c r="V70" s="225">
        <v>547</v>
      </c>
      <c r="W70" s="302">
        <f>U70/(F67*(I67/100))</f>
        <v>354.8565121412804</v>
      </c>
      <c r="X70" s="304">
        <f>SUM(X67:X69)</f>
        <v>1149.2825607064019</v>
      </c>
      <c r="Y70" s="255"/>
      <c r="Z70" s="107"/>
      <c r="AA70" s="111"/>
      <c r="AB70" s="109"/>
      <c r="AC70" s="319"/>
      <c r="AD70" s="320"/>
      <c r="AE70" s="58"/>
      <c r="AF70" s="59"/>
      <c r="AG70" s="25"/>
    </row>
    <row r="71" spans="1:33" ht="17.100000000000001" customHeight="1" x14ac:dyDescent="0.25">
      <c r="A71" s="348" t="s">
        <v>66</v>
      </c>
      <c r="B71" s="122" t="s">
        <v>67</v>
      </c>
      <c r="C71" s="123"/>
      <c r="D71" s="163" t="s">
        <v>60</v>
      </c>
      <c r="E71" s="124">
        <v>10</v>
      </c>
      <c r="F71" s="125">
        <v>10</v>
      </c>
      <c r="G71" s="126">
        <v>10</v>
      </c>
      <c r="H71" s="124">
        <v>76.099999999999994</v>
      </c>
      <c r="I71" s="125">
        <v>76.599999999999994</v>
      </c>
      <c r="J71" s="126">
        <v>72.099999999999994</v>
      </c>
      <c r="K71" s="127">
        <v>6.7</v>
      </c>
      <c r="L71" s="128">
        <v>6</v>
      </c>
      <c r="M71" s="129">
        <v>5.6</v>
      </c>
      <c r="N71" s="127">
        <v>130</v>
      </c>
      <c r="O71" s="125">
        <v>150</v>
      </c>
      <c r="P71" s="131">
        <v>30</v>
      </c>
      <c r="Q71" s="338">
        <f>(((365*F71)-O71)*(I71/100)/L71)/F71</f>
        <v>44.683333333333323</v>
      </c>
      <c r="R71" s="335"/>
      <c r="S71" s="113" t="s">
        <v>60</v>
      </c>
      <c r="T71" s="229">
        <v>430</v>
      </c>
      <c r="U71" s="230">
        <v>405</v>
      </c>
      <c r="V71" s="231">
        <v>155</v>
      </c>
      <c r="W71" s="297">
        <f>U71/(F71*(I71/100))</f>
        <v>52.872062663185382</v>
      </c>
      <c r="X71" s="297">
        <f>W71*Y2</f>
        <v>528.72062663185386</v>
      </c>
      <c r="Y71" s="258" t="s">
        <v>19</v>
      </c>
      <c r="Z71" s="288">
        <v>81</v>
      </c>
      <c r="AA71" s="289">
        <v>84</v>
      </c>
      <c r="AB71" s="290">
        <v>33</v>
      </c>
      <c r="AC71" s="311">
        <f>AA71/(F71*(I71/100))</f>
        <v>10.966057441253264</v>
      </c>
      <c r="AD71" s="312"/>
      <c r="AE71" s="130">
        <v>404</v>
      </c>
      <c r="AF71" s="131">
        <v>309</v>
      </c>
      <c r="AG71" s="129">
        <v>86</v>
      </c>
    </row>
    <row r="72" spans="1:33" ht="17.100000000000001" customHeight="1" x14ac:dyDescent="0.25">
      <c r="A72" s="346"/>
      <c r="B72" s="12"/>
      <c r="C72" s="14"/>
      <c r="D72" s="148"/>
      <c r="E72" s="36"/>
      <c r="F72" s="30"/>
      <c r="G72" s="37"/>
      <c r="H72" s="36"/>
      <c r="I72" s="30"/>
      <c r="J72" s="37"/>
      <c r="K72" s="24"/>
      <c r="L72" s="40"/>
      <c r="M72" s="25"/>
      <c r="N72" s="24"/>
      <c r="O72" s="30"/>
      <c r="P72" s="59"/>
      <c r="Q72" s="344"/>
      <c r="R72" s="333"/>
      <c r="S72" s="143" t="s">
        <v>61</v>
      </c>
      <c r="T72" s="232">
        <v>1154</v>
      </c>
      <c r="U72" s="233">
        <v>1090</v>
      </c>
      <c r="V72" s="234">
        <v>450</v>
      </c>
      <c r="W72" s="298">
        <f>U72/(F71*(I71/100))</f>
        <v>142.29765013054831</v>
      </c>
      <c r="X72" s="298">
        <f>W72*Z2</f>
        <v>1138.3812010443864</v>
      </c>
      <c r="Y72" s="252" t="s">
        <v>21</v>
      </c>
      <c r="Z72" s="248">
        <v>113</v>
      </c>
      <c r="AA72" s="233">
        <v>136</v>
      </c>
      <c r="AB72" s="273">
        <v>59</v>
      </c>
      <c r="AC72" s="313">
        <f>AA72/(F71*(I71/100))</f>
        <v>17.754569190600524</v>
      </c>
      <c r="AD72" s="314"/>
      <c r="AE72" s="58"/>
      <c r="AF72" s="59"/>
      <c r="AG72" s="25"/>
    </row>
    <row r="73" spans="1:33" ht="17.100000000000001" customHeight="1" x14ac:dyDescent="0.25">
      <c r="A73" s="346"/>
      <c r="B73" s="12"/>
      <c r="C73" s="14"/>
      <c r="D73" s="148"/>
      <c r="E73" s="36"/>
      <c r="F73" s="30"/>
      <c r="G73" s="37"/>
      <c r="H73" s="36"/>
      <c r="I73" s="30"/>
      <c r="J73" s="37"/>
      <c r="K73" s="24"/>
      <c r="L73" s="40"/>
      <c r="M73" s="25"/>
      <c r="N73" s="24"/>
      <c r="O73" s="30"/>
      <c r="P73" s="59"/>
      <c r="Q73" s="344"/>
      <c r="R73" s="333"/>
      <c r="S73" s="143" t="s">
        <v>35</v>
      </c>
      <c r="T73" s="232">
        <v>905</v>
      </c>
      <c r="U73" s="233">
        <v>881</v>
      </c>
      <c r="V73" s="234">
        <v>285</v>
      </c>
      <c r="W73" s="298">
        <f>U73/(F71*(I71/100))</f>
        <v>115.01305483028722</v>
      </c>
      <c r="X73" s="298">
        <f>W73*AA2</f>
        <v>690.0783289817233</v>
      </c>
      <c r="Y73" s="252" t="s">
        <v>23</v>
      </c>
      <c r="Z73" s="248">
        <v>119</v>
      </c>
      <c r="AA73" s="233">
        <v>130</v>
      </c>
      <c r="AB73" s="273">
        <v>58</v>
      </c>
      <c r="AC73" s="313">
        <f>AA73/(F71*(I71/100))</f>
        <v>16.971279373368148</v>
      </c>
      <c r="AD73" s="314"/>
      <c r="AE73" s="58"/>
      <c r="AF73" s="59"/>
      <c r="AG73" s="25"/>
    </row>
    <row r="74" spans="1:33" ht="17.100000000000001" customHeight="1" x14ac:dyDescent="0.25">
      <c r="A74" s="351"/>
      <c r="B74" s="12"/>
      <c r="C74" s="14"/>
      <c r="D74" s="148"/>
      <c r="E74" s="36"/>
      <c r="F74" s="30"/>
      <c r="G74" s="37"/>
      <c r="H74" s="36"/>
      <c r="I74" s="30"/>
      <c r="J74" s="37"/>
      <c r="K74" s="24"/>
      <c r="L74" s="40"/>
      <c r="M74" s="25"/>
      <c r="N74" s="24"/>
      <c r="O74" s="30"/>
      <c r="P74" s="59"/>
      <c r="Q74" s="344"/>
      <c r="R74" s="333"/>
      <c r="S74" s="143" t="s">
        <v>18</v>
      </c>
      <c r="T74" s="232">
        <v>181</v>
      </c>
      <c r="U74" s="233">
        <v>267</v>
      </c>
      <c r="V74" s="234">
        <v>267</v>
      </c>
      <c r="W74" s="307">
        <f>U74/(F71*(I71/100))</f>
        <v>34.856396866840733</v>
      </c>
      <c r="X74" s="307">
        <f>W74*AB2</f>
        <v>139.42558746736293</v>
      </c>
      <c r="Y74" s="252" t="s">
        <v>24</v>
      </c>
      <c r="Z74" s="248">
        <v>53</v>
      </c>
      <c r="AA74" s="233">
        <v>56</v>
      </c>
      <c r="AB74" s="273">
        <v>23</v>
      </c>
      <c r="AC74" s="313">
        <f>AA74/(F71*(I71/100))</f>
        <v>7.3107049608355101</v>
      </c>
      <c r="AD74" s="314"/>
      <c r="AE74" s="58"/>
      <c r="AF74" s="59"/>
      <c r="AG74" s="25"/>
    </row>
    <row r="75" spans="1:33" ht="17.100000000000001" customHeight="1" x14ac:dyDescent="0.25">
      <c r="A75" s="351"/>
      <c r="B75" s="12"/>
      <c r="C75" s="14"/>
      <c r="D75" s="148"/>
      <c r="E75" s="36"/>
      <c r="F75" s="30"/>
      <c r="G75" s="37"/>
      <c r="H75" s="36"/>
      <c r="I75" s="30"/>
      <c r="J75" s="37"/>
      <c r="K75" s="24"/>
      <c r="L75" s="40"/>
      <c r="M75" s="25"/>
      <c r="N75" s="24"/>
      <c r="O75" s="30"/>
      <c r="P75" s="59"/>
      <c r="Q75" s="344"/>
      <c r="R75" s="333"/>
      <c r="S75" s="143" t="s">
        <v>20</v>
      </c>
      <c r="T75" s="232">
        <v>14</v>
      </c>
      <c r="U75" s="233">
        <v>11</v>
      </c>
      <c r="V75" s="234"/>
      <c r="W75" s="307">
        <f>U75/(F71*(I71/100))</f>
        <v>1.4360313315926894</v>
      </c>
      <c r="X75" s="307">
        <f>W75*AC2</f>
        <v>4.3080939947780683</v>
      </c>
      <c r="Y75" s="252" t="s">
        <v>25</v>
      </c>
      <c r="Z75" s="248">
        <v>12</v>
      </c>
      <c r="AA75" s="233">
        <v>10</v>
      </c>
      <c r="AB75" s="273">
        <v>4</v>
      </c>
      <c r="AC75" s="313">
        <f>AA75/(F71*(I71/100))</f>
        <v>1.3054830287206267</v>
      </c>
      <c r="AD75" s="314"/>
      <c r="AE75" s="58"/>
      <c r="AF75" s="59"/>
      <c r="AG75" s="25"/>
    </row>
    <row r="76" spans="1:33" ht="17.100000000000001" customHeight="1" x14ac:dyDescent="0.25">
      <c r="A76" s="351"/>
      <c r="B76" s="12"/>
      <c r="C76" s="14"/>
      <c r="D76" s="148"/>
      <c r="E76" s="36"/>
      <c r="F76" s="30"/>
      <c r="G76" s="37"/>
      <c r="H76" s="36"/>
      <c r="I76" s="30"/>
      <c r="J76" s="37"/>
      <c r="K76" s="24"/>
      <c r="L76" s="40"/>
      <c r="M76" s="25"/>
      <c r="N76" s="24"/>
      <c r="O76" s="30"/>
      <c r="P76" s="59"/>
      <c r="Q76" s="344"/>
      <c r="R76" s="333"/>
      <c r="S76" s="143" t="s">
        <v>22</v>
      </c>
      <c r="T76" s="232">
        <v>5</v>
      </c>
      <c r="U76" s="233">
        <v>2</v>
      </c>
      <c r="V76" s="234">
        <v>7</v>
      </c>
      <c r="W76" s="307">
        <f>U76/(F71*(I71/100))</f>
        <v>0.26109660574412535</v>
      </c>
      <c r="X76" s="307">
        <f>W76*AD2</f>
        <v>0.52219321148825071</v>
      </c>
      <c r="Y76" s="252" t="s">
        <v>26</v>
      </c>
      <c r="Z76" s="248"/>
      <c r="AA76" s="233">
        <v>3</v>
      </c>
      <c r="AB76" s="273"/>
      <c r="AC76" s="313">
        <f>AA76/(F71*(I71/100))</f>
        <v>0.391644908616188</v>
      </c>
      <c r="AD76" s="314"/>
      <c r="AE76" s="58"/>
      <c r="AF76" s="59"/>
      <c r="AG76" s="25"/>
    </row>
    <row r="77" spans="1:33" ht="17.100000000000001" customHeight="1" thickBot="1" x14ac:dyDescent="0.3">
      <c r="A77" s="352"/>
      <c r="B77" s="102"/>
      <c r="C77" s="103"/>
      <c r="D77" s="147"/>
      <c r="E77" s="104"/>
      <c r="F77" s="105"/>
      <c r="G77" s="106"/>
      <c r="H77" s="104"/>
      <c r="I77" s="105"/>
      <c r="J77" s="106"/>
      <c r="K77" s="107"/>
      <c r="L77" s="108"/>
      <c r="M77" s="109"/>
      <c r="N77" s="107"/>
      <c r="O77" s="105"/>
      <c r="P77" s="111"/>
      <c r="Q77" s="341"/>
      <c r="R77" s="331"/>
      <c r="S77" s="147"/>
      <c r="T77" s="137">
        <v>2689</v>
      </c>
      <c r="U77" s="137">
        <v>2656</v>
      </c>
      <c r="V77" s="175">
        <v>1164</v>
      </c>
      <c r="W77" s="302">
        <f>U77/(F71*(I71/100))</f>
        <v>346.73629242819845</v>
      </c>
      <c r="X77" s="302">
        <f>SUM(X71:X76)</f>
        <v>2501.4360313315929</v>
      </c>
      <c r="Y77" s="255"/>
      <c r="Z77" s="107"/>
      <c r="AA77" s="111"/>
      <c r="AB77" s="327" t="s">
        <v>76</v>
      </c>
      <c r="AC77" s="328">
        <f>SUM(AC71:AC76)</f>
        <v>54.699738903394262</v>
      </c>
      <c r="AD77" s="316"/>
      <c r="AE77" s="110"/>
      <c r="AF77" s="111"/>
      <c r="AG77" s="109"/>
    </row>
    <row r="78" spans="1:33" ht="17.100000000000001" customHeight="1" x14ac:dyDescent="0.25">
      <c r="A78" s="348" t="s">
        <v>68</v>
      </c>
      <c r="B78" s="7" t="s">
        <v>69</v>
      </c>
      <c r="C78" s="3"/>
      <c r="D78" s="158" t="s">
        <v>22</v>
      </c>
      <c r="E78" s="32">
        <v>6</v>
      </c>
      <c r="F78" s="28">
        <v>6</v>
      </c>
      <c r="G78" s="33">
        <v>6</v>
      </c>
      <c r="H78" s="32">
        <v>81.7</v>
      </c>
      <c r="I78" s="28">
        <v>88.5</v>
      </c>
      <c r="J78" s="33">
        <v>89.6</v>
      </c>
      <c r="K78" s="20">
        <v>1.8</v>
      </c>
      <c r="L78" s="51">
        <v>2</v>
      </c>
      <c r="M78" s="21">
        <v>1.9</v>
      </c>
      <c r="N78" s="20">
        <v>270</v>
      </c>
      <c r="O78" s="28">
        <v>201</v>
      </c>
      <c r="P78" s="55">
        <v>3</v>
      </c>
      <c r="Q78" s="338">
        <f>(((365*F78)-O78)*(I78/100)/L78)/F78</f>
        <v>146.68875</v>
      </c>
      <c r="R78" s="332"/>
      <c r="S78" s="113" t="s">
        <v>22</v>
      </c>
      <c r="T78" s="184">
        <v>1563</v>
      </c>
      <c r="U78" s="185">
        <v>1743</v>
      </c>
      <c r="V78" s="186">
        <v>720</v>
      </c>
      <c r="W78" s="297">
        <f>U78/(F78*(I78/100))</f>
        <v>328.24858757062145</v>
      </c>
      <c r="X78" s="297">
        <f>W78*AD2</f>
        <v>656.49717514124291</v>
      </c>
      <c r="Y78" s="256"/>
      <c r="Z78" s="20"/>
      <c r="AA78" s="55"/>
      <c r="AB78" s="21"/>
      <c r="AC78" s="321"/>
      <c r="AD78" s="322"/>
      <c r="AE78" s="69"/>
      <c r="AF78" s="55"/>
      <c r="AG78" s="21"/>
    </row>
    <row r="79" spans="1:33" ht="17.100000000000001" customHeight="1" thickBot="1" x14ac:dyDescent="0.3">
      <c r="A79" s="346"/>
      <c r="B79" s="102"/>
      <c r="C79" s="103"/>
      <c r="D79" s="147"/>
      <c r="E79" s="104"/>
      <c r="F79" s="105"/>
      <c r="G79" s="106"/>
      <c r="H79" s="104"/>
      <c r="I79" s="105"/>
      <c r="J79" s="106"/>
      <c r="K79" s="107"/>
      <c r="L79" s="108"/>
      <c r="M79" s="109"/>
      <c r="N79" s="107"/>
      <c r="O79" s="105"/>
      <c r="P79" s="111"/>
      <c r="Q79" s="341"/>
      <c r="R79" s="331"/>
      <c r="S79" s="147"/>
      <c r="T79" s="190">
        <v>1563</v>
      </c>
      <c r="U79" s="191">
        <v>1743</v>
      </c>
      <c r="V79" s="192">
        <v>720</v>
      </c>
      <c r="W79" s="308">
        <f>U79/(F78*(I78/100))</f>
        <v>328.24858757062145</v>
      </c>
      <c r="X79" s="302">
        <f>SUM(X78)</f>
        <v>656.49717514124291</v>
      </c>
      <c r="Y79" s="255"/>
      <c r="Z79" s="107"/>
      <c r="AA79" s="111"/>
      <c r="AB79" s="109"/>
      <c r="AC79" s="319"/>
      <c r="AD79" s="320"/>
      <c r="AE79" s="110"/>
      <c r="AF79" s="111"/>
      <c r="AG79" s="109"/>
    </row>
    <row r="80" spans="1:33" ht="17.100000000000001" customHeight="1" x14ac:dyDescent="0.25">
      <c r="A80" s="348" t="s">
        <v>70</v>
      </c>
      <c r="B80" s="122" t="s">
        <v>71</v>
      </c>
      <c r="C80" s="123"/>
      <c r="D80" s="163" t="s">
        <v>20</v>
      </c>
      <c r="E80" s="124">
        <v>10</v>
      </c>
      <c r="F80" s="125">
        <v>10</v>
      </c>
      <c r="G80" s="126">
        <v>10</v>
      </c>
      <c r="H80" s="124">
        <v>132.30000000000001</v>
      </c>
      <c r="I80" s="125">
        <v>124.9</v>
      </c>
      <c r="J80" s="126">
        <v>124.8</v>
      </c>
      <c r="K80" s="127">
        <v>15.7</v>
      </c>
      <c r="L80" s="128">
        <v>15.5</v>
      </c>
      <c r="M80" s="129">
        <v>19.2</v>
      </c>
      <c r="N80" s="127">
        <v>0</v>
      </c>
      <c r="O80" s="125">
        <v>0</v>
      </c>
      <c r="P80" s="131">
        <v>0</v>
      </c>
      <c r="Q80" s="338">
        <f>(((365*F80)-O80)*(I80/100)/L80)/F80</f>
        <v>29.41193548387097</v>
      </c>
      <c r="R80" s="120"/>
      <c r="S80" s="145" t="s">
        <v>20</v>
      </c>
      <c r="T80" s="184">
        <v>760</v>
      </c>
      <c r="U80" s="185">
        <v>530</v>
      </c>
      <c r="V80" s="186">
        <v>174</v>
      </c>
      <c r="W80" s="297">
        <f>U80/(F80*(I80/100))</f>
        <v>42.433947157726173</v>
      </c>
      <c r="X80" s="297">
        <f>W80*AC2</f>
        <v>127.30184147317851</v>
      </c>
      <c r="Y80" s="254"/>
      <c r="Z80" s="97"/>
      <c r="AA80" s="101"/>
      <c r="AB80" s="99"/>
      <c r="AC80" s="321"/>
      <c r="AD80" s="322"/>
      <c r="AE80" s="130"/>
      <c r="AF80" s="131"/>
      <c r="AG80" s="129"/>
    </row>
    <row r="81" spans="1:33" ht="17.100000000000001" customHeight="1" x14ac:dyDescent="0.25">
      <c r="A81" s="346"/>
      <c r="B81" s="12"/>
      <c r="C81" s="14"/>
      <c r="D81" s="148"/>
      <c r="E81" s="36"/>
      <c r="F81" s="30"/>
      <c r="G81" s="37"/>
      <c r="H81" s="36"/>
      <c r="I81" s="30"/>
      <c r="J81" s="37"/>
      <c r="K81" s="24"/>
      <c r="L81" s="40"/>
      <c r="M81" s="25"/>
      <c r="N81" s="24"/>
      <c r="O81" s="30"/>
      <c r="P81" s="59"/>
      <c r="Q81" s="344"/>
      <c r="R81" s="333"/>
      <c r="S81" s="143" t="s">
        <v>22</v>
      </c>
      <c r="T81" s="193">
        <v>1611</v>
      </c>
      <c r="U81" s="194">
        <v>1342</v>
      </c>
      <c r="V81" s="195">
        <v>546</v>
      </c>
      <c r="W81" s="298">
        <f>U81/(F80*(I80/100))</f>
        <v>107.44595676541232</v>
      </c>
      <c r="X81" s="298">
        <f>W81*AD2</f>
        <v>214.89191353082464</v>
      </c>
      <c r="Y81" s="121"/>
      <c r="Z81" s="97"/>
      <c r="AA81" s="101"/>
      <c r="AB81" s="99"/>
      <c r="AC81" s="317"/>
      <c r="AD81" s="318"/>
      <c r="AE81" s="100"/>
      <c r="AF81" s="101"/>
      <c r="AG81" s="99"/>
    </row>
    <row r="82" spans="1:33" ht="17.100000000000001" customHeight="1" x14ac:dyDescent="0.25">
      <c r="A82" s="346"/>
      <c r="B82" s="12"/>
      <c r="C82" s="14"/>
      <c r="D82" s="148"/>
      <c r="E82" s="36"/>
      <c r="F82" s="30"/>
      <c r="G82" s="37"/>
      <c r="H82" s="36"/>
      <c r="I82" s="30"/>
      <c r="J82" s="37"/>
      <c r="K82" s="24"/>
      <c r="L82" s="40"/>
      <c r="M82" s="25"/>
      <c r="N82" s="24"/>
      <c r="O82" s="30"/>
      <c r="P82" s="59"/>
      <c r="Q82" s="344"/>
      <c r="R82" s="333"/>
      <c r="S82" s="144"/>
      <c r="T82" s="211">
        <v>2371</v>
      </c>
      <c r="U82" s="212">
        <v>1872</v>
      </c>
      <c r="V82" s="213">
        <v>720</v>
      </c>
      <c r="W82" s="299">
        <f>U82/(F80*(I80/100))</f>
        <v>149.8799039231385</v>
      </c>
      <c r="X82" s="303">
        <f>SUM(X80:X81)</f>
        <v>342.19375500400315</v>
      </c>
      <c r="Y82" s="121"/>
      <c r="Z82" s="97"/>
      <c r="AA82" s="101"/>
      <c r="AB82" s="99"/>
      <c r="AC82" s="317"/>
      <c r="AD82" s="318"/>
      <c r="AE82" s="100"/>
      <c r="AF82" s="101"/>
      <c r="AG82" s="99"/>
    </row>
    <row r="83" spans="1:33" ht="17.100000000000001" customHeight="1" x14ac:dyDescent="0.25">
      <c r="A83" s="346"/>
      <c r="B83" s="17" t="s">
        <v>72</v>
      </c>
      <c r="C83" s="18"/>
      <c r="D83" s="162" t="s">
        <v>20</v>
      </c>
      <c r="E83" s="38">
        <v>6</v>
      </c>
      <c r="F83" s="31">
        <v>6</v>
      </c>
      <c r="G83" s="39">
        <v>6</v>
      </c>
      <c r="H83" s="38">
        <v>99.1</v>
      </c>
      <c r="I83" s="31">
        <v>89.4</v>
      </c>
      <c r="J83" s="39">
        <v>94.5</v>
      </c>
      <c r="K83" s="26">
        <v>26.1</v>
      </c>
      <c r="L83" s="52">
        <v>28.2</v>
      </c>
      <c r="M83" s="27">
        <v>25.9</v>
      </c>
      <c r="N83" s="26">
        <v>84</v>
      </c>
      <c r="O83" s="31">
        <v>42</v>
      </c>
      <c r="P83" s="61">
        <v>0</v>
      </c>
      <c r="Q83" s="338">
        <f>(((365*F83)-O83)*(I83/100)/L83)/F83</f>
        <v>11.349361702127661</v>
      </c>
      <c r="R83" s="153"/>
      <c r="S83" s="143" t="s">
        <v>20</v>
      </c>
      <c r="T83" s="193">
        <v>995</v>
      </c>
      <c r="U83" s="194">
        <v>732</v>
      </c>
      <c r="V83" s="195">
        <v>231</v>
      </c>
      <c r="W83" s="298">
        <f>U83/(F83*(I83/100))</f>
        <v>136.46532438478746</v>
      </c>
      <c r="X83" s="298">
        <f>W83*AC2</f>
        <v>409.39597315436242</v>
      </c>
      <c r="Y83" s="121"/>
      <c r="Z83" s="26"/>
      <c r="AA83" s="61"/>
      <c r="AB83" s="27"/>
      <c r="AC83" s="317"/>
      <c r="AD83" s="318"/>
      <c r="AE83" s="60"/>
      <c r="AF83" s="61"/>
      <c r="AG83" s="27"/>
    </row>
    <row r="84" spans="1:33" ht="17.100000000000001" customHeight="1" x14ac:dyDescent="0.25">
      <c r="A84" s="347"/>
      <c r="B84" s="12"/>
      <c r="C84" s="14"/>
      <c r="D84" s="148"/>
      <c r="E84" s="36"/>
      <c r="F84" s="30"/>
      <c r="G84" s="37"/>
      <c r="H84" s="36"/>
      <c r="I84" s="30"/>
      <c r="J84" s="37"/>
      <c r="K84" s="24"/>
      <c r="L84" s="40"/>
      <c r="M84" s="25"/>
      <c r="N84" s="24"/>
      <c r="O84" s="30"/>
      <c r="P84" s="59"/>
      <c r="Q84" s="344"/>
      <c r="R84" s="333"/>
      <c r="S84" s="143" t="s">
        <v>22</v>
      </c>
      <c r="T84" s="193">
        <v>761</v>
      </c>
      <c r="U84" s="194">
        <v>903</v>
      </c>
      <c r="V84" s="195">
        <v>262</v>
      </c>
      <c r="W84" s="298">
        <f>U84/(F83*(I83/100))</f>
        <v>168.34451901565996</v>
      </c>
      <c r="X84" s="298">
        <f>W84*AD2</f>
        <v>336.68903803131991</v>
      </c>
      <c r="Y84" s="121"/>
      <c r="Z84" s="97"/>
      <c r="AA84" s="101"/>
      <c r="AB84" s="99"/>
      <c r="AC84" s="317"/>
      <c r="AD84" s="318"/>
      <c r="AE84" s="100"/>
      <c r="AF84" s="101"/>
      <c r="AG84" s="99"/>
    </row>
    <row r="85" spans="1:33" ht="17.100000000000001" customHeight="1" thickBot="1" x14ac:dyDescent="0.3">
      <c r="A85" s="349"/>
      <c r="B85" s="102"/>
      <c r="C85" s="103"/>
      <c r="D85" s="147"/>
      <c r="E85" s="104"/>
      <c r="F85" s="105"/>
      <c r="G85" s="106"/>
      <c r="H85" s="104"/>
      <c r="I85" s="105"/>
      <c r="J85" s="106"/>
      <c r="K85" s="107"/>
      <c r="L85" s="108"/>
      <c r="M85" s="109"/>
      <c r="N85" s="107"/>
      <c r="O85" s="105"/>
      <c r="P85" s="111"/>
      <c r="Q85" s="341"/>
      <c r="R85" s="331"/>
      <c r="S85" s="147"/>
      <c r="T85" s="196">
        <v>1756</v>
      </c>
      <c r="U85" s="197">
        <v>1635</v>
      </c>
      <c r="V85" s="198">
        <v>493</v>
      </c>
      <c r="W85" s="299">
        <f>U85/(F83*(I83/100))</f>
        <v>304.80984340044745</v>
      </c>
      <c r="X85" s="303">
        <f>SUM(X83:X84)</f>
        <v>746.08501118568233</v>
      </c>
      <c r="Y85" s="255"/>
      <c r="Z85" s="76"/>
      <c r="AA85" s="81"/>
      <c r="AB85" s="78"/>
      <c r="AC85" s="324"/>
      <c r="AD85" s="320"/>
      <c r="AE85" s="80"/>
      <c r="AF85" s="81"/>
      <c r="AG85" s="78"/>
    </row>
    <row r="86" spans="1:33" ht="17.100000000000001" customHeight="1" x14ac:dyDescent="0.25">
      <c r="A86" s="346" t="s">
        <v>73</v>
      </c>
      <c r="B86" s="12" t="s">
        <v>74</v>
      </c>
      <c r="C86" s="14"/>
      <c r="D86" s="148" t="s">
        <v>18</v>
      </c>
      <c r="E86" s="36">
        <v>15</v>
      </c>
      <c r="F86" s="30">
        <v>15</v>
      </c>
      <c r="G86" s="96">
        <v>15</v>
      </c>
      <c r="H86" s="94">
        <v>76.3</v>
      </c>
      <c r="I86" s="95">
        <v>78.400000000000006</v>
      </c>
      <c r="J86" s="96">
        <v>72</v>
      </c>
      <c r="K86" s="97">
        <v>3.2</v>
      </c>
      <c r="L86" s="98">
        <v>3.2</v>
      </c>
      <c r="M86" s="99">
        <v>2.9</v>
      </c>
      <c r="N86" s="97">
        <v>482</v>
      </c>
      <c r="O86" s="95">
        <v>608</v>
      </c>
      <c r="P86" s="101">
        <v>89</v>
      </c>
      <c r="Q86" s="338">
        <f>(((365*F86)-O86)*(I86/100)/L86)/F86</f>
        <v>79.49433333333333</v>
      </c>
      <c r="R86" s="120"/>
      <c r="S86" s="145" t="s">
        <v>60</v>
      </c>
      <c r="T86" s="235">
        <v>4</v>
      </c>
      <c r="U86" s="236">
        <v>16</v>
      </c>
      <c r="V86" s="237"/>
      <c r="W86" s="298">
        <f>U86/(F86*(I86/100))</f>
        <v>1.3605442176870748</v>
      </c>
      <c r="X86" s="298">
        <f>W86*Y2</f>
        <v>13.605442176870747</v>
      </c>
      <c r="Y86" s="258" t="s">
        <v>19</v>
      </c>
      <c r="Z86" s="249">
        <v>253</v>
      </c>
      <c r="AA86" s="236">
        <v>271</v>
      </c>
      <c r="AB86" s="274">
        <v>19</v>
      </c>
      <c r="AC86" s="311">
        <f>AA86/(F86*(I86/100))</f>
        <v>23.044217687074831</v>
      </c>
      <c r="AD86" s="312"/>
      <c r="AE86" s="100"/>
      <c r="AF86" s="101">
        <v>8</v>
      </c>
      <c r="AG86" s="99"/>
    </row>
    <row r="87" spans="1:33" ht="17.100000000000001" customHeight="1" x14ac:dyDescent="0.25">
      <c r="A87" s="346"/>
      <c r="B87" s="12"/>
      <c r="C87" s="14"/>
      <c r="D87" s="148"/>
      <c r="E87" s="36"/>
      <c r="F87" s="30"/>
      <c r="G87" s="37"/>
      <c r="H87" s="36"/>
      <c r="I87" s="30"/>
      <c r="J87" s="37"/>
      <c r="K87" s="24"/>
      <c r="L87" s="40"/>
      <c r="M87" s="25"/>
      <c r="N87" s="24"/>
      <c r="O87" s="30"/>
      <c r="P87" s="59"/>
      <c r="Q87" s="344"/>
      <c r="R87" s="333"/>
      <c r="S87" s="143" t="s">
        <v>61</v>
      </c>
      <c r="T87" s="139">
        <v>95</v>
      </c>
      <c r="U87" s="83">
        <v>105</v>
      </c>
      <c r="V87" s="150">
        <v>5</v>
      </c>
      <c r="W87" s="298">
        <f>U87/(F86*(I86/100))</f>
        <v>8.9285714285714288</v>
      </c>
      <c r="X87" s="298">
        <f>W87*Z2</f>
        <v>71.428571428571431</v>
      </c>
      <c r="Y87" s="252" t="s">
        <v>21</v>
      </c>
      <c r="Z87" s="84">
        <v>94</v>
      </c>
      <c r="AA87" s="83">
        <v>121</v>
      </c>
      <c r="AB87" s="85">
        <v>32</v>
      </c>
      <c r="AC87" s="313">
        <f>AA87/(F86*(I86/100))</f>
        <v>10.289115646258503</v>
      </c>
      <c r="AD87" s="314"/>
      <c r="AE87" s="100"/>
      <c r="AF87" s="101"/>
      <c r="AG87" s="99"/>
    </row>
    <row r="88" spans="1:33" ht="17.100000000000001" customHeight="1" x14ac:dyDescent="0.25">
      <c r="A88" s="346"/>
      <c r="B88" s="12"/>
      <c r="C88" s="14"/>
      <c r="D88" s="148"/>
      <c r="E88" s="36"/>
      <c r="F88" s="30"/>
      <c r="G88" s="37"/>
      <c r="H88" s="36"/>
      <c r="I88" s="30"/>
      <c r="J88" s="37"/>
      <c r="K88" s="24"/>
      <c r="L88" s="40"/>
      <c r="M88" s="25"/>
      <c r="N88" s="24"/>
      <c r="O88" s="30"/>
      <c r="P88" s="59"/>
      <c r="Q88" s="344"/>
      <c r="R88" s="333"/>
      <c r="S88" s="143" t="s">
        <v>35</v>
      </c>
      <c r="T88" s="139">
        <v>145</v>
      </c>
      <c r="U88" s="83">
        <v>208</v>
      </c>
      <c r="V88" s="150">
        <v>60</v>
      </c>
      <c r="W88" s="298">
        <f>U88/(F86*(I86/100))</f>
        <v>17.687074829931973</v>
      </c>
      <c r="X88" s="298">
        <f>W88*AA2</f>
        <v>106.12244897959184</v>
      </c>
      <c r="Y88" s="252" t="s">
        <v>23</v>
      </c>
      <c r="Z88" s="84">
        <v>53</v>
      </c>
      <c r="AA88" s="83">
        <v>54</v>
      </c>
      <c r="AB88" s="85">
        <v>8</v>
      </c>
      <c r="AC88" s="313">
        <f>AA88/(F86*(I86/100))</f>
        <v>4.591836734693878</v>
      </c>
      <c r="AD88" s="314"/>
      <c r="AE88" s="100"/>
      <c r="AF88" s="101"/>
      <c r="AG88" s="99"/>
    </row>
    <row r="89" spans="1:33" ht="17.100000000000001" customHeight="1" x14ac:dyDescent="0.25">
      <c r="A89" s="347"/>
      <c r="B89" s="12"/>
      <c r="C89" s="14"/>
      <c r="D89" s="148"/>
      <c r="E89" s="36"/>
      <c r="F89" s="30"/>
      <c r="G89" s="37"/>
      <c r="H89" s="36"/>
      <c r="I89" s="30"/>
      <c r="J89" s="37"/>
      <c r="K89" s="24"/>
      <c r="L89" s="40"/>
      <c r="M89" s="25"/>
      <c r="N89" s="24"/>
      <c r="O89" s="30"/>
      <c r="P89" s="59"/>
      <c r="Q89" s="344"/>
      <c r="R89" s="333"/>
      <c r="S89" s="143" t="s">
        <v>18</v>
      </c>
      <c r="T89" s="139">
        <v>3164</v>
      </c>
      <c r="U89" s="83">
        <v>3098</v>
      </c>
      <c r="V89" s="150">
        <v>1286</v>
      </c>
      <c r="W89" s="307">
        <f>U89/(F86*(I86/100))</f>
        <v>263.43537414965988</v>
      </c>
      <c r="X89" s="298">
        <f>W89*AB2</f>
        <v>1053.7414965986395</v>
      </c>
      <c r="Y89" s="252" t="s">
        <v>24</v>
      </c>
      <c r="Z89" s="84">
        <v>14</v>
      </c>
      <c r="AA89" s="83">
        <v>16</v>
      </c>
      <c r="AB89" s="85">
        <v>7</v>
      </c>
      <c r="AC89" s="313">
        <f>AA89/(F86*(I86/100))</f>
        <v>1.3605442176870748</v>
      </c>
      <c r="AD89" s="314"/>
      <c r="AE89" s="100"/>
      <c r="AF89" s="101"/>
      <c r="AG89" s="99"/>
    </row>
    <row r="90" spans="1:33" ht="17.100000000000001" customHeight="1" x14ac:dyDescent="0.25">
      <c r="A90" s="347"/>
      <c r="B90" s="12"/>
      <c r="C90" s="14"/>
      <c r="D90" s="148"/>
      <c r="E90" s="36"/>
      <c r="F90" s="30"/>
      <c r="G90" s="37"/>
      <c r="H90" s="36"/>
      <c r="I90" s="30"/>
      <c r="J90" s="37"/>
      <c r="K90" s="24"/>
      <c r="L90" s="40"/>
      <c r="M90" s="25"/>
      <c r="N90" s="24"/>
      <c r="O90" s="30"/>
      <c r="P90" s="59"/>
      <c r="Q90" s="344"/>
      <c r="R90" s="333"/>
      <c r="S90" s="143" t="s">
        <v>20</v>
      </c>
      <c r="T90" s="139">
        <v>343</v>
      </c>
      <c r="U90" s="83">
        <v>342</v>
      </c>
      <c r="V90" s="150">
        <v>123</v>
      </c>
      <c r="W90" s="307">
        <f>U90/(F86*(I86/100))</f>
        <v>29.081632653061224</v>
      </c>
      <c r="X90" s="298">
        <f>W90*AC2</f>
        <v>87.244897959183675</v>
      </c>
      <c r="Y90" s="252" t="s">
        <v>25</v>
      </c>
      <c r="Z90" s="84">
        <v>4</v>
      </c>
      <c r="AA90" s="83">
        <v>5</v>
      </c>
      <c r="AB90" s="85">
        <v>2</v>
      </c>
      <c r="AC90" s="313">
        <f>AA90/(F86*(I86/100))</f>
        <v>0.42517006802721091</v>
      </c>
      <c r="AD90" s="314"/>
      <c r="AE90" s="100"/>
      <c r="AF90" s="101"/>
      <c r="AG90" s="99"/>
    </row>
    <row r="91" spans="1:33" ht="17.100000000000001" customHeight="1" x14ac:dyDescent="0.25">
      <c r="A91" s="347"/>
      <c r="B91" s="8"/>
      <c r="C91" s="4"/>
      <c r="D91" s="144"/>
      <c r="E91" s="34"/>
      <c r="F91" s="29"/>
      <c r="G91" s="35"/>
      <c r="H91" s="34"/>
      <c r="I91" s="29"/>
      <c r="J91" s="35"/>
      <c r="K91" s="22"/>
      <c r="L91" s="41"/>
      <c r="M91" s="23"/>
      <c r="N91" s="22"/>
      <c r="O91" s="29"/>
      <c r="P91" s="57"/>
      <c r="Q91" s="342"/>
      <c r="R91" s="121"/>
      <c r="S91" s="143" t="s">
        <v>22</v>
      </c>
      <c r="T91" s="139">
        <v>46</v>
      </c>
      <c r="U91" s="83">
        <v>34</v>
      </c>
      <c r="V91" s="150">
        <v>9</v>
      </c>
      <c r="W91" s="307">
        <f>U91/(F86*(I86/100))</f>
        <v>2.8911564625850339</v>
      </c>
      <c r="X91" s="298">
        <f>W91*AD2</f>
        <v>5.7823129251700678</v>
      </c>
      <c r="Y91" s="252" t="s">
        <v>26</v>
      </c>
      <c r="Z91" s="84">
        <v>1</v>
      </c>
      <c r="AA91" s="83"/>
      <c r="AB91" s="85"/>
      <c r="AC91" s="313">
        <f>AA91/(F86*(I86/100))</f>
        <v>0</v>
      </c>
      <c r="AD91" s="314"/>
      <c r="AE91" s="100"/>
      <c r="AF91" s="101"/>
      <c r="AG91" s="99"/>
    </row>
    <row r="92" spans="1:33" ht="17.100000000000001" customHeight="1" thickBot="1" x14ac:dyDescent="0.3">
      <c r="A92" s="347"/>
      <c r="B92" s="176"/>
      <c r="C92" s="170"/>
      <c r="D92" s="177"/>
      <c r="E92" s="178"/>
      <c r="F92" s="179"/>
      <c r="G92" s="180"/>
      <c r="H92" s="178"/>
      <c r="I92" s="179"/>
      <c r="J92" s="181"/>
      <c r="K92" s="182"/>
      <c r="L92" s="183"/>
      <c r="M92" s="171"/>
      <c r="N92" s="182"/>
      <c r="O92" s="179"/>
      <c r="P92" s="337"/>
      <c r="Q92" s="345"/>
      <c r="R92" s="336"/>
      <c r="S92" s="143"/>
      <c r="T92" s="238">
        <v>3797</v>
      </c>
      <c r="U92" s="239">
        <v>3803</v>
      </c>
      <c r="V92" s="240">
        <v>1483</v>
      </c>
      <c r="W92" s="302">
        <f>U92/(F86*(I86/100))</f>
        <v>323.38435374149662</v>
      </c>
      <c r="X92" s="302">
        <f>SUM(X86:X91)</f>
        <v>1337.9251700680272</v>
      </c>
      <c r="Y92" s="172"/>
      <c r="Z92" s="132"/>
      <c r="AA92" s="134"/>
      <c r="AB92" s="329" t="s">
        <v>76</v>
      </c>
      <c r="AC92" s="328">
        <f>SUM(AC86:AC91)</f>
        <v>39.710884353741505</v>
      </c>
      <c r="AD92" s="316"/>
      <c r="AE92" s="133"/>
      <c r="AF92" s="134"/>
      <c r="AG92" s="135"/>
    </row>
    <row r="93" spans="1:33" ht="21.75" customHeight="1" thickTop="1" thickBot="1" x14ac:dyDescent="0.3">
      <c r="A93" s="15" t="s">
        <v>75</v>
      </c>
      <c r="B93" s="169"/>
      <c r="C93" s="16"/>
      <c r="D93" s="44"/>
      <c r="E93" s="45">
        <v>152</v>
      </c>
      <c r="F93" s="46">
        <v>152</v>
      </c>
      <c r="G93" s="47">
        <f>SUM(G5:G86)</f>
        <v>152</v>
      </c>
      <c r="H93" s="45">
        <v>85.1</v>
      </c>
      <c r="I93" s="46">
        <v>84.5</v>
      </c>
      <c r="J93" s="46">
        <v>81.8</v>
      </c>
      <c r="K93" s="45">
        <v>4.4000000000000004</v>
      </c>
      <c r="L93" s="53">
        <v>4.3</v>
      </c>
      <c r="M93" s="48">
        <v>4.3</v>
      </c>
      <c r="N93" s="45">
        <v>2179</v>
      </c>
      <c r="O93" s="46">
        <v>2096</v>
      </c>
      <c r="P93" s="46">
        <v>293</v>
      </c>
      <c r="Q93" s="46"/>
      <c r="R93" s="46"/>
      <c r="S93" s="46"/>
      <c r="T93" s="46"/>
      <c r="U93" s="46"/>
      <c r="V93" s="251"/>
      <c r="W93" s="278"/>
      <c r="X93" s="279"/>
      <c r="Y93" s="48"/>
      <c r="Z93" s="45"/>
      <c r="AA93" s="46"/>
      <c r="AB93" s="47"/>
      <c r="AC93" s="280"/>
      <c r="AD93" s="281"/>
      <c r="AE93" s="141"/>
      <c r="AF93" s="46"/>
      <c r="AG93" s="47"/>
    </row>
    <row r="94" spans="1:33" x14ac:dyDescent="0.25">
      <c r="W94" s="275"/>
      <c r="X94" s="275"/>
      <c r="AC94" s="276"/>
      <c r="AD94" s="277"/>
    </row>
  </sheetData>
  <mergeCells count="24">
    <mergeCell ref="A86:A92"/>
    <mergeCell ref="A28:A36"/>
    <mergeCell ref="A37:A39"/>
    <mergeCell ref="A40:A45"/>
    <mergeCell ref="A47:A50"/>
    <mergeCell ref="A51:A53"/>
    <mergeCell ref="A54:A60"/>
    <mergeCell ref="A61:A66"/>
    <mergeCell ref="A67:A70"/>
    <mergeCell ref="A71:A77"/>
    <mergeCell ref="A78:A79"/>
    <mergeCell ref="A80:A85"/>
    <mergeCell ref="AE3:AG3"/>
    <mergeCell ref="A5:A10"/>
    <mergeCell ref="A11:A13"/>
    <mergeCell ref="A14:A16"/>
    <mergeCell ref="A17:A19"/>
    <mergeCell ref="T3:V3"/>
    <mergeCell ref="Z3:AB3"/>
    <mergeCell ref="A20:A27"/>
    <mergeCell ref="E3:G3"/>
    <mergeCell ref="H3:J3"/>
    <mergeCell ref="K3:M3"/>
    <mergeCell ref="N3:P3"/>
  </mergeCells>
  <pageMargins left="0.26" right="0.17" top="0.78740157480314965" bottom="0.18" header="0.31496062992125984" footer="0.16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4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výsledky</vt:lpstr>
      <vt:lpstr>List4</vt:lpstr>
    </vt:vector>
  </TitlesOfParts>
  <Manager/>
  <Company>FNOL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00182</dc:creator>
  <cp:keywords/>
  <dc:description/>
  <cp:lastModifiedBy>Axmann Karel, MUDr.</cp:lastModifiedBy>
  <cp:revision/>
  <dcterms:created xsi:type="dcterms:W3CDTF">2019-07-02T06:00:16Z</dcterms:created>
  <dcterms:modified xsi:type="dcterms:W3CDTF">2020-06-25T10:07:33Z</dcterms:modified>
  <cp:category/>
  <cp:contentStatus/>
</cp:coreProperties>
</file>