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PS\NPO Novostavba P4\Povinné pířlohy ke zpracování\"/>
    </mc:Choice>
  </mc:AlternateContent>
  <xr:revisionPtr revIDLastSave="0" documentId="13_ncr:1_{1B887AD8-ADF8-4DC9-93FD-0BEDFB84A56E}" xr6:coauthVersionLast="36" xr6:coauthVersionMax="36" xr10:uidLastSave="{00000000-0000-0000-0000-000000000000}"/>
  <bookViews>
    <workbookView xWindow="0" yWindow="0" windowWidth="28800" windowHeight="11925" activeTab="6" xr2:uid="{654A175F-68C1-488A-A44B-94BBE442A867}"/>
  </bookViews>
  <sheets>
    <sheet name="rekap" sheetId="9" r:id="rId1"/>
    <sheet name="2PP" sheetId="5" r:id="rId2"/>
    <sheet name="1PP" sheetId="3" r:id="rId3"/>
    <sheet name="1NP" sheetId="1" r:id="rId4"/>
    <sheet name="2NP" sheetId="4" r:id="rId5"/>
    <sheet name="3NP" sheetId="7" r:id="rId6"/>
    <sheet name="4NP" sheetId="8" r:id="rId7"/>
  </sheets>
  <definedNames>
    <definedName name="_xlnm._FilterDatabase" localSheetId="3" hidden="1">'1NP'!$A$2:$G$42</definedName>
    <definedName name="_xlnm._FilterDatabase" localSheetId="2" hidden="1">'1PP'!$A$2:$G$41</definedName>
    <definedName name="_xlnm._FilterDatabase" localSheetId="4" hidden="1">'2NP'!$A$2:$G$36</definedName>
    <definedName name="_xlnm._FilterDatabase" localSheetId="1" hidden="1">'2PP'!$A$2:$G$50</definedName>
    <definedName name="_xlnm._FilterDatabase" localSheetId="5" hidden="1">'3NP'!$A$2:$G$47</definedName>
    <definedName name="_xlnm._FilterDatabase" localSheetId="6" hidden="1">'4NP'!$A$2:$G$12</definedName>
    <definedName name="_xlnm._FilterDatabase" localSheetId="0" hidden="1">rekap!$A$3:$F$8</definedName>
    <definedName name="celkem__m2__1.PP" localSheetId="1">'2PP'!$C$50</definedName>
    <definedName name="celkem__m2__1.PP" localSheetId="0">rekap!$C$8</definedName>
    <definedName name="_xlnm.Print_Area" localSheetId="3">'1NP'!$A$1:$G$42</definedName>
    <definedName name="_xlnm.Print_Area" localSheetId="2">'1PP'!$A$1:$G$41</definedName>
    <definedName name="_xlnm.Print_Area" localSheetId="4">'2NP'!$A$1:$G$36</definedName>
    <definedName name="_xlnm.Print_Area" localSheetId="1">'2PP'!$A$1:$G$50</definedName>
    <definedName name="_xlnm.Print_Area" localSheetId="5">'3NP'!$A$1:$G$47</definedName>
    <definedName name="_xlnm.Print_Area" localSheetId="6">'4NP'!$A$1:$G$12</definedName>
    <definedName name="_xlnm.Print_Area" localSheetId="0">rekap!$A$2:$F$8</definedName>
    <definedName name="plocha_1NP" localSheetId="2">'1PP'!$C$41</definedName>
    <definedName name="plocha_1NP" localSheetId="4">'2NP'!$C$36</definedName>
    <definedName name="plocha_1NP" localSheetId="1">'2PP'!$C$50</definedName>
    <definedName name="plocha_1NP" localSheetId="5">'3NP'!$C$47</definedName>
    <definedName name="plocha_1NP" localSheetId="6">'4NP'!$C$12</definedName>
    <definedName name="plocha_1NP" localSheetId="0">rekap!$C$8</definedName>
    <definedName name="plocha_1NP">'1NP'!$C$42</definedName>
    <definedName name="plocha_1PP" localSheetId="1">'2PP'!$C$50</definedName>
    <definedName name="plocha_1PP" localSheetId="0">rekap!$C$8</definedName>
    <definedName name="plocha_1PP">'1PP'!$C$41</definedName>
    <definedName name="plocha_2NP" localSheetId="5">'3NP'!$C$47</definedName>
    <definedName name="plocha_2NP" localSheetId="6">'4NP'!$C$12</definedName>
    <definedName name="plocha_2NP">'2NP'!$C$36</definedName>
    <definedName name="plocha_2PP" localSheetId="0">rekap!$C$8</definedName>
    <definedName name="plocha_2PP">'2PP'!$C$50</definedName>
    <definedName name="plocha_3NP" localSheetId="6">'4NP'!$C$12</definedName>
    <definedName name="plocha_3NP">'3NP'!$C$47</definedName>
    <definedName name="plocha_4NP">'4NP'!$C$12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9" l="1"/>
  <c r="C5" i="9"/>
  <c r="C8" i="9" l="1"/>
  <c r="F6" i="9"/>
  <c r="F4" i="9"/>
  <c r="C47" i="5"/>
  <c r="C46" i="7"/>
  <c r="C44" i="7" s="1"/>
  <c r="C47" i="7" s="1"/>
  <c r="F7" i="8"/>
  <c r="F4" i="8"/>
  <c r="F5" i="8"/>
  <c r="F6" i="8"/>
  <c r="F3" i="8"/>
  <c r="C9" i="8"/>
  <c r="C12" i="8" s="1"/>
  <c r="C33" i="4"/>
  <c r="C36" i="4" s="1"/>
  <c r="F24" i="4" s="1"/>
  <c r="C39" i="1"/>
  <c r="C42" i="1" s="1"/>
  <c r="F7" i="9" l="1"/>
  <c r="F5" i="9"/>
  <c r="F8" i="9" s="1"/>
  <c r="C50" i="5"/>
  <c r="F14" i="7"/>
  <c r="F25" i="7"/>
  <c r="F24" i="7"/>
  <c r="XFD24" i="7" s="1"/>
  <c r="F36" i="7"/>
  <c r="F37" i="7"/>
  <c r="F13" i="7"/>
  <c r="F12" i="7"/>
  <c r="F35" i="7"/>
  <c r="F23" i="7"/>
  <c r="F11" i="7"/>
  <c r="F34" i="7"/>
  <c r="F22" i="7"/>
  <c r="F10" i="7"/>
  <c r="F33" i="7"/>
  <c r="F21" i="7"/>
  <c r="F9" i="7"/>
  <c r="F32" i="7"/>
  <c r="F20" i="7"/>
  <c r="F8" i="7"/>
  <c r="F3" i="7"/>
  <c r="F31" i="7"/>
  <c r="F19" i="7"/>
  <c r="F7" i="7"/>
  <c r="F42" i="7"/>
  <c r="F30" i="7"/>
  <c r="F18" i="7"/>
  <c r="F6" i="7"/>
  <c r="F41" i="7"/>
  <c r="F29" i="7"/>
  <c r="F17" i="7"/>
  <c r="F5" i="7"/>
  <c r="F40" i="7"/>
  <c r="F28" i="7"/>
  <c r="F16" i="7"/>
  <c r="F4" i="7"/>
  <c r="F39" i="7"/>
  <c r="F27" i="7"/>
  <c r="F15" i="7"/>
  <c r="F38" i="7"/>
  <c r="F26" i="7"/>
  <c r="F4" i="4"/>
  <c r="F3" i="4"/>
  <c r="F31" i="4"/>
  <c r="F30" i="4"/>
  <c r="F29" i="4"/>
  <c r="F12" i="4"/>
  <c r="F23" i="4"/>
  <c r="F11" i="4"/>
  <c r="F28" i="4"/>
  <c r="F27" i="4"/>
  <c r="F26" i="4"/>
  <c r="F19" i="4"/>
  <c r="F7" i="4"/>
  <c r="F18" i="4"/>
  <c r="F6" i="4"/>
  <c r="F17" i="4"/>
  <c r="F5" i="4"/>
  <c r="F16" i="4"/>
  <c r="F15" i="4"/>
  <c r="F14" i="4"/>
  <c r="F13" i="4"/>
  <c r="F22" i="4"/>
  <c r="F10" i="4"/>
  <c r="F21" i="4"/>
  <c r="F9" i="4"/>
  <c r="F20" i="4"/>
  <c r="F8" i="4"/>
  <c r="F25" i="4"/>
  <c r="C38" i="3"/>
  <c r="C41" i="3" s="1"/>
  <c r="F5" i="5" l="1"/>
  <c r="F17" i="5"/>
  <c r="F29" i="5"/>
  <c r="F41" i="5"/>
  <c r="F32" i="5"/>
  <c r="F23" i="5"/>
  <c r="F35" i="5"/>
  <c r="F37" i="5"/>
  <c r="F6" i="5"/>
  <c r="F18" i="5"/>
  <c r="F30" i="5"/>
  <c r="F42" i="5"/>
  <c r="F20" i="5"/>
  <c r="F24" i="5"/>
  <c r="F36" i="5"/>
  <c r="F26" i="5"/>
  <c r="F27" i="5"/>
  <c r="F28" i="5"/>
  <c r="F7" i="5"/>
  <c r="F19" i="5"/>
  <c r="F31" i="5"/>
  <c r="F43" i="5"/>
  <c r="F44" i="5"/>
  <c r="F25" i="5"/>
  <c r="F38" i="5"/>
  <c r="F39" i="5"/>
  <c r="F40" i="5"/>
  <c r="F8" i="5"/>
  <c r="F9" i="5"/>
  <c r="F21" i="5"/>
  <c r="F33" i="5"/>
  <c r="F45" i="5"/>
  <c r="F22" i="5"/>
  <c r="F34" i="5"/>
  <c r="F46" i="5"/>
  <c r="F48" i="5"/>
  <c r="F49" i="5"/>
  <c r="F3" i="5"/>
  <c r="F4" i="5"/>
  <c r="F16" i="5"/>
  <c r="F10" i="5"/>
  <c r="F11" i="5"/>
  <c r="F12" i="5"/>
  <c r="F13" i="5"/>
  <c r="F14" i="5"/>
  <c r="F15" i="5"/>
  <c r="F46" i="7"/>
  <c r="F44" i="7" s="1"/>
  <c r="F47" i="7" s="1"/>
  <c r="F9" i="8"/>
  <c r="F12" i="8" s="1"/>
  <c r="F33" i="4"/>
  <c r="F36" i="4" s="1"/>
  <c r="F4" i="3"/>
  <c r="F28" i="3"/>
  <c r="F34" i="3"/>
  <c r="F3" i="3"/>
  <c r="F5" i="3"/>
  <c r="F17" i="3"/>
  <c r="F29" i="3"/>
  <c r="F18" i="3"/>
  <c r="F30" i="3"/>
  <c r="F19" i="3"/>
  <c r="F31" i="3"/>
  <c r="F20" i="3"/>
  <c r="F33" i="3"/>
  <c r="F6" i="3"/>
  <c r="F7" i="3"/>
  <c r="F8" i="3"/>
  <c r="F9" i="3"/>
  <c r="F10" i="3"/>
  <c r="F11" i="3"/>
  <c r="F23" i="3"/>
  <c r="F35" i="3"/>
  <c r="F12" i="3"/>
  <c r="F24" i="3"/>
  <c r="F13" i="3"/>
  <c r="F25" i="3"/>
  <c r="F16" i="3"/>
  <c r="F22" i="3"/>
  <c r="F14" i="3"/>
  <c r="F26" i="3"/>
  <c r="F15" i="3"/>
  <c r="F27" i="3"/>
  <c r="F32" i="3"/>
  <c r="F21" i="3"/>
  <c r="F36" i="3"/>
  <c r="F14" i="1"/>
  <c r="F47" i="5" l="1"/>
  <c r="F50" i="5" s="1"/>
  <c r="F38" i="3"/>
  <c r="F41" i="3" s="1"/>
  <c r="F20" i="1" l="1"/>
  <c r="F22" i="1" l="1"/>
  <c r="F26" i="1"/>
  <c r="F25" i="1"/>
  <c r="F36" i="1"/>
  <c r="F23" i="1"/>
  <c r="F35" i="1"/>
  <c r="F34" i="1"/>
  <c r="F21" i="1"/>
  <c r="F16" i="1"/>
  <c r="F15" i="1"/>
  <c r="F31" i="1"/>
  <c r="F3" i="1"/>
  <c r="F30" i="1"/>
  <c r="F6" i="1"/>
  <c r="F24" i="1"/>
  <c r="F4" i="1"/>
  <c r="F29" i="1"/>
  <c r="F12" i="1"/>
  <c r="F10" i="1"/>
  <c r="F5" i="1"/>
  <c r="F37" i="1"/>
  <c r="F33" i="1"/>
  <c r="F8" i="1"/>
  <c r="F28" i="1"/>
  <c r="F7" i="1"/>
  <c r="F27" i="1"/>
  <c r="F9" i="1"/>
  <c r="F19" i="1"/>
  <c r="F18" i="1"/>
  <c r="F17" i="1"/>
  <c r="F13" i="1"/>
  <c r="F11" i="1"/>
  <c r="F32" i="1"/>
  <c r="F39" i="1" l="1"/>
  <c r="F42" i="1" s="1"/>
</calcChain>
</file>

<file path=xl/sharedStrings.xml><?xml version="1.0" encoding="utf-8"?>
<sst xmlns="http://schemas.openxmlformats.org/spreadsheetml/2006/main" count="1064" uniqueCount="345">
  <si>
    <t>Název místnosti</t>
  </si>
  <si>
    <t>A_P401010</t>
  </si>
  <si>
    <t>Schodiště</t>
  </si>
  <si>
    <t>A_P401020</t>
  </si>
  <si>
    <t>Chodba</t>
  </si>
  <si>
    <t>A_P401030</t>
  </si>
  <si>
    <t>Denní místnost</t>
  </si>
  <si>
    <t>A_P401040</t>
  </si>
  <si>
    <t>Ambulance</t>
  </si>
  <si>
    <t>A_P401050</t>
  </si>
  <si>
    <t>Úklid</t>
  </si>
  <si>
    <t>A_P401060</t>
  </si>
  <si>
    <t>Předsíň WC Ž</t>
  </si>
  <si>
    <t>A_P401070</t>
  </si>
  <si>
    <t>WC Ž</t>
  </si>
  <si>
    <t>A_P401080</t>
  </si>
  <si>
    <t>A_P401090</t>
  </si>
  <si>
    <t>Předsíň WC M</t>
  </si>
  <si>
    <t>A_P401100</t>
  </si>
  <si>
    <t>WC M</t>
  </si>
  <si>
    <t>A_P401110</t>
  </si>
  <si>
    <t>Filtr šatna m.</t>
  </si>
  <si>
    <t>A_P401120</t>
  </si>
  <si>
    <t>Předsíň WC pers</t>
  </si>
  <si>
    <t>A_P401130</t>
  </si>
  <si>
    <t>WC pers</t>
  </si>
  <si>
    <t>A_P401140</t>
  </si>
  <si>
    <t>Sál Chemo</t>
  </si>
  <si>
    <t>A_P401150</t>
  </si>
  <si>
    <t>Filtr</t>
  </si>
  <si>
    <t>A_P401160</t>
  </si>
  <si>
    <t>Izolace</t>
  </si>
  <si>
    <t>A_P401170</t>
  </si>
  <si>
    <t>Spojovací most</t>
  </si>
  <si>
    <t>A_P401180</t>
  </si>
  <si>
    <t>Sklad</t>
  </si>
  <si>
    <t>A_P401190</t>
  </si>
  <si>
    <t>Předsíň WC pers.m.</t>
  </si>
  <si>
    <t>A_P401200</t>
  </si>
  <si>
    <t>WC pers.m.</t>
  </si>
  <si>
    <t>A_P401210</t>
  </si>
  <si>
    <t>Předsíň WC pacient</t>
  </si>
  <si>
    <t>A_P401220</t>
  </si>
  <si>
    <t>WC pacient</t>
  </si>
  <si>
    <t>A_P401230</t>
  </si>
  <si>
    <t>WC bezbariérové pac.</t>
  </si>
  <si>
    <t>A_P401240</t>
  </si>
  <si>
    <t>Čistící m.</t>
  </si>
  <si>
    <t>A_P401250</t>
  </si>
  <si>
    <t>A_P401260</t>
  </si>
  <si>
    <t>Filtr šatna ž</t>
  </si>
  <si>
    <t>A_P401270</t>
  </si>
  <si>
    <t>A_P401280</t>
  </si>
  <si>
    <t>A_P401290</t>
  </si>
  <si>
    <t>Sesterna pracovna</t>
  </si>
  <si>
    <t>A_P401291</t>
  </si>
  <si>
    <t>Sesterna přípravna</t>
  </si>
  <si>
    <t>A_P401300</t>
  </si>
  <si>
    <t>Předsíň WC pers. ž.</t>
  </si>
  <si>
    <t>A_P401310</t>
  </si>
  <si>
    <t>WC pers. ž.</t>
  </si>
  <si>
    <t>A_P401320</t>
  </si>
  <si>
    <t>F. CYTO.</t>
  </si>
  <si>
    <t>A_P401330</t>
  </si>
  <si>
    <t>Výtahy evakuační</t>
  </si>
  <si>
    <t>A_P404031</t>
  </si>
  <si>
    <t>Číslo místnosti</t>
  </si>
  <si>
    <t>Podlahová plocha místnosti (m2)</t>
  </si>
  <si>
    <t xml:space="preserve">služby zdravotní péče </t>
  </si>
  <si>
    <t>Vymezení činností / využití</t>
  </si>
  <si>
    <t>místnost pro personál</t>
  </si>
  <si>
    <t>%</t>
  </si>
  <si>
    <t>schodiště / chodby</t>
  </si>
  <si>
    <t>denní místnost</t>
  </si>
  <si>
    <t>ambulance</t>
  </si>
  <si>
    <t>Poznámka</t>
  </si>
  <si>
    <t>WC</t>
  </si>
  <si>
    <t>sklad</t>
  </si>
  <si>
    <t>filtr personálu</t>
  </si>
  <si>
    <t>izolační pokoj</t>
  </si>
  <si>
    <t>čistící místnost</t>
  </si>
  <si>
    <t>úklidová místnost</t>
  </si>
  <si>
    <t>schodiště / chodba</t>
  </si>
  <si>
    <t>sesterna</t>
  </si>
  <si>
    <t>výtah</t>
  </si>
  <si>
    <t>celkem (%)</t>
  </si>
  <si>
    <t>c2</t>
  </si>
  <si>
    <t>a</t>
  </si>
  <si>
    <t>b</t>
  </si>
  <si>
    <t>Zařazení dle Obecných podmínek</t>
  </si>
  <si>
    <t>pouze činnost b (m2)</t>
  </si>
  <si>
    <t>pouze činnost c2 (m2)</t>
  </si>
  <si>
    <t>pouze činnost a (m2)</t>
  </si>
  <si>
    <t>pouze činnost c1 (m2)</t>
  </si>
  <si>
    <t xml:space="preserve">c1 </t>
  </si>
  <si>
    <t>technická infrastruktura (veřejné prostory)</t>
  </si>
  <si>
    <t>A_P491010</t>
  </si>
  <si>
    <t>A_P491020</t>
  </si>
  <si>
    <t>A_P491030</t>
  </si>
  <si>
    <t>A_P491040</t>
  </si>
  <si>
    <t>A_P491050</t>
  </si>
  <si>
    <t>A_P491060</t>
  </si>
  <si>
    <t>A_P491070</t>
  </si>
  <si>
    <t>A_P491080</t>
  </si>
  <si>
    <t>A_P491090</t>
  </si>
  <si>
    <t>A_P491100</t>
  </si>
  <si>
    <t>A_P491110</t>
  </si>
  <si>
    <t>A_P491120</t>
  </si>
  <si>
    <t>A_P491130</t>
  </si>
  <si>
    <t>A_P491140</t>
  </si>
  <si>
    <t>A_P491150</t>
  </si>
  <si>
    <t>A_P491160</t>
  </si>
  <si>
    <t>A_P491170</t>
  </si>
  <si>
    <t>A_P491180</t>
  </si>
  <si>
    <t>A_P491190</t>
  </si>
  <si>
    <t>A_P491200</t>
  </si>
  <si>
    <t>A_P491210</t>
  </si>
  <si>
    <t>A_P491220</t>
  </si>
  <si>
    <t>A_P491230</t>
  </si>
  <si>
    <t>A_P491240</t>
  </si>
  <si>
    <t>A_P491250</t>
  </si>
  <si>
    <t>A_P491260</t>
  </si>
  <si>
    <t>A_P491270</t>
  </si>
  <si>
    <t>A_P491280</t>
  </si>
  <si>
    <t>A_P491290</t>
  </si>
  <si>
    <t>A_P491300</t>
  </si>
  <si>
    <t>A_P491310</t>
  </si>
  <si>
    <t>A_P491320</t>
  </si>
  <si>
    <t>A_P491330</t>
  </si>
  <si>
    <t>A_P491340</t>
  </si>
  <si>
    <t>Novostavba Onkologického stacionáře - 1.NP</t>
  </si>
  <si>
    <t>celkem (m2) 1.PP</t>
  </si>
  <si>
    <t>celkem (m2) 1.NP</t>
  </si>
  <si>
    <t>Čekárna</t>
  </si>
  <si>
    <t>Kartotéka/spisovna</t>
  </si>
  <si>
    <t>WC bezb.</t>
  </si>
  <si>
    <t>Předsíň WC pers Ž</t>
  </si>
  <si>
    <t>WC pers Ž</t>
  </si>
  <si>
    <t>Předsíň WC pers M</t>
  </si>
  <si>
    <t>WC pers M</t>
  </si>
  <si>
    <t>Zádveří</t>
  </si>
  <si>
    <t>Sklad špinavého prádla</t>
  </si>
  <si>
    <t>Sklad čistého prádla</t>
  </si>
  <si>
    <t>kartotéka</t>
  </si>
  <si>
    <t>sál chemo</t>
  </si>
  <si>
    <t>Novostavba Onkologického stacionáře - 2.NP</t>
  </si>
  <si>
    <t>A_P402010</t>
  </si>
  <si>
    <t>A_P402020</t>
  </si>
  <si>
    <t>A_P402030</t>
  </si>
  <si>
    <t>A_P402040</t>
  </si>
  <si>
    <t>A_P402050</t>
  </si>
  <si>
    <t>A_P402060</t>
  </si>
  <si>
    <t>A_P402070</t>
  </si>
  <si>
    <t>A_P402080</t>
  </si>
  <si>
    <t>A_P402090</t>
  </si>
  <si>
    <t>A_P402100</t>
  </si>
  <si>
    <t>A_P402110</t>
  </si>
  <si>
    <t>A_P402120</t>
  </si>
  <si>
    <t>A_P402130</t>
  </si>
  <si>
    <t>A_P402140</t>
  </si>
  <si>
    <t>A_P402150</t>
  </si>
  <si>
    <t>A_P402160</t>
  </si>
  <si>
    <t>A_P402170</t>
  </si>
  <si>
    <t>A_P402180</t>
  </si>
  <si>
    <t>A_P402190</t>
  </si>
  <si>
    <t>A_P402200</t>
  </si>
  <si>
    <t>A_P402210</t>
  </si>
  <si>
    <t>A_P402220</t>
  </si>
  <si>
    <t>A_P402230</t>
  </si>
  <si>
    <t>A_P402240</t>
  </si>
  <si>
    <t>A_P402250</t>
  </si>
  <si>
    <t>A_P402260</t>
  </si>
  <si>
    <t>A_P402270</t>
  </si>
  <si>
    <t>A_P402271</t>
  </si>
  <si>
    <t>A_P402280</t>
  </si>
  <si>
    <t>Odběry</t>
  </si>
  <si>
    <t>EKG</t>
  </si>
  <si>
    <t>Čistící místnost</t>
  </si>
  <si>
    <t>Paliativní ambulance</t>
  </si>
  <si>
    <t>Paliativní ambulance - aplikační místnost</t>
  </si>
  <si>
    <t>Péče o rány</t>
  </si>
  <si>
    <t>Staniční sestra</t>
  </si>
  <si>
    <t>Péče cévní vstupy</t>
  </si>
  <si>
    <t>Cévní vstupy sálek PICC</t>
  </si>
  <si>
    <t>Rozvodna EK</t>
  </si>
  <si>
    <t>Rozvodna EKPS,NZS</t>
  </si>
  <si>
    <t>odběry</t>
  </si>
  <si>
    <t>péče o cévní vstupy</t>
  </si>
  <si>
    <t>PICC</t>
  </si>
  <si>
    <t>rozvodna</t>
  </si>
  <si>
    <t>péče o rány</t>
  </si>
  <si>
    <t>A_P492010</t>
  </si>
  <si>
    <t>A_P492011</t>
  </si>
  <si>
    <t>Sklad lehátek a vozíků</t>
  </si>
  <si>
    <t>A_P492020</t>
  </si>
  <si>
    <t>Vstupní hala</t>
  </si>
  <si>
    <t>A_P492030</t>
  </si>
  <si>
    <t>A_P492040</t>
  </si>
  <si>
    <t>A_P492050</t>
  </si>
  <si>
    <t>A_P492060</t>
  </si>
  <si>
    <t>A_P492070</t>
  </si>
  <si>
    <t>A_P492080</t>
  </si>
  <si>
    <t>A_P492090</t>
  </si>
  <si>
    <t>A_P492100</t>
  </si>
  <si>
    <t>A_P492110</t>
  </si>
  <si>
    <t>A_P492120</t>
  </si>
  <si>
    <t>A_P492130</t>
  </si>
  <si>
    <t>A_P492140</t>
  </si>
  <si>
    <t>A_P492150</t>
  </si>
  <si>
    <t>A_P492160</t>
  </si>
  <si>
    <t>A_P492170</t>
  </si>
  <si>
    <t>Psycholog</t>
  </si>
  <si>
    <t>A_P492180</t>
  </si>
  <si>
    <t>Preventivní onkologie</t>
  </si>
  <si>
    <t>A_P492190</t>
  </si>
  <si>
    <t>A_P492200</t>
  </si>
  <si>
    <t>Šatna muži</t>
  </si>
  <si>
    <t>A_P492210</t>
  </si>
  <si>
    <t>Hygienické zázemí muži</t>
  </si>
  <si>
    <t>A_P492220</t>
  </si>
  <si>
    <t>A_P492230</t>
  </si>
  <si>
    <t>Potrubní pošta</t>
  </si>
  <si>
    <t>A_P492240</t>
  </si>
  <si>
    <t>Technická místnost</t>
  </si>
  <si>
    <t>A_P492241</t>
  </si>
  <si>
    <t>Elektrorozvodna MDO</t>
  </si>
  <si>
    <t>A_P492242</t>
  </si>
  <si>
    <t>Elektrorozvodna DO</t>
  </si>
  <si>
    <t>A_P492243</t>
  </si>
  <si>
    <t>RPO</t>
  </si>
  <si>
    <t>A_P492250</t>
  </si>
  <si>
    <t>A_P492260</t>
  </si>
  <si>
    <t>A_P492270</t>
  </si>
  <si>
    <t>Šatny ženy</t>
  </si>
  <si>
    <t>A_P492280</t>
  </si>
  <si>
    <t>A_P492290</t>
  </si>
  <si>
    <t>A_P492300</t>
  </si>
  <si>
    <t>A_P492310</t>
  </si>
  <si>
    <t>A_P492320</t>
  </si>
  <si>
    <t>A_P492330</t>
  </si>
  <si>
    <t>A_P492340</t>
  </si>
  <si>
    <t>A_P492350</t>
  </si>
  <si>
    <t>A_P492360</t>
  </si>
  <si>
    <t>Edukační m.</t>
  </si>
  <si>
    <t>A_P492370</t>
  </si>
  <si>
    <t>Recepce</t>
  </si>
  <si>
    <t>A_P492380</t>
  </si>
  <si>
    <t>čekárna</t>
  </si>
  <si>
    <t>šatny</t>
  </si>
  <si>
    <t>technické zázemí</t>
  </si>
  <si>
    <t>potrubní pošta</t>
  </si>
  <si>
    <t>hygienické zázemí</t>
  </si>
  <si>
    <t>edukační místnost</t>
  </si>
  <si>
    <t>recepce</t>
  </si>
  <si>
    <t>Novostavba Onkologického stacionáře - 3.NP</t>
  </si>
  <si>
    <t>A_P403010</t>
  </si>
  <si>
    <t>A_P403020</t>
  </si>
  <si>
    <t>A_P403030</t>
  </si>
  <si>
    <t>Aplikační/odběrová m.</t>
  </si>
  <si>
    <t>A_P403040</t>
  </si>
  <si>
    <t>Klinické studie sesterna</t>
  </si>
  <si>
    <t>A_P403050</t>
  </si>
  <si>
    <t>Klinické studie ambulance</t>
  </si>
  <si>
    <t>A_P403060</t>
  </si>
  <si>
    <t>A_P403070</t>
  </si>
  <si>
    <t>WC imobilní</t>
  </si>
  <si>
    <t>A_P403080</t>
  </si>
  <si>
    <t>A_P403090</t>
  </si>
  <si>
    <t>A_P403100</t>
  </si>
  <si>
    <t>A_P403110</t>
  </si>
  <si>
    <t>A_P403120</t>
  </si>
  <si>
    <t>A_P403130</t>
  </si>
  <si>
    <t>A_P403140</t>
  </si>
  <si>
    <t>A_P403150</t>
  </si>
  <si>
    <t>A_P403160</t>
  </si>
  <si>
    <t>A_P403170</t>
  </si>
  <si>
    <t>A_P403180</t>
  </si>
  <si>
    <t>A_P403190</t>
  </si>
  <si>
    <t>Kuchyňka</t>
  </si>
  <si>
    <t>A_P403200</t>
  </si>
  <si>
    <t>A_P403210</t>
  </si>
  <si>
    <t>Monitorovna</t>
  </si>
  <si>
    <t>A_P403220</t>
  </si>
  <si>
    <t>A_P403230</t>
  </si>
  <si>
    <t>Pracovník THP</t>
  </si>
  <si>
    <t>A_P403240</t>
  </si>
  <si>
    <t>A_P403260</t>
  </si>
  <si>
    <t>A_P403270</t>
  </si>
  <si>
    <t>Přednosta</t>
  </si>
  <si>
    <t>A_P403280</t>
  </si>
  <si>
    <t>Koupelna</t>
  </si>
  <si>
    <t>A_P403290</t>
  </si>
  <si>
    <t>Sekretariát</t>
  </si>
  <si>
    <t>A_P403300</t>
  </si>
  <si>
    <t>A_P403310</t>
  </si>
  <si>
    <t>A_P403320</t>
  </si>
  <si>
    <t>Prac. lékaři</t>
  </si>
  <si>
    <t>A_P403340</t>
  </si>
  <si>
    <t>Pohotovostní WC</t>
  </si>
  <si>
    <t>Pracovna lékaři</t>
  </si>
  <si>
    <t>A_P403350</t>
  </si>
  <si>
    <t>A_P403360</t>
  </si>
  <si>
    <t>A_P403370</t>
  </si>
  <si>
    <t>Doc. pokoj</t>
  </si>
  <si>
    <t>A_P403380</t>
  </si>
  <si>
    <t>A_P403390</t>
  </si>
  <si>
    <t>A_P403400</t>
  </si>
  <si>
    <t>Zasedací místnost</t>
  </si>
  <si>
    <t>A_P403410</t>
  </si>
  <si>
    <t>klinické studie</t>
  </si>
  <si>
    <t>kuchyňka</t>
  </si>
  <si>
    <t>monitorovna</t>
  </si>
  <si>
    <t>pracovník THP</t>
  </si>
  <si>
    <t>pracovna - lékaři</t>
  </si>
  <si>
    <t>výuková místnost</t>
  </si>
  <si>
    <t>Novostavba Onkologického stacionáře - 4.NP</t>
  </si>
  <si>
    <t>A_P404010</t>
  </si>
  <si>
    <t>A_P404020</t>
  </si>
  <si>
    <t>A_P404030</t>
  </si>
  <si>
    <t>A_P404040</t>
  </si>
  <si>
    <t>Technické zázemí FVE</t>
  </si>
  <si>
    <t>Technické zázemí -rozvaděče</t>
  </si>
  <si>
    <t>Technické zázemí</t>
  </si>
  <si>
    <t>Strojovna výtahů</t>
  </si>
  <si>
    <t>celkem (m2) 3.NP</t>
  </si>
  <si>
    <t>celkem (m2) 4.NP</t>
  </si>
  <si>
    <t>celkem (m2) 2.NP</t>
  </si>
  <si>
    <t>celkem (m2) 2.PP</t>
  </si>
  <si>
    <t>Hygienické zázemí ženy</t>
  </si>
  <si>
    <t>A_P492012</t>
  </si>
  <si>
    <t>Novostavba Onkologického stacionáře - 2.PP</t>
  </si>
  <si>
    <t>Novostavba Onkologického stacionáře - 1.PP</t>
  </si>
  <si>
    <t>Číslo podlaží</t>
  </si>
  <si>
    <t>Příloha č. 1</t>
  </si>
  <si>
    <t>Zařazení místností dle využití</t>
  </si>
  <si>
    <t>celkem (m2)</t>
  </si>
  <si>
    <t>činnost a) není vykázána</t>
  </si>
  <si>
    <t>činnost b) režim SGEI</t>
  </si>
  <si>
    <t>činnost c2) klinické studie</t>
  </si>
  <si>
    <t>činnost c1) není vykázána</t>
  </si>
  <si>
    <t xml:space="preserve">Zařazení: jednotlivé činnosti/využití jsou rozděleny na činnosti, 
a) které nemají tzv. hospodářskou povahu a ve vztahu k niž není příjemce podpory považován za „podnik“, 
b) hospodářské činnosti, které mají charakter služeb obecného hospodářského zájmu (SGEI), např. zdravotní služby uvedené ve zřizovací listině, 
c1) hospodářské činnosti, které neovlivňují trh mezi členskými státy EU a 
c2) hospodářské činnosti ostatní. </t>
  </si>
  <si>
    <t>3NP</t>
  </si>
  <si>
    <t>2PP, 1PP, 1NP, 2NP, 3NP, 4NP</t>
  </si>
  <si>
    <t>% podlahové plochy</t>
  </si>
  <si>
    <t>Novostavba Onkologického stacionáře - budova P4 - využití místností - rekapitulace využití dle podlahové plochy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</si>
</sst>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ont>
    <font>
      <sz val="11"/>
      <color theme="1"/>
      <name val="Calibri"/>
      <family val="2"/>
      <charset val="238"/>
      <scheme val="minor"/>
    </font>
    <font>
      <sz val="11"/>
      <name val="Calibri"/>
      <family val="2"/>
      <charset val="238"/>
    </font>
    <font>
      <b/>
      <sz val="14"/>
      <color rgb="FF000000"/>
      <name val="Arial"/>
      <family val="2"/>
      <charset val="238"/>
    </font>
    <font>
      <sz val="9"/>
      <name val="Calibri"/>
      <family val="2"/>
      <charset val="238"/>
    </font>
    <font>
      <b/>
      <sz val="9"/>
      <name val="Calibri"/>
      <family val="2"/>
      <charset val="238"/>
    </font>
    <font>
      <b/>
      <sz val="9"/>
      <color rgb="FF000000"/>
      <name val="Arial"/>
      <family val="2"/>
      <charset val="238"/>
    </font>
    <font>
      <sz val="9"/>
      <color rgb="FF000000"/>
      <name val="Arial"/>
      <family val="2"/>
      <charset val="238"/>
    </font>
    <font>
      <sz val="8"/>
      <color rgb="FF000000"/>
      <name val="Arial"/>
      <family val="2"/>
      <charset val="238"/>
    </font>
    <font>
      <sz val="8"/>
      <name val="Calibri"/>
      <family val="2"/>
      <charset val="238"/>
    </font>
    <font>
      <b/>
      <sz val="11"/>
      <color rgb="FFFF0000"/>
      <name val="Arial"/>
      <family val="2"/>
      <charset val="238"/>
    </font>
    <font>
      <sz val="11"/>
      <color rgb="FFFF0000"/>
      <name val="Calibri"/>
      <family val="2"/>
      <charset val="238"/>
    </font>
    <font>
      <b/>
      <sz val="9"/>
      <name val="Arial"/>
      <family val="2"/>
      <charset val="238"/>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auto="1"/>
      </left>
      <right style="thin">
        <color rgb="FF000000"/>
      </right>
      <top style="thin">
        <color rgb="FF000000"/>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rgb="FF000000"/>
      </left>
      <right style="thin">
        <color rgb="FF000000"/>
      </right>
      <top style="thin">
        <color indexed="64"/>
      </top>
      <bottom/>
      <diagonal/>
    </border>
    <border>
      <left style="thin">
        <color auto="1"/>
      </left>
      <right style="thin">
        <color auto="1"/>
      </right>
      <top style="thin">
        <color auto="1"/>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auto="1"/>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98">
    <xf numFmtId="0" fontId="0" fillId="0" borderId="0" xfId="0"/>
    <xf numFmtId="0" fontId="4" fillId="0" borderId="0" xfId="0" applyFont="1" applyAlignment="1">
      <alignment horizontal="center"/>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0" xfId="0" applyFont="1"/>
    <xf numFmtId="0" fontId="7" fillId="0" borderId="6" xfId="0" applyFont="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horizontal="center"/>
    </xf>
    <xf numFmtId="4" fontId="8" fillId="0" borderId="2"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9" fontId="6" fillId="0" borderId="1" xfId="1" applyFont="1" applyFill="1" applyBorder="1" applyAlignment="1">
      <alignment horizontal="center" vertical="center" wrapText="1"/>
    </xf>
    <xf numFmtId="4" fontId="6" fillId="0" borderId="5" xfId="0" applyNumberFormat="1" applyFont="1" applyFill="1" applyBorder="1" applyAlignment="1">
      <alignment horizontal="center" vertical="center" wrapText="1"/>
    </xf>
    <xf numFmtId="9" fontId="6" fillId="0" borderId="5" xfId="1" applyFont="1" applyFill="1" applyBorder="1" applyAlignment="1">
      <alignment horizontal="center" vertical="center" wrapText="1"/>
    </xf>
    <xf numFmtId="4" fontId="4" fillId="0" borderId="0" xfId="0" applyNumberFormat="1" applyFont="1" applyFill="1" applyAlignment="1">
      <alignment horizontal="center"/>
    </xf>
    <xf numFmtId="4" fontId="5" fillId="0" borderId="0" xfId="0" applyNumberFormat="1" applyFont="1" applyFill="1" applyAlignment="1">
      <alignment horizontal="center"/>
    </xf>
    <xf numFmtId="0" fontId="7" fillId="0" borderId="1" xfId="0" applyFont="1" applyFill="1" applyBorder="1" applyAlignment="1">
      <alignment horizontal="center" vertical="center" wrapText="1"/>
    </xf>
    <xf numFmtId="0" fontId="4" fillId="0" borderId="0" xfId="0" applyFont="1" applyFill="1" applyAlignment="1">
      <alignment horizontal="center"/>
    </xf>
    <xf numFmtId="0" fontId="4" fillId="0" borderId="0" xfId="0" applyFont="1" applyBorder="1" applyAlignment="1">
      <alignment horizontal="center"/>
    </xf>
    <xf numFmtId="0" fontId="7" fillId="0" borderId="0" xfId="0" applyFont="1" applyBorder="1" applyAlignment="1">
      <alignment horizontal="center" vertical="center" wrapText="1"/>
    </xf>
    <xf numFmtId="0" fontId="2" fillId="0" borderId="0" xfId="0" applyFont="1" applyBorder="1"/>
    <xf numFmtId="0" fontId="7"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xf>
    <xf numFmtId="4" fontId="6" fillId="0" borderId="7" xfId="0" applyNumberFormat="1" applyFont="1" applyFill="1" applyBorder="1" applyAlignment="1">
      <alignment horizontal="center" vertical="center" wrapText="1"/>
    </xf>
    <xf numFmtId="4" fontId="6" fillId="0" borderId="7" xfId="0" applyNumberFormat="1" applyFont="1" applyFill="1" applyBorder="1" applyAlignment="1">
      <alignment horizontal="center" vertical="center"/>
    </xf>
    <xf numFmtId="4" fontId="5" fillId="0" borderId="7" xfId="0" applyNumberFormat="1" applyFont="1" applyFill="1" applyBorder="1" applyAlignment="1">
      <alignment horizont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4" fontId="0" fillId="0" borderId="0" xfId="0" applyNumberFormat="1"/>
    <xf numFmtId="4" fontId="12" fillId="0" borderId="0" xfId="0" applyNumberFormat="1" applyFont="1" applyFill="1" applyAlignment="1">
      <alignment horizontal="center" vertical="center"/>
    </xf>
    <xf numFmtId="4" fontId="12" fillId="0" borderId="3"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9" fontId="6" fillId="3" borderId="1" xfId="1" applyFont="1" applyFill="1" applyBorder="1" applyAlignment="1">
      <alignment horizontal="center" vertical="center" wrapText="1"/>
    </xf>
    <xf numFmtId="0" fontId="7" fillId="3" borderId="5" xfId="0" applyFont="1" applyFill="1" applyBorder="1" applyAlignment="1">
      <alignment horizontal="center" vertical="center" wrapText="1"/>
    </xf>
    <xf numFmtId="4" fontId="6" fillId="3" borderId="5" xfId="0" applyNumberFormat="1" applyFont="1" applyFill="1" applyBorder="1" applyAlignment="1">
      <alignment horizontal="center" vertical="center" wrapText="1"/>
    </xf>
    <xf numFmtId="0" fontId="6" fillId="3" borderId="7" xfId="0" applyFont="1" applyFill="1" applyBorder="1" applyAlignment="1">
      <alignment horizontal="center" vertical="center"/>
    </xf>
    <xf numFmtId="0" fontId="7" fillId="0" borderId="4" xfId="0" applyFont="1" applyBorder="1" applyAlignment="1">
      <alignment horizontal="center" vertical="center" wrapText="1"/>
    </xf>
    <xf numFmtId="0" fontId="6" fillId="0" borderId="9" xfId="0" applyFont="1" applyFill="1" applyBorder="1" applyAlignment="1">
      <alignment horizontal="center" vertical="center"/>
    </xf>
    <xf numFmtId="4" fontId="6"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9" fontId="6" fillId="0" borderId="11" xfId="1" applyFont="1" applyFill="1" applyBorder="1" applyAlignment="1">
      <alignment horizontal="center" vertical="center" wrapText="1"/>
    </xf>
    <xf numFmtId="0" fontId="6" fillId="0" borderId="12" xfId="0" applyFont="1" applyFill="1" applyBorder="1" applyAlignment="1">
      <alignment horizontal="center" vertical="center"/>
    </xf>
    <xf numFmtId="9" fontId="6" fillId="0" borderId="13" xfId="1" applyFont="1" applyFill="1" applyBorder="1" applyAlignment="1">
      <alignment horizontal="center" vertical="center"/>
    </xf>
    <xf numFmtId="0" fontId="6" fillId="2" borderId="14" xfId="0" applyFont="1" applyFill="1" applyBorder="1" applyAlignment="1">
      <alignment horizontal="center" vertical="center"/>
    </xf>
    <xf numFmtId="9" fontId="6" fillId="2" borderId="15" xfId="0" applyNumberFormat="1" applyFont="1" applyFill="1" applyBorder="1" applyAlignment="1">
      <alignment horizontal="center" vertical="center"/>
    </xf>
    <xf numFmtId="0" fontId="7" fillId="0" borderId="16" xfId="0" applyFont="1" applyFill="1" applyBorder="1" applyAlignment="1">
      <alignment horizontal="center" vertical="center" wrapText="1"/>
    </xf>
    <xf numFmtId="4"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9" fontId="6" fillId="0" borderId="16" xfId="1" applyFont="1" applyFill="1" applyBorder="1" applyAlignment="1">
      <alignment horizontal="center" vertical="center" wrapText="1"/>
    </xf>
    <xf numFmtId="0" fontId="7" fillId="0" borderId="17" xfId="0" applyFont="1" applyFill="1" applyBorder="1" applyAlignment="1">
      <alignment horizontal="center" vertical="center" wrapText="1"/>
    </xf>
    <xf numFmtId="4" fontId="6" fillId="0" borderId="17" xfId="0" applyNumberFormat="1" applyFont="1" applyFill="1" applyBorder="1" applyAlignment="1">
      <alignment horizontal="center" vertical="center" wrapText="1"/>
    </xf>
    <xf numFmtId="0" fontId="6" fillId="3" borderId="12" xfId="0" applyFont="1" applyFill="1" applyBorder="1" applyAlignment="1">
      <alignment horizontal="center" vertical="center"/>
    </xf>
    <xf numFmtId="9" fontId="6" fillId="3" borderId="13" xfId="0" applyNumberFormat="1" applyFont="1" applyFill="1" applyBorder="1" applyAlignment="1">
      <alignment horizontal="center" vertical="center"/>
    </xf>
    <xf numFmtId="4" fontId="6" fillId="3" borderId="2"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xf>
    <xf numFmtId="4" fontId="5" fillId="3" borderId="7" xfId="0" applyNumberFormat="1" applyFont="1" applyFill="1" applyBorder="1" applyAlignment="1">
      <alignment horizontal="center"/>
    </xf>
    <xf numFmtId="9" fontId="6" fillId="0" borderId="21" xfId="1" applyFont="1" applyFill="1" applyBorder="1" applyAlignment="1">
      <alignment horizontal="center" vertical="center" wrapText="1"/>
    </xf>
    <xf numFmtId="9" fontId="6" fillId="0" borderId="22" xfId="1"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27" xfId="0" applyFont="1" applyFill="1" applyBorder="1" applyAlignment="1">
      <alignment horizontal="center" vertical="center"/>
    </xf>
    <xf numFmtId="4" fontId="6" fillId="2" borderId="28" xfId="0" applyNumberFormat="1" applyFont="1" applyFill="1" applyBorder="1" applyAlignment="1">
      <alignment horizontal="center" vertical="center" wrapText="1"/>
    </xf>
    <xf numFmtId="4" fontId="6" fillId="0" borderId="17" xfId="0" applyNumberFormat="1" applyFont="1" applyFill="1" applyBorder="1" applyAlignment="1">
      <alignment horizontal="center" vertical="center"/>
    </xf>
    <xf numFmtId="4" fontId="6" fillId="3" borderId="17" xfId="0" applyNumberFormat="1" applyFont="1" applyFill="1" applyBorder="1" applyAlignment="1">
      <alignment horizontal="center" vertical="center"/>
    </xf>
    <xf numFmtId="3" fontId="6" fillId="4" borderId="26" xfId="0" applyNumberFormat="1" applyFont="1" applyFill="1" applyBorder="1" applyAlignment="1">
      <alignment horizontal="center" vertical="center"/>
    </xf>
    <xf numFmtId="0" fontId="4" fillId="0" borderId="26" xfId="0" applyFont="1" applyBorder="1" applyAlignment="1">
      <alignment horizontal="center"/>
    </xf>
    <xf numFmtId="0" fontId="6" fillId="2" borderId="26" xfId="0" applyFont="1" applyFill="1" applyBorder="1" applyAlignment="1">
      <alignment horizontal="center" vertical="center"/>
    </xf>
    <xf numFmtId="4" fontId="6" fillId="2" borderId="26" xfId="0" applyNumberFormat="1" applyFont="1" applyFill="1" applyBorder="1" applyAlignment="1">
      <alignment horizontal="center" vertical="center" wrapText="1"/>
    </xf>
    <xf numFmtId="9" fontId="6" fillId="2" borderId="26"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xf>
    <xf numFmtId="4" fontId="7" fillId="0" borderId="7" xfId="0" applyNumberFormat="1" applyFont="1" applyFill="1" applyBorder="1" applyAlignment="1">
      <alignment horizontal="center" vertical="center" wrapText="1"/>
    </xf>
    <xf numFmtId="9" fontId="7" fillId="0" borderId="13" xfId="1" applyFont="1" applyFill="1" applyBorder="1" applyAlignment="1">
      <alignment horizontal="center" vertical="center" wrapText="1"/>
    </xf>
    <xf numFmtId="4" fontId="7" fillId="0" borderId="7" xfId="0" applyNumberFormat="1" applyFont="1" applyFill="1" applyBorder="1" applyAlignment="1">
      <alignment horizontal="center" vertical="center"/>
    </xf>
    <xf numFmtId="0" fontId="7" fillId="0" borderId="32" xfId="0" applyFont="1" applyFill="1" applyBorder="1" applyAlignment="1">
      <alignment horizontal="center" vertical="center" wrapText="1"/>
    </xf>
    <xf numFmtId="0" fontId="7" fillId="0" borderId="14" xfId="0" applyFont="1" applyFill="1" applyBorder="1" applyAlignment="1">
      <alignment horizontal="center" vertical="center"/>
    </xf>
    <xf numFmtId="4" fontId="7" fillId="0" borderId="14" xfId="0" applyNumberFormat="1" applyFont="1" applyFill="1" applyBorder="1" applyAlignment="1">
      <alignment horizontal="center" vertical="center"/>
    </xf>
    <xf numFmtId="9" fontId="7" fillId="0" borderId="15" xfId="1" applyFont="1" applyFill="1" applyBorder="1" applyAlignment="1">
      <alignment horizontal="center" vertical="center" wrapText="1"/>
    </xf>
    <xf numFmtId="0" fontId="4" fillId="0" borderId="0" xfId="0" applyFont="1" applyAlignment="1">
      <alignment horizontal="left" wrapText="1"/>
    </xf>
    <xf numFmtId="0" fontId="0" fillId="0" borderId="0" xfId="0" applyAlignment="1">
      <alignment horizontal="left" wrapText="1"/>
    </xf>
    <xf numFmtId="0" fontId="3" fillId="2" borderId="29"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0" fillId="0" borderId="0" xfId="0" applyFont="1" applyAlignment="1">
      <alignment horizontal="justify" vertical="center" wrapText="1"/>
    </xf>
    <xf numFmtId="0" fontId="11" fillId="0" borderId="0" xfId="0" applyFont="1" applyAlignment="1"/>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84E2B-7CAB-4F21-A541-9FEB81D3A5CA}">
  <sheetPr>
    <pageSetUpPr fitToPage="1"/>
  </sheetPr>
  <dimension ref="A1:F17"/>
  <sheetViews>
    <sheetView zoomScaleNormal="100" zoomScaleSheetLayoutView="85" workbookViewId="0">
      <selection activeCell="H14" sqref="H14"/>
    </sheetView>
  </sheetViews>
  <sheetFormatPr defaultRowHeight="15" x14ac:dyDescent="0.25"/>
  <cols>
    <col min="1" max="1" width="18.5703125" style="1" customWidth="1"/>
    <col min="2" max="2" width="26.42578125" style="17" customWidth="1"/>
    <col min="3" max="3" width="14.7109375" style="15" customWidth="1"/>
    <col min="4" max="4" width="23.7109375" style="14" customWidth="1"/>
    <col min="5" max="5" width="14.7109375" style="8" customWidth="1"/>
    <col min="6" max="6" width="10.7109375" style="8" customWidth="1"/>
  </cols>
  <sheetData>
    <row r="1" spans="1:6" ht="15.75" thickBot="1" x14ac:dyDescent="0.3">
      <c r="F1" s="8" t="s">
        <v>333</v>
      </c>
    </row>
    <row r="2" spans="1:6" ht="60.75" customHeight="1" thickBot="1" x14ac:dyDescent="0.3">
      <c r="A2" s="90" t="s">
        <v>344</v>
      </c>
      <c r="B2" s="91"/>
      <c r="C2" s="91"/>
      <c r="D2" s="91"/>
      <c r="E2" s="91"/>
      <c r="F2" s="92"/>
    </row>
    <row r="3" spans="1:6" s="4" customFormat="1" ht="46.5" customHeight="1" x14ac:dyDescent="0.2">
      <c r="A3" s="77" t="s">
        <v>332</v>
      </c>
      <c r="B3" s="44" t="s">
        <v>334</v>
      </c>
      <c r="C3" s="44" t="s">
        <v>67</v>
      </c>
      <c r="D3" s="44" t="s">
        <v>69</v>
      </c>
      <c r="E3" s="44" t="s">
        <v>89</v>
      </c>
      <c r="F3" s="78" t="s">
        <v>343</v>
      </c>
    </row>
    <row r="4" spans="1:6" ht="30" customHeight="1" x14ac:dyDescent="0.25">
      <c r="A4" s="79" t="s">
        <v>342</v>
      </c>
      <c r="B4" s="80" t="s">
        <v>92</v>
      </c>
      <c r="C4" s="81">
        <v>0</v>
      </c>
      <c r="D4" s="80" t="s">
        <v>336</v>
      </c>
      <c r="E4" s="29" t="s">
        <v>87</v>
      </c>
      <c r="F4" s="82">
        <f t="shared" ref="F4" si="0">C4/plocha_2PP</f>
        <v>0</v>
      </c>
    </row>
    <row r="5" spans="1:6" ht="33" customHeight="1" x14ac:dyDescent="0.25">
      <c r="A5" s="79" t="s">
        <v>342</v>
      </c>
      <c r="B5" s="80" t="s">
        <v>90</v>
      </c>
      <c r="C5" s="83">
        <f>'2PP'!C47+'1PP'!C38+'1NP'!C39+'2NP'!C33+'3NP'!C44+'4NP'!C9</f>
        <v>3310.9300000000003</v>
      </c>
      <c r="D5" s="80" t="s">
        <v>337</v>
      </c>
      <c r="E5" s="80" t="s">
        <v>88</v>
      </c>
      <c r="F5" s="82">
        <f>C5/celkem__m2__1.PP</f>
        <v>0.9662688858342745</v>
      </c>
    </row>
    <row r="6" spans="1:6" ht="35.25" customHeight="1" x14ac:dyDescent="0.25">
      <c r="A6" s="79" t="s">
        <v>342</v>
      </c>
      <c r="B6" s="80" t="s">
        <v>93</v>
      </c>
      <c r="C6" s="83">
        <v>0</v>
      </c>
      <c r="D6" s="80" t="s">
        <v>339</v>
      </c>
      <c r="E6" s="80" t="s">
        <v>94</v>
      </c>
      <c r="F6" s="82">
        <f>C6/plocha_2PP</f>
        <v>0</v>
      </c>
    </row>
    <row r="7" spans="1:6" ht="20.100000000000001" customHeight="1" thickBot="1" x14ac:dyDescent="0.3">
      <c r="A7" s="84" t="s">
        <v>341</v>
      </c>
      <c r="B7" s="85" t="s">
        <v>91</v>
      </c>
      <c r="C7" s="86">
        <f>'3NP'!C46</f>
        <v>115.58</v>
      </c>
      <c r="D7" s="85" t="s">
        <v>338</v>
      </c>
      <c r="E7" s="85" t="s">
        <v>86</v>
      </c>
      <c r="F7" s="87">
        <f>C7/celkem__m2__1.PP</f>
        <v>3.3731114165725475E-2</v>
      </c>
    </row>
    <row r="8" spans="1:6" s="20" customFormat="1" ht="19.5" customHeight="1" thickBot="1" x14ac:dyDescent="0.3">
      <c r="A8" s="73"/>
      <c r="B8" s="74" t="s">
        <v>335</v>
      </c>
      <c r="C8" s="72">
        <f>C4+C5+C6+C7</f>
        <v>3426.51</v>
      </c>
      <c r="D8" s="75"/>
      <c r="E8" s="74"/>
      <c r="F8" s="76">
        <f>F4+F5+F6+F7</f>
        <v>1</v>
      </c>
    </row>
    <row r="11" spans="1:6" x14ac:dyDescent="0.25">
      <c r="A11" s="88" t="s">
        <v>340</v>
      </c>
      <c r="B11" s="89"/>
      <c r="C11" s="89"/>
      <c r="D11" s="89"/>
      <c r="E11" s="89"/>
      <c r="F11" s="89"/>
    </row>
    <row r="12" spans="1:6" x14ac:dyDescent="0.25">
      <c r="A12" s="89"/>
      <c r="B12" s="89"/>
      <c r="C12" s="89"/>
      <c r="D12" s="89"/>
      <c r="E12" s="89"/>
      <c r="F12" s="89"/>
    </row>
    <row r="13" spans="1:6" x14ac:dyDescent="0.25">
      <c r="A13" s="89"/>
      <c r="B13" s="89"/>
      <c r="C13" s="89"/>
      <c r="D13" s="89"/>
      <c r="E13" s="89"/>
      <c r="F13" s="89"/>
    </row>
    <row r="14" spans="1:6" ht="36" customHeight="1" x14ac:dyDescent="0.25">
      <c r="A14" s="89"/>
      <c r="B14" s="89"/>
      <c r="C14" s="89"/>
      <c r="D14" s="89"/>
      <c r="E14" s="89"/>
      <c r="F14" s="89"/>
    </row>
    <row r="15" spans="1:6" ht="15" hidden="1" customHeight="1" x14ac:dyDescent="0.25">
      <c r="A15" s="89"/>
      <c r="B15" s="89"/>
      <c r="C15" s="89"/>
      <c r="D15" s="89"/>
      <c r="E15" s="89"/>
      <c r="F15" s="89"/>
    </row>
    <row r="16" spans="1:6" ht="15" hidden="1" customHeight="1" x14ac:dyDescent="0.25">
      <c r="A16" s="89"/>
      <c r="B16" s="89"/>
      <c r="C16" s="89"/>
      <c r="D16" s="89"/>
      <c r="E16" s="89"/>
      <c r="F16" s="89"/>
    </row>
    <row r="17" spans="1:6" ht="15" hidden="1" customHeight="1" x14ac:dyDescent="0.25">
      <c r="A17" s="89"/>
      <c r="B17" s="89"/>
      <c r="C17" s="89"/>
      <c r="D17" s="89"/>
      <c r="E17" s="89"/>
      <c r="F17" s="89"/>
    </row>
  </sheetData>
  <autoFilter ref="A3:F8" xr:uid="{E333A247-549C-43E0-AE7C-C34632976BEF}"/>
  <mergeCells count="2">
    <mergeCell ref="A11:F17"/>
    <mergeCell ref="A2:F2"/>
  </mergeCells>
  <pageMargins left="0.7" right="0.7" top="0.78740157499999996" bottom="0.78740157499999996"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A153B-7642-4EFE-949C-A97D5A2CA018}">
  <sheetPr>
    <pageSetUpPr fitToPage="1"/>
  </sheetPr>
  <dimension ref="A1:G53"/>
  <sheetViews>
    <sheetView topLeftCell="A36" zoomScaleNormal="100" zoomScaleSheetLayoutView="85" workbookViewId="0">
      <selection sqref="A1:G50"/>
    </sheetView>
  </sheetViews>
  <sheetFormatPr defaultRowHeight="15" x14ac:dyDescent="0.25"/>
  <cols>
    <col min="1" max="1" width="13.85546875" style="1" customWidth="1"/>
    <col min="2" max="2" width="19.5703125" style="17" customWidth="1"/>
    <col min="3" max="3" width="11.5703125" style="15" customWidth="1"/>
    <col min="4" max="4" width="21.7109375" style="14" customWidth="1"/>
    <col min="5" max="5" width="8.140625" style="8" customWidth="1"/>
    <col min="6" max="6" width="10.7109375" style="8" customWidth="1"/>
    <col min="7" max="7" width="36.7109375" style="1" customWidth="1"/>
  </cols>
  <sheetData>
    <row r="1" spans="1:7" ht="32.1" customHeight="1" thickBot="1" x14ac:dyDescent="0.3">
      <c r="A1" s="93" t="s">
        <v>330</v>
      </c>
      <c r="B1" s="94"/>
      <c r="C1" s="94"/>
      <c r="D1" s="94"/>
      <c r="E1" s="94"/>
      <c r="F1" s="94"/>
      <c r="G1" s="95"/>
    </row>
    <row r="2" spans="1:7" s="4" customFormat="1" ht="46.5" customHeight="1" x14ac:dyDescent="0.2">
      <c r="A2" s="3" t="s">
        <v>66</v>
      </c>
      <c r="B2" s="6" t="s">
        <v>0</v>
      </c>
      <c r="C2" s="9" t="s">
        <v>67</v>
      </c>
      <c r="D2" s="6" t="s">
        <v>69</v>
      </c>
      <c r="E2" s="6" t="s">
        <v>89</v>
      </c>
      <c r="F2" s="6" t="s">
        <v>71</v>
      </c>
      <c r="G2" s="3" t="s">
        <v>75</v>
      </c>
    </row>
    <row r="3" spans="1:7" ht="20.85" customHeight="1" x14ac:dyDescent="0.25">
      <c r="A3" s="2" t="s">
        <v>191</v>
      </c>
      <c r="B3" s="16" t="s">
        <v>140</v>
      </c>
      <c r="C3" s="10">
        <v>21.02</v>
      </c>
      <c r="D3" s="10" t="s">
        <v>82</v>
      </c>
      <c r="E3" s="7" t="s">
        <v>88</v>
      </c>
      <c r="F3" s="11">
        <f t="shared" ref="F3:F46" si="0">C3/plocha_2PP</f>
        <v>3.7450781263919326E-2</v>
      </c>
      <c r="G3" s="2" t="s">
        <v>95</v>
      </c>
    </row>
    <row r="4" spans="1:7" ht="20.85" customHeight="1" x14ac:dyDescent="0.25">
      <c r="A4" s="2" t="s">
        <v>192</v>
      </c>
      <c r="B4" s="16" t="s">
        <v>2</v>
      </c>
      <c r="C4" s="10">
        <v>19.46</v>
      </c>
      <c r="D4" s="10" t="s">
        <v>82</v>
      </c>
      <c r="E4" s="7" t="s">
        <v>88</v>
      </c>
      <c r="F4" s="11">
        <f t="shared" si="0"/>
        <v>3.4671370285245966E-2</v>
      </c>
      <c r="G4" s="2" t="s">
        <v>95</v>
      </c>
    </row>
    <row r="5" spans="1:7" ht="20.85" customHeight="1" x14ac:dyDescent="0.25">
      <c r="A5" s="2" t="s">
        <v>329</v>
      </c>
      <c r="B5" s="16" t="s">
        <v>193</v>
      </c>
      <c r="C5" s="10">
        <v>21.46</v>
      </c>
      <c r="D5" s="10" t="s">
        <v>82</v>
      </c>
      <c r="E5" s="7" t="s">
        <v>88</v>
      </c>
      <c r="F5" s="11">
        <f t="shared" si="0"/>
        <v>3.8234717693801559E-2</v>
      </c>
      <c r="G5" s="2" t="s">
        <v>95</v>
      </c>
    </row>
    <row r="6" spans="1:7" ht="20.85" customHeight="1" x14ac:dyDescent="0.25">
      <c r="A6" s="2" t="s">
        <v>194</v>
      </c>
      <c r="B6" s="16" t="s">
        <v>195</v>
      </c>
      <c r="C6" s="10">
        <v>43.91</v>
      </c>
      <c r="D6" s="10" t="s">
        <v>82</v>
      </c>
      <c r="E6" s="7" t="s">
        <v>88</v>
      </c>
      <c r="F6" s="11">
        <f t="shared" si="0"/>
        <v>7.8233292354838127E-2</v>
      </c>
      <c r="G6" s="2" t="s">
        <v>95</v>
      </c>
    </row>
    <row r="7" spans="1:7" ht="20.85" customHeight="1" x14ac:dyDescent="0.25">
      <c r="A7" s="2" t="s">
        <v>196</v>
      </c>
      <c r="B7" s="16" t="s">
        <v>135</v>
      </c>
      <c r="C7" s="10">
        <v>4.05</v>
      </c>
      <c r="D7" s="10" t="s">
        <v>76</v>
      </c>
      <c r="E7" s="7" t="s">
        <v>88</v>
      </c>
      <c r="F7" s="11">
        <f t="shared" si="0"/>
        <v>7.2157785023250843E-3</v>
      </c>
      <c r="G7" s="2" t="s">
        <v>95</v>
      </c>
    </row>
    <row r="8" spans="1:7" ht="20.85" customHeight="1" x14ac:dyDescent="0.25">
      <c r="A8" s="2" t="s">
        <v>197</v>
      </c>
      <c r="B8" s="16" t="s">
        <v>17</v>
      </c>
      <c r="C8" s="10">
        <v>6.55</v>
      </c>
      <c r="D8" s="10" t="s">
        <v>76</v>
      </c>
      <c r="E8" s="7" t="s">
        <v>88</v>
      </c>
      <c r="F8" s="11">
        <f t="shared" si="0"/>
        <v>1.1669962763019581E-2</v>
      </c>
      <c r="G8" s="2" t="s">
        <v>95</v>
      </c>
    </row>
    <row r="9" spans="1:7" ht="20.85" customHeight="1" x14ac:dyDescent="0.25">
      <c r="A9" s="2" t="s">
        <v>198</v>
      </c>
      <c r="B9" s="16" t="s">
        <v>19</v>
      </c>
      <c r="C9" s="10">
        <v>1.1299999999999999</v>
      </c>
      <c r="D9" s="10" t="s">
        <v>76</v>
      </c>
      <c r="E9" s="7" t="s">
        <v>88</v>
      </c>
      <c r="F9" s="11">
        <f t="shared" si="0"/>
        <v>2.013291285833912E-3</v>
      </c>
      <c r="G9" s="2" t="s">
        <v>95</v>
      </c>
    </row>
    <row r="10" spans="1:7" ht="20.85" customHeight="1" x14ac:dyDescent="0.25">
      <c r="A10" s="2" t="s">
        <v>199</v>
      </c>
      <c r="B10" s="16" t="s">
        <v>19</v>
      </c>
      <c r="C10" s="10">
        <v>1.1200000000000001</v>
      </c>
      <c r="D10" s="10" t="s">
        <v>76</v>
      </c>
      <c r="E10" s="7" t="s">
        <v>88</v>
      </c>
      <c r="F10" s="11">
        <f t="shared" si="0"/>
        <v>1.9954745487911346E-3</v>
      </c>
      <c r="G10" s="2" t="s">
        <v>95</v>
      </c>
    </row>
    <row r="11" spans="1:7" ht="20.85" customHeight="1" x14ac:dyDescent="0.25">
      <c r="A11" s="2" t="s">
        <v>200</v>
      </c>
      <c r="B11" s="16" t="s">
        <v>12</v>
      </c>
      <c r="C11" s="10">
        <v>4.2</v>
      </c>
      <c r="D11" s="10" t="s">
        <v>76</v>
      </c>
      <c r="E11" s="7" t="s">
        <v>88</v>
      </c>
      <c r="F11" s="11">
        <f t="shared" si="0"/>
        <v>7.4830295579667548E-3</v>
      </c>
      <c r="G11" s="2" t="s">
        <v>95</v>
      </c>
    </row>
    <row r="12" spans="1:7" ht="20.85" customHeight="1" x14ac:dyDescent="0.25">
      <c r="A12" s="2" t="s">
        <v>201</v>
      </c>
      <c r="B12" s="16" t="s">
        <v>14</v>
      </c>
      <c r="C12" s="10">
        <v>1.24</v>
      </c>
      <c r="D12" s="10" t="s">
        <v>76</v>
      </c>
      <c r="E12" s="7" t="s">
        <v>88</v>
      </c>
      <c r="F12" s="11">
        <f t="shared" si="0"/>
        <v>2.2092753933044703E-3</v>
      </c>
      <c r="G12" s="2" t="s">
        <v>95</v>
      </c>
    </row>
    <row r="13" spans="1:7" ht="20.85" customHeight="1" x14ac:dyDescent="0.25">
      <c r="A13" s="2" t="s">
        <v>202</v>
      </c>
      <c r="B13" s="16" t="s">
        <v>14</v>
      </c>
      <c r="C13" s="10">
        <v>7</v>
      </c>
      <c r="D13" s="10" t="s">
        <v>76</v>
      </c>
      <c r="E13" s="7" t="s">
        <v>88</v>
      </c>
      <c r="F13" s="11">
        <f t="shared" si="0"/>
        <v>1.247171592994459E-2</v>
      </c>
      <c r="G13" s="2" t="s">
        <v>95</v>
      </c>
    </row>
    <row r="14" spans="1:7" ht="20.85" customHeight="1" x14ac:dyDescent="0.25">
      <c r="A14" s="2" t="s">
        <v>203</v>
      </c>
      <c r="B14" s="16" t="s">
        <v>136</v>
      </c>
      <c r="C14" s="10">
        <v>4.2</v>
      </c>
      <c r="D14" s="10" t="s">
        <v>76</v>
      </c>
      <c r="E14" s="7" t="s">
        <v>88</v>
      </c>
      <c r="F14" s="11">
        <f t="shared" si="0"/>
        <v>7.4830295579667548E-3</v>
      </c>
      <c r="G14" s="2" t="s">
        <v>70</v>
      </c>
    </row>
    <row r="15" spans="1:7" ht="20.85" customHeight="1" x14ac:dyDescent="0.25">
      <c r="A15" s="2" t="s">
        <v>204</v>
      </c>
      <c r="B15" s="16" t="s">
        <v>137</v>
      </c>
      <c r="C15" s="10">
        <v>7</v>
      </c>
      <c r="D15" s="10" t="s">
        <v>76</v>
      </c>
      <c r="E15" s="7" t="s">
        <v>88</v>
      </c>
      <c r="F15" s="11">
        <f t="shared" si="0"/>
        <v>1.247171592994459E-2</v>
      </c>
      <c r="G15" s="2" t="s">
        <v>70</v>
      </c>
    </row>
    <row r="16" spans="1:7" ht="20.85" customHeight="1" x14ac:dyDescent="0.25">
      <c r="A16" s="2" t="s">
        <v>205</v>
      </c>
      <c r="B16" s="16" t="s">
        <v>137</v>
      </c>
      <c r="C16" s="10">
        <v>1.24</v>
      </c>
      <c r="D16" s="10" t="s">
        <v>76</v>
      </c>
      <c r="E16" s="7" t="s">
        <v>88</v>
      </c>
      <c r="F16" s="11">
        <f t="shared" si="0"/>
        <v>2.2092753933044703E-3</v>
      </c>
      <c r="G16" s="2" t="s">
        <v>70</v>
      </c>
    </row>
    <row r="17" spans="1:7" ht="20.85" customHeight="1" x14ac:dyDescent="0.25">
      <c r="A17" s="2" t="s">
        <v>206</v>
      </c>
      <c r="B17" s="16" t="s">
        <v>138</v>
      </c>
      <c r="C17" s="10">
        <v>1.53</v>
      </c>
      <c r="D17" s="10" t="s">
        <v>76</v>
      </c>
      <c r="E17" s="7" t="s">
        <v>88</v>
      </c>
      <c r="F17" s="11">
        <f t="shared" si="0"/>
        <v>2.7259607675450318E-3</v>
      </c>
      <c r="G17" s="2" t="s">
        <v>70</v>
      </c>
    </row>
    <row r="18" spans="1:7" ht="20.85" customHeight="1" x14ac:dyDescent="0.25">
      <c r="A18" s="2" t="s">
        <v>207</v>
      </c>
      <c r="B18" s="16" t="s">
        <v>139</v>
      </c>
      <c r="C18" s="10">
        <v>1.53</v>
      </c>
      <c r="D18" s="10" t="s">
        <v>76</v>
      </c>
      <c r="E18" s="7" t="s">
        <v>88</v>
      </c>
      <c r="F18" s="11">
        <f t="shared" si="0"/>
        <v>2.7259607675450318E-3</v>
      </c>
      <c r="G18" s="2" t="s">
        <v>70</v>
      </c>
    </row>
    <row r="19" spans="1:7" ht="20.85" customHeight="1" x14ac:dyDescent="0.25">
      <c r="A19" s="2" t="s">
        <v>208</v>
      </c>
      <c r="B19" s="16" t="s">
        <v>10</v>
      </c>
      <c r="C19" s="10">
        <v>2.64</v>
      </c>
      <c r="D19" s="10" t="s">
        <v>81</v>
      </c>
      <c r="E19" s="7" t="s">
        <v>88</v>
      </c>
      <c r="F19" s="11">
        <f t="shared" si="0"/>
        <v>4.703618579293389E-3</v>
      </c>
      <c r="G19" s="2" t="s">
        <v>70</v>
      </c>
    </row>
    <row r="20" spans="1:7" ht="20.85" customHeight="1" x14ac:dyDescent="0.25">
      <c r="A20" s="2" t="s">
        <v>209</v>
      </c>
      <c r="B20" s="16" t="s">
        <v>133</v>
      </c>
      <c r="C20" s="10">
        <v>53.12</v>
      </c>
      <c r="D20" s="10" t="s">
        <v>247</v>
      </c>
      <c r="E20" s="7" t="s">
        <v>88</v>
      </c>
      <c r="F20" s="11">
        <f t="shared" si="0"/>
        <v>9.4642507171236664E-2</v>
      </c>
      <c r="G20" s="2" t="s">
        <v>95</v>
      </c>
    </row>
    <row r="21" spans="1:7" ht="20.85" customHeight="1" x14ac:dyDescent="0.25">
      <c r="A21" s="2" t="s">
        <v>210</v>
      </c>
      <c r="B21" s="16" t="s">
        <v>211</v>
      </c>
      <c r="C21" s="10">
        <v>23.62</v>
      </c>
      <c r="D21" s="10" t="s">
        <v>74</v>
      </c>
      <c r="E21" s="7" t="s">
        <v>88</v>
      </c>
      <c r="F21" s="11">
        <f t="shared" si="0"/>
        <v>4.2083132895041606E-2</v>
      </c>
      <c r="G21" s="2" t="s">
        <v>68</v>
      </c>
    </row>
    <row r="22" spans="1:7" ht="20.85" customHeight="1" x14ac:dyDescent="0.25">
      <c r="A22" s="2" t="s">
        <v>212</v>
      </c>
      <c r="B22" s="16" t="s">
        <v>213</v>
      </c>
      <c r="C22" s="10">
        <v>19.95</v>
      </c>
      <c r="D22" s="10" t="s">
        <v>74</v>
      </c>
      <c r="E22" s="7" t="s">
        <v>88</v>
      </c>
      <c r="F22" s="11">
        <f t="shared" si="0"/>
        <v>3.5544390400342081E-2</v>
      </c>
      <c r="G22" s="2" t="s">
        <v>68</v>
      </c>
    </row>
    <row r="23" spans="1:7" ht="20.85" customHeight="1" x14ac:dyDescent="0.25">
      <c r="A23" s="2" t="s">
        <v>214</v>
      </c>
      <c r="B23" s="16" t="s">
        <v>4</v>
      </c>
      <c r="C23" s="10">
        <v>31.44</v>
      </c>
      <c r="D23" s="10" t="s">
        <v>82</v>
      </c>
      <c r="E23" s="7" t="s">
        <v>88</v>
      </c>
      <c r="F23" s="11">
        <f t="shared" si="0"/>
        <v>5.6015821262493992E-2</v>
      </c>
      <c r="G23" s="2" t="s">
        <v>95</v>
      </c>
    </row>
    <row r="24" spans="1:7" ht="20.85" customHeight="1" x14ac:dyDescent="0.25">
      <c r="A24" s="2" t="s">
        <v>215</v>
      </c>
      <c r="B24" s="16" t="s">
        <v>216</v>
      </c>
      <c r="C24" s="10">
        <v>12.14</v>
      </c>
      <c r="D24" s="10" t="s">
        <v>248</v>
      </c>
      <c r="E24" s="7" t="s">
        <v>88</v>
      </c>
      <c r="F24" s="11">
        <f t="shared" si="0"/>
        <v>2.1629518769932476E-2</v>
      </c>
      <c r="G24" s="2" t="s">
        <v>70</v>
      </c>
    </row>
    <row r="25" spans="1:7" ht="20.85" customHeight="1" x14ac:dyDescent="0.25">
      <c r="A25" s="2" t="s">
        <v>217</v>
      </c>
      <c r="B25" s="16" t="s">
        <v>218</v>
      </c>
      <c r="C25" s="10">
        <v>8.58</v>
      </c>
      <c r="D25" s="10" t="s">
        <v>251</v>
      </c>
      <c r="E25" s="7" t="s">
        <v>88</v>
      </c>
      <c r="F25" s="11">
        <f t="shared" si="0"/>
        <v>1.5286760382703513E-2</v>
      </c>
      <c r="G25" s="2" t="s">
        <v>70</v>
      </c>
    </row>
    <row r="26" spans="1:7" ht="20.85" customHeight="1" x14ac:dyDescent="0.25">
      <c r="A26" s="2" t="s">
        <v>219</v>
      </c>
      <c r="B26" s="16" t="s">
        <v>76</v>
      </c>
      <c r="C26" s="10">
        <v>1.28</v>
      </c>
      <c r="D26" s="10" t="s">
        <v>76</v>
      </c>
      <c r="E26" s="7" t="s">
        <v>88</v>
      </c>
      <c r="F26" s="11">
        <f t="shared" si="0"/>
        <v>2.2805423414755822E-3</v>
      </c>
      <c r="G26" s="2" t="s">
        <v>70</v>
      </c>
    </row>
    <row r="27" spans="1:7" ht="20.85" customHeight="1" x14ac:dyDescent="0.25">
      <c r="A27" s="2" t="s">
        <v>220</v>
      </c>
      <c r="B27" s="16" t="s">
        <v>221</v>
      </c>
      <c r="C27" s="10">
        <v>5.92</v>
      </c>
      <c r="D27" s="10" t="s">
        <v>250</v>
      </c>
      <c r="E27" s="7" t="s">
        <v>88</v>
      </c>
      <c r="F27" s="11">
        <f t="shared" si="0"/>
        <v>1.0547508329324568E-2</v>
      </c>
      <c r="G27" s="2" t="s">
        <v>70</v>
      </c>
    </row>
    <row r="28" spans="1:7" ht="20.85" customHeight="1" x14ac:dyDescent="0.25">
      <c r="A28" s="2" t="s">
        <v>222</v>
      </c>
      <c r="B28" s="16" t="s">
        <v>223</v>
      </c>
      <c r="C28" s="10">
        <v>20.81</v>
      </c>
      <c r="D28" s="10" t="s">
        <v>249</v>
      </c>
      <c r="E28" s="7" t="s">
        <v>88</v>
      </c>
      <c r="F28" s="11">
        <f t="shared" si="0"/>
        <v>3.7076629786020984E-2</v>
      </c>
      <c r="G28" s="2" t="s">
        <v>70</v>
      </c>
    </row>
    <row r="29" spans="1:7" ht="20.85" customHeight="1" x14ac:dyDescent="0.25">
      <c r="A29" s="2" t="s">
        <v>224</v>
      </c>
      <c r="B29" s="16" t="s">
        <v>225</v>
      </c>
      <c r="C29" s="10">
        <v>7.06</v>
      </c>
      <c r="D29" s="10" t="s">
        <v>189</v>
      </c>
      <c r="E29" s="7" t="s">
        <v>88</v>
      </c>
      <c r="F29" s="11">
        <f t="shared" si="0"/>
        <v>1.2578616352201257E-2</v>
      </c>
      <c r="G29" s="2" t="s">
        <v>70</v>
      </c>
    </row>
    <row r="30" spans="1:7" ht="20.85" customHeight="1" x14ac:dyDescent="0.25">
      <c r="A30" s="2" t="s">
        <v>226</v>
      </c>
      <c r="B30" s="16" t="s">
        <v>227</v>
      </c>
      <c r="C30" s="10">
        <v>40.75</v>
      </c>
      <c r="D30" s="10" t="s">
        <v>189</v>
      </c>
      <c r="E30" s="7" t="s">
        <v>88</v>
      </c>
      <c r="F30" s="11">
        <f t="shared" si="0"/>
        <v>7.2603203449320294E-2</v>
      </c>
      <c r="G30" s="2" t="s">
        <v>70</v>
      </c>
    </row>
    <row r="31" spans="1:7" ht="20.85" customHeight="1" x14ac:dyDescent="0.25">
      <c r="A31" s="2" t="s">
        <v>228</v>
      </c>
      <c r="B31" s="16" t="s">
        <v>229</v>
      </c>
      <c r="C31" s="10">
        <v>5.99</v>
      </c>
      <c r="D31" s="10" t="s">
        <v>189</v>
      </c>
      <c r="E31" s="7" t="s">
        <v>88</v>
      </c>
      <c r="F31" s="11">
        <f t="shared" si="0"/>
        <v>1.0672225488624015E-2</v>
      </c>
      <c r="G31" s="2" t="s">
        <v>70</v>
      </c>
    </row>
    <row r="32" spans="1:7" ht="20.85" customHeight="1" x14ac:dyDescent="0.25">
      <c r="A32" s="2" t="s">
        <v>230</v>
      </c>
      <c r="B32" s="16" t="s">
        <v>10</v>
      </c>
      <c r="C32" s="10">
        <v>1.4</v>
      </c>
      <c r="D32" s="10" t="s">
        <v>81</v>
      </c>
      <c r="E32" s="7" t="s">
        <v>88</v>
      </c>
      <c r="F32" s="11">
        <f t="shared" si="0"/>
        <v>2.4943431859889178E-3</v>
      </c>
      <c r="G32" s="2" t="s">
        <v>70</v>
      </c>
    </row>
    <row r="33" spans="1:7" ht="20.85" customHeight="1" x14ac:dyDescent="0.25">
      <c r="A33" s="2" t="s">
        <v>231</v>
      </c>
      <c r="B33" s="16" t="s">
        <v>4</v>
      </c>
      <c r="C33" s="10">
        <v>13.92</v>
      </c>
      <c r="D33" s="10" t="s">
        <v>82</v>
      </c>
      <c r="E33" s="7" t="s">
        <v>88</v>
      </c>
      <c r="F33" s="11">
        <f t="shared" si="0"/>
        <v>2.4800897963546956E-2</v>
      </c>
      <c r="G33" s="27" t="s">
        <v>95</v>
      </c>
    </row>
    <row r="34" spans="1:7" ht="20.85" customHeight="1" x14ac:dyDescent="0.25">
      <c r="A34" s="2" t="s">
        <v>232</v>
      </c>
      <c r="B34" s="16" t="s">
        <v>233</v>
      </c>
      <c r="C34" s="10">
        <v>30.3</v>
      </c>
      <c r="D34" s="10" t="s">
        <v>248</v>
      </c>
      <c r="E34" s="7" t="s">
        <v>88</v>
      </c>
      <c r="F34" s="11">
        <f t="shared" si="0"/>
        <v>5.3984713239617302E-2</v>
      </c>
      <c r="G34" s="2" t="s">
        <v>70</v>
      </c>
    </row>
    <row r="35" spans="1:7" ht="20.85" customHeight="1" x14ac:dyDescent="0.25">
      <c r="A35" s="2" t="s">
        <v>234</v>
      </c>
      <c r="B35" s="16" t="s">
        <v>328</v>
      </c>
      <c r="C35" s="10">
        <v>21.27</v>
      </c>
      <c r="D35" s="10" t="s">
        <v>251</v>
      </c>
      <c r="E35" s="7" t="s">
        <v>88</v>
      </c>
      <c r="F35" s="11">
        <f t="shared" si="0"/>
        <v>3.7896199689988773E-2</v>
      </c>
      <c r="G35" s="2" t="s">
        <v>70</v>
      </c>
    </row>
    <row r="36" spans="1:7" ht="20.85" customHeight="1" x14ac:dyDescent="0.25">
      <c r="A36" s="27" t="s">
        <v>235</v>
      </c>
      <c r="B36" s="21" t="s">
        <v>76</v>
      </c>
      <c r="C36" s="12">
        <v>1.5</v>
      </c>
      <c r="D36" s="12" t="s">
        <v>76</v>
      </c>
      <c r="E36" s="22" t="s">
        <v>88</v>
      </c>
      <c r="F36" s="11">
        <f t="shared" si="0"/>
        <v>2.6725105564166978E-3</v>
      </c>
      <c r="G36" s="27" t="s">
        <v>95</v>
      </c>
    </row>
    <row r="37" spans="1:7" ht="20.85" customHeight="1" x14ac:dyDescent="0.25">
      <c r="A37" s="28" t="s">
        <v>236</v>
      </c>
      <c r="B37" s="29" t="s">
        <v>76</v>
      </c>
      <c r="C37" s="24">
        <v>1.57</v>
      </c>
      <c r="D37" s="12" t="s">
        <v>76</v>
      </c>
      <c r="E37" s="22" t="s">
        <v>88</v>
      </c>
      <c r="F37" s="11">
        <f t="shared" si="0"/>
        <v>2.7972277157161441E-3</v>
      </c>
      <c r="G37" s="2" t="s">
        <v>70</v>
      </c>
    </row>
    <row r="38" spans="1:7" ht="20.85" customHeight="1" x14ac:dyDescent="0.25">
      <c r="A38" s="28" t="s">
        <v>237</v>
      </c>
      <c r="B38" s="29" t="s">
        <v>233</v>
      </c>
      <c r="C38" s="24">
        <v>21</v>
      </c>
      <c r="D38" s="10" t="s">
        <v>248</v>
      </c>
      <c r="E38" s="22" t="s">
        <v>88</v>
      </c>
      <c r="F38" s="11">
        <f t="shared" si="0"/>
        <v>3.7415147789833771E-2</v>
      </c>
      <c r="G38" s="2" t="s">
        <v>70</v>
      </c>
    </row>
    <row r="39" spans="1:7" ht="20.85" customHeight="1" x14ac:dyDescent="0.25">
      <c r="A39" s="28" t="s">
        <v>238</v>
      </c>
      <c r="B39" s="29" t="s">
        <v>328</v>
      </c>
      <c r="C39" s="24">
        <v>11.25</v>
      </c>
      <c r="D39" s="10" t="s">
        <v>251</v>
      </c>
      <c r="E39" s="64" t="s">
        <v>88</v>
      </c>
      <c r="F39" s="11">
        <f t="shared" si="0"/>
        <v>2.0043829173125235E-2</v>
      </c>
      <c r="G39" s="2" t="s">
        <v>70</v>
      </c>
    </row>
    <row r="40" spans="1:7" ht="20.85" customHeight="1" x14ac:dyDescent="0.25">
      <c r="A40" s="28" t="s">
        <v>239</v>
      </c>
      <c r="B40" s="29" t="s">
        <v>76</v>
      </c>
      <c r="C40" s="24">
        <v>1.51</v>
      </c>
      <c r="D40" s="10" t="s">
        <v>76</v>
      </c>
      <c r="E40" s="65" t="s">
        <v>88</v>
      </c>
      <c r="F40" s="11">
        <f t="shared" si="0"/>
        <v>2.6903272934594761E-3</v>
      </c>
      <c r="G40" s="2" t="s">
        <v>70</v>
      </c>
    </row>
    <row r="41" spans="1:7" ht="20.85" customHeight="1" x14ac:dyDescent="0.25">
      <c r="A41" s="28" t="s">
        <v>240</v>
      </c>
      <c r="B41" s="29" t="s">
        <v>213</v>
      </c>
      <c r="C41" s="24">
        <v>19.690000000000001</v>
      </c>
      <c r="D41" s="10" t="s">
        <v>74</v>
      </c>
      <c r="E41" s="63" t="s">
        <v>88</v>
      </c>
      <c r="F41" s="11">
        <f t="shared" si="0"/>
        <v>3.5081155237229857E-2</v>
      </c>
      <c r="G41" s="2" t="s">
        <v>68</v>
      </c>
    </row>
    <row r="42" spans="1:7" ht="20.85" customHeight="1" x14ac:dyDescent="0.25">
      <c r="A42" s="28" t="s">
        <v>241</v>
      </c>
      <c r="B42" s="29" t="s">
        <v>213</v>
      </c>
      <c r="C42" s="24">
        <v>19.690000000000001</v>
      </c>
      <c r="D42" s="10" t="s">
        <v>74</v>
      </c>
      <c r="E42" s="22" t="s">
        <v>88</v>
      </c>
      <c r="F42" s="11">
        <f t="shared" si="0"/>
        <v>3.5081155237229857E-2</v>
      </c>
      <c r="G42" s="2" t="s">
        <v>68</v>
      </c>
    </row>
    <row r="43" spans="1:7" ht="20.85" customHeight="1" x14ac:dyDescent="0.25">
      <c r="A43" s="28" t="s">
        <v>242</v>
      </c>
      <c r="B43" s="29" t="s">
        <v>243</v>
      </c>
      <c r="C43" s="24">
        <v>11.92</v>
      </c>
      <c r="D43" s="24" t="s">
        <v>252</v>
      </c>
      <c r="E43" s="30" t="s">
        <v>88</v>
      </c>
      <c r="F43" s="11">
        <f t="shared" si="0"/>
        <v>2.1237550554991359E-2</v>
      </c>
      <c r="G43" s="2" t="s">
        <v>68</v>
      </c>
    </row>
    <row r="44" spans="1:7" ht="20.85" customHeight="1" x14ac:dyDescent="0.25">
      <c r="A44" s="28" t="s">
        <v>244</v>
      </c>
      <c r="B44" s="29" t="s">
        <v>245</v>
      </c>
      <c r="C44" s="24">
        <v>12.1</v>
      </c>
      <c r="D44" s="24" t="s">
        <v>253</v>
      </c>
      <c r="E44" s="67" t="s">
        <v>88</v>
      </c>
      <c r="F44" s="11">
        <f t="shared" si="0"/>
        <v>2.1558251821761364E-2</v>
      </c>
      <c r="G44" s="2" t="s">
        <v>70</v>
      </c>
    </row>
    <row r="45" spans="1:7" ht="20.85" customHeight="1" thickBot="1" x14ac:dyDescent="0.3">
      <c r="A45" s="28" t="s">
        <v>246</v>
      </c>
      <c r="B45" s="54" t="s">
        <v>64</v>
      </c>
      <c r="C45" s="55">
        <v>14.21</v>
      </c>
      <c r="D45" s="55" t="s">
        <v>84</v>
      </c>
      <c r="E45" s="66" t="s">
        <v>88</v>
      </c>
      <c r="F45" s="13">
        <f t="shared" si="0"/>
        <v>2.5317583337787521E-2</v>
      </c>
      <c r="G45" s="5" t="s">
        <v>95</v>
      </c>
    </row>
    <row r="46" spans="1:7" ht="20.85" customHeight="1" x14ac:dyDescent="0.25">
      <c r="A46" s="19"/>
      <c r="B46" s="42" t="s">
        <v>92</v>
      </c>
      <c r="C46" s="43">
        <v>0</v>
      </c>
      <c r="D46" s="43"/>
      <c r="E46" s="44" t="s">
        <v>87</v>
      </c>
      <c r="F46" s="61">
        <f t="shared" si="0"/>
        <v>0</v>
      </c>
      <c r="G46" s="19"/>
    </row>
    <row r="47" spans="1:7" ht="20.100000000000001" customHeight="1" x14ac:dyDescent="0.25">
      <c r="B47" s="46" t="s">
        <v>90</v>
      </c>
      <c r="C47" s="25">
        <f>SUM(C3:C45)</f>
        <v>561.27</v>
      </c>
      <c r="D47" s="26"/>
      <c r="E47" s="23" t="s">
        <v>88</v>
      </c>
      <c r="F47" s="62">
        <f>SUM(F3:F45)</f>
        <v>1.0000000000000002</v>
      </c>
    </row>
    <row r="48" spans="1:7" ht="20.100000000000001" customHeight="1" x14ac:dyDescent="0.25">
      <c r="B48" s="46" t="s">
        <v>93</v>
      </c>
      <c r="C48" s="25">
        <v>0</v>
      </c>
      <c r="D48" s="26"/>
      <c r="E48" s="23" t="s">
        <v>94</v>
      </c>
      <c r="F48" s="62">
        <f>C48/plocha_2PP</f>
        <v>0</v>
      </c>
    </row>
    <row r="49" spans="1:7" ht="20.100000000000001" customHeight="1" thickBot="1" x14ac:dyDescent="0.3">
      <c r="B49" s="46" t="s">
        <v>91</v>
      </c>
      <c r="C49" s="70">
        <v>0</v>
      </c>
      <c r="D49" s="26"/>
      <c r="E49" s="23" t="s">
        <v>86</v>
      </c>
      <c r="F49" s="62">
        <f>C49/plocha_2PP</f>
        <v>0</v>
      </c>
    </row>
    <row r="50" spans="1:7" s="20" customFormat="1" ht="19.5" customHeight="1" thickBot="1" x14ac:dyDescent="0.3">
      <c r="A50" s="18"/>
      <c r="B50" s="68" t="s">
        <v>327</v>
      </c>
      <c r="C50" s="72">
        <f>C46+C47+C48+C49</f>
        <v>561.27</v>
      </c>
      <c r="D50" s="69"/>
      <c r="E50" s="48" t="s">
        <v>85</v>
      </c>
      <c r="F50" s="49">
        <f>F46+F47+F48+F49</f>
        <v>1.0000000000000002</v>
      </c>
      <c r="G50" s="19"/>
    </row>
    <row r="53" spans="1:7" ht="195" customHeight="1" x14ac:dyDescent="0.25">
      <c r="A53" s="96"/>
      <c r="B53" s="97"/>
      <c r="C53" s="97"/>
      <c r="D53" s="97"/>
      <c r="E53" s="97"/>
      <c r="F53" s="97"/>
      <c r="G53" s="97"/>
    </row>
  </sheetData>
  <autoFilter ref="A2:G50" xr:uid="{E333A247-549C-43E0-AE7C-C34632976BEF}"/>
  <mergeCells count="2">
    <mergeCell ref="A1:G1"/>
    <mergeCell ref="A53:G53"/>
  </mergeCells>
  <pageMargins left="0.7" right="0.7" top="0.78740157499999996" bottom="0.78740157499999996" header="0.3" footer="0.3"/>
  <pageSetup paperSize="9" scale="6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34B4-AF19-4B1F-B65E-3D30AD59D51B}">
  <sheetPr>
    <pageSetUpPr fitToPage="1"/>
  </sheetPr>
  <dimension ref="A1:G44"/>
  <sheetViews>
    <sheetView topLeftCell="A26" zoomScaleNormal="100" zoomScaleSheetLayoutView="85" workbookViewId="0">
      <selection activeCell="A43" sqref="A43:XFD44"/>
    </sheetView>
  </sheetViews>
  <sheetFormatPr defaultRowHeight="15" x14ac:dyDescent="0.25"/>
  <cols>
    <col min="1" max="1" width="16.7109375" style="1" customWidth="1"/>
    <col min="2" max="2" width="21.7109375" style="17" customWidth="1"/>
    <col min="3" max="3" width="14.7109375" style="15" customWidth="1"/>
    <col min="4" max="4" width="21.7109375" style="14" customWidth="1"/>
    <col min="5" max="5" width="14.7109375" style="8" customWidth="1"/>
    <col min="6" max="6" width="10.7109375" style="8" customWidth="1"/>
    <col min="7" max="7" width="36.7109375" style="1" customWidth="1"/>
  </cols>
  <sheetData>
    <row r="1" spans="1:7" ht="32.1" customHeight="1" thickBot="1" x14ac:dyDescent="0.3">
      <c r="A1" s="93" t="s">
        <v>331</v>
      </c>
      <c r="B1" s="94"/>
      <c r="C1" s="94"/>
      <c r="D1" s="94"/>
      <c r="E1" s="94"/>
      <c r="F1" s="94"/>
      <c r="G1" s="95"/>
    </row>
    <row r="2" spans="1:7" s="4" customFormat="1" ht="46.5" customHeight="1" x14ac:dyDescent="0.2">
      <c r="A2" s="3" t="s">
        <v>66</v>
      </c>
      <c r="B2" s="6" t="s">
        <v>0</v>
      </c>
      <c r="C2" s="9" t="s">
        <v>67</v>
      </c>
      <c r="D2" s="6" t="s">
        <v>69</v>
      </c>
      <c r="E2" s="6" t="s">
        <v>89</v>
      </c>
      <c r="F2" s="6" t="s">
        <v>71</v>
      </c>
      <c r="G2" s="3" t="s">
        <v>75</v>
      </c>
    </row>
    <row r="3" spans="1:7" ht="20.85" customHeight="1" x14ac:dyDescent="0.25">
      <c r="A3" s="2" t="s">
        <v>96</v>
      </c>
      <c r="B3" s="16" t="s">
        <v>2</v>
      </c>
      <c r="C3" s="10">
        <v>43.37</v>
      </c>
      <c r="D3" s="10" t="s">
        <v>82</v>
      </c>
      <c r="E3" s="7" t="s">
        <v>88</v>
      </c>
      <c r="F3" s="11">
        <f t="shared" ref="F3:F36" si="0">C3/plocha_1PP</f>
        <v>7.0994778110625489E-2</v>
      </c>
      <c r="G3" s="2" t="s">
        <v>95</v>
      </c>
    </row>
    <row r="4" spans="1:7" ht="20.85" customHeight="1" x14ac:dyDescent="0.25">
      <c r="A4" s="2" t="s">
        <v>97</v>
      </c>
      <c r="B4" s="16" t="s">
        <v>133</v>
      </c>
      <c r="C4" s="10">
        <v>205.55</v>
      </c>
      <c r="D4" s="10" t="s">
        <v>247</v>
      </c>
      <c r="E4" s="7" t="s">
        <v>88</v>
      </c>
      <c r="F4" s="11">
        <f t="shared" si="0"/>
        <v>0.33647628869354557</v>
      </c>
      <c r="G4" s="2" t="s">
        <v>95</v>
      </c>
    </row>
    <row r="5" spans="1:7" ht="20.85" customHeight="1" x14ac:dyDescent="0.25">
      <c r="A5" s="2" t="s">
        <v>98</v>
      </c>
      <c r="B5" s="16" t="s">
        <v>6</v>
      </c>
      <c r="C5" s="10">
        <v>22.22</v>
      </c>
      <c r="D5" s="10" t="s">
        <v>73</v>
      </c>
      <c r="E5" s="7" t="s">
        <v>88</v>
      </c>
      <c r="F5" s="11">
        <f t="shared" si="0"/>
        <v>3.6373160470788528E-2</v>
      </c>
      <c r="G5" s="2" t="s">
        <v>70</v>
      </c>
    </row>
    <row r="6" spans="1:7" ht="20.85" customHeight="1" x14ac:dyDescent="0.25">
      <c r="A6" s="2" t="s">
        <v>99</v>
      </c>
      <c r="B6" s="16" t="s">
        <v>134</v>
      </c>
      <c r="C6" s="10">
        <v>20.99</v>
      </c>
      <c r="D6" s="10" t="s">
        <v>143</v>
      </c>
      <c r="E6" s="7" t="s">
        <v>88</v>
      </c>
      <c r="F6" s="11">
        <f t="shared" si="0"/>
        <v>3.4359704693152616E-2</v>
      </c>
      <c r="G6" s="2" t="s">
        <v>70</v>
      </c>
    </row>
    <row r="7" spans="1:7" ht="20.85" customHeight="1" x14ac:dyDescent="0.25">
      <c r="A7" s="2" t="s">
        <v>100</v>
      </c>
      <c r="B7" s="16" t="s">
        <v>135</v>
      </c>
      <c r="C7" s="10">
        <v>4.09</v>
      </c>
      <c r="D7" s="10" t="s">
        <v>76</v>
      </c>
      <c r="E7" s="7" t="s">
        <v>88</v>
      </c>
      <c r="F7" s="11">
        <f t="shared" si="0"/>
        <v>6.6951496996185906E-3</v>
      </c>
      <c r="G7" s="2" t="s">
        <v>95</v>
      </c>
    </row>
    <row r="8" spans="1:7" ht="20.85" customHeight="1" x14ac:dyDescent="0.25">
      <c r="A8" s="2" t="s">
        <v>101</v>
      </c>
      <c r="B8" s="16" t="s">
        <v>12</v>
      </c>
      <c r="C8" s="10">
        <v>6.55</v>
      </c>
      <c r="D8" s="10" t="s">
        <v>76</v>
      </c>
      <c r="E8" s="7" t="s">
        <v>88</v>
      </c>
      <c r="F8" s="11">
        <f t="shared" si="0"/>
        <v>1.0722061254890407E-2</v>
      </c>
      <c r="G8" s="2" t="s">
        <v>95</v>
      </c>
    </row>
    <row r="9" spans="1:7" ht="20.85" customHeight="1" x14ac:dyDescent="0.25">
      <c r="A9" s="2" t="s">
        <v>102</v>
      </c>
      <c r="B9" s="16" t="s">
        <v>14</v>
      </c>
      <c r="C9" s="10">
        <v>1.1299999999999999</v>
      </c>
      <c r="D9" s="10" t="s">
        <v>76</v>
      </c>
      <c r="E9" s="7" t="s">
        <v>88</v>
      </c>
      <c r="F9" s="11">
        <f t="shared" si="0"/>
        <v>1.8497601859581924E-3</v>
      </c>
      <c r="G9" s="2" t="s">
        <v>95</v>
      </c>
    </row>
    <row r="10" spans="1:7" ht="20.85" customHeight="1" x14ac:dyDescent="0.25">
      <c r="A10" s="2" t="s">
        <v>103</v>
      </c>
      <c r="B10" s="16" t="s">
        <v>14</v>
      </c>
      <c r="C10" s="10">
        <v>2.37</v>
      </c>
      <c r="D10" s="10" t="s">
        <v>76</v>
      </c>
      <c r="E10" s="7" t="s">
        <v>88</v>
      </c>
      <c r="F10" s="11">
        <f t="shared" si="0"/>
        <v>3.8795855227618729E-3</v>
      </c>
      <c r="G10" s="2" t="s">
        <v>95</v>
      </c>
    </row>
    <row r="11" spans="1:7" ht="20.85" customHeight="1" x14ac:dyDescent="0.25">
      <c r="A11" s="2" t="s">
        <v>104</v>
      </c>
      <c r="B11" s="16" t="s">
        <v>19</v>
      </c>
      <c r="C11" s="10">
        <v>6.95</v>
      </c>
      <c r="D11" s="10" t="s">
        <v>76</v>
      </c>
      <c r="E11" s="7" t="s">
        <v>88</v>
      </c>
      <c r="F11" s="11">
        <f t="shared" si="0"/>
        <v>1.1376843621601273E-2</v>
      </c>
      <c r="G11" s="2" t="s">
        <v>95</v>
      </c>
    </row>
    <row r="12" spans="1:7" ht="20.85" customHeight="1" x14ac:dyDescent="0.25">
      <c r="A12" s="2" t="s">
        <v>105</v>
      </c>
      <c r="B12" s="16" t="s">
        <v>19</v>
      </c>
      <c r="C12" s="10">
        <v>1.71</v>
      </c>
      <c r="D12" s="10" t="s">
        <v>76</v>
      </c>
      <c r="E12" s="7" t="s">
        <v>88</v>
      </c>
      <c r="F12" s="11">
        <f t="shared" si="0"/>
        <v>2.7991946176889461E-3</v>
      </c>
      <c r="G12" s="2" t="s">
        <v>95</v>
      </c>
    </row>
    <row r="13" spans="1:7" ht="20.85" customHeight="1" x14ac:dyDescent="0.25">
      <c r="A13" s="2" t="s">
        <v>106</v>
      </c>
      <c r="B13" s="16" t="s">
        <v>136</v>
      </c>
      <c r="C13" s="10">
        <v>4.2</v>
      </c>
      <c r="D13" s="10" t="s">
        <v>76</v>
      </c>
      <c r="E13" s="7" t="s">
        <v>88</v>
      </c>
      <c r="F13" s="11">
        <f t="shared" si="0"/>
        <v>6.8752148504640787E-3</v>
      </c>
      <c r="G13" s="2" t="s">
        <v>70</v>
      </c>
    </row>
    <row r="14" spans="1:7" ht="20.85" customHeight="1" x14ac:dyDescent="0.25">
      <c r="A14" s="2" t="s">
        <v>107</v>
      </c>
      <c r="B14" s="16" t="s">
        <v>137</v>
      </c>
      <c r="C14" s="10">
        <v>7</v>
      </c>
      <c r="D14" s="10" t="s">
        <v>76</v>
      </c>
      <c r="E14" s="7" t="s">
        <v>88</v>
      </c>
      <c r="F14" s="11">
        <f t="shared" si="0"/>
        <v>1.1458691417440131E-2</v>
      </c>
      <c r="G14" s="2" t="s">
        <v>70</v>
      </c>
    </row>
    <row r="15" spans="1:7" ht="20.85" customHeight="1" x14ac:dyDescent="0.25">
      <c r="A15" s="2" t="s">
        <v>108</v>
      </c>
      <c r="B15" s="16" t="s">
        <v>137</v>
      </c>
      <c r="C15" s="10">
        <v>1.24</v>
      </c>
      <c r="D15" s="10" t="s">
        <v>76</v>
      </c>
      <c r="E15" s="7" t="s">
        <v>88</v>
      </c>
      <c r="F15" s="11">
        <f t="shared" si="0"/>
        <v>2.0298253368036803E-3</v>
      </c>
      <c r="G15" s="2" t="s">
        <v>70</v>
      </c>
    </row>
    <row r="16" spans="1:7" ht="20.85" customHeight="1" x14ac:dyDescent="0.25">
      <c r="A16" s="2" t="s">
        <v>109</v>
      </c>
      <c r="B16" s="16" t="s">
        <v>138</v>
      </c>
      <c r="C16" s="10">
        <v>3.4</v>
      </c>
      <c r="D16" s="10" t="s">
        <v>76</v>
      </c>
      <c r="E16" s="7" t="s">
        <v>88</v>
      </c>
      <c r="F16" s="11">
        <f t="shared" si="0"/>
        <v>5.565650117042349E-3</v>
      </c>
      <c r="G16" s="2" t="s">
        <v>70</v>
      </c>
    </row>
    <row r="17" spans="1:7" ht="20.85" customHeight="1" x14ac:dyDescent="0.25">
      <c r="A17" s="2" t="s">
        <v>110</v>
      </c>
      <c r="B17" s="16" t="s">
        <v>139</v>
      </c>
      <c r="C17" s="10">
        <v>1.7</v>
      </c>
      <c r="D17" s="10" t="s">
        <v>76</v>
      </c>
      <c r="E17" s="7" t="s">
        <v>88</v>
      </c>
      <c r="F17" s="11">
        <f t="shared" si="0"/>
        <v>2.7828250585211745E-3</v>
      </c>
      <c r="G17" s="2" t="s">
        <v>70</v>
      </c>
    </row>
    <row r="18" spans="1:7" ht="20.85" customHeight="1" x14ac:dyDescent="0.25">
      <c r="A18" s="2" t="s">
        <v>111</v>
      </c>
      <c r="B18" s="16" t="s">
        <v>10</v>
      </c>
      <c r="C18" s="10">
        <v>2.65</v>
      </c>
      <c r="D18" s="10" t="s">
        <v>81</v>
      </c>
      <c r="E18" s="7" t="s">
        <v>88</v>
      </c>
      <c r="F18" s="11">
        <f t="shared" si="0"/>
        <v>4.3379331794594781E-3</v>
      </c>
      <c r="G18" s="2" t="s">
        <v>70</v>
      </c>
    </row>
    <row r="19" spans="1:7" ht="20.85" customHeight="1" x14ac:dyDescent="0.25">
      <c r="A19" s="2" t="s">
        <v>112</v>
      </c>
      <c r="B19" s="16" t="s">
        <v>8</v>
      </c>
      <c r="C19" s="10">
        <v>18.3</v>
      </c>
      <c r="D19" s="10" t="s">
        <v>74</v>
      </c>
      <c r="E19" s="7" t="s">
        <v>88</v>
      </c>
      <c r="F19" s="11">
        <f t="shared" si="0"/>
        <v>2.9956293277022056E-2</v>
      </c>
      <c r="G19" s="2" t="s">
        <v>68</v>
      </c>
    </row>
    <row r="20" spans="1:7" ht="20.85" customHeight="1" x14ac:dyDescent="0.25">
      <c r="A20" s="2" t="s">
        <v>113</v>
      </c>
      <c r="B20" s="16" t="s">
        <v>8</v>
      </c>
      <c r="C20" s="10">
        <v>18.89</v>
      </c>
      <c r="D20" s="10" t="s">
        <v>74</v>
      </c>
      <c r="E20" s="7" t="s">
        <v>88</v>
      </c>
      <c r="F20" s="11">
        <f t="shared" si="0"/>
        <v>3.0922097267920581E-2</v>
      </c>
      <c r="G20" s="2" t="s">
        <v>68</v>
      </c>
    </row>
    <row r="21" spans="1:7" ht="20.85" customHeight="1" x14ac:dyDescent="0.25">
      <c r="A21" s="2" t="s">
        <v>114</v>
      </c>
      <c r="B21" s="16" t="s">
        <v>8</v>
      </c>
      <c r="C21" s="10">
        <v>18.88</v>
      </c>
      <c r="D21" s="10" t="s">
        <v>74</v>
      </c>
      <c r="E21" s="7" t="s">
        <v>88</v>
      </c>
      <c r="F21" s="11">
        <f t="shared" si="0"/>
        <v>3.0905727708752807E-2</v>
      </c>
      <c r="G21" s="2" t="s">
        <v>68</v>
      </c>
    </row>
    <row r="22" spans="1:7" ht="20.85" customHeight="1" x14ac:dyDescent="0.25">
      <c r="A22" s="2" t="s">
        <v>115</v>
      </c>
      <c r="B22" s="16" t="s">
        <v>8</v>
      </c>
      <c r="C22" s="10">
        <v>18.89</v>
      </c>
      <c r="D22" s="10" t="s">
        <v>74</v>
      </c>
      <c r="E22" s="7" t="s">
        <v>88</v>
      </c>
      <c r="F22" s="11">
        <f t="shared" si="0"/>
        <v>3.0922097267920581E-2</v>
      </c>
      <c r="G22" s="2" t="s">
        <v>68</v>
      </c>
    </row>
    <row r="23" spans="1:7" ht="20.85" customHeight="1" x14ac:dyDescent="0.25">
      <c r="A23" s="2" t="s">
        <v>116</v>
      </c>
      <c r="B23" s="16" t="s">
        <v>8</v>
      </c>
      <c r="C23" s="10">
        <v>18.88</v>
      </c>
      <c r="D23" s="10" t="s">
        <v>74</v>
      </c>
      <c r="E23" s="7" t="s">
        <v>88</v>
      </c>
      <c r="F23" s="11">
        <f t="shared" si="0"/>
        <v>3.0905727708752807E-2</v>
      </c>
      <c r="G23" s="2" t="s">
        <v>68</v>
      </c>
    </row>
    <row r="24" spans="1:7" ht="20.85" customHeight="1" x14ac:dyDescent="0.25">
      <c r="A24" s="2" t="s">
        <v>117</v>
      </c>
      <c r="B24" s="16" t="s">
        <v>8</v>
      </c>
      <c r="C24" s="10">
        <v>18.88</v>
      </c>
      <c r="D24" s="10" t="s">
        <v>74</v>
      </c>
      <c r="E24" s="7" t="s">
        <v>88</v>
      </c>
      <c r="F24" s="11">
        <f t="shared" si="0"/>
        <v>3.0905727708752807E-2</v>
      </c>
      <c r="G24" s="2" t="s">
        <v>68</v>
      </c>
    </row>
    <row r="25" spans="1:7" ht="20.85" customHeight="1" x14ac:dyDescent="0.25">
      <c r="A25" s="2" t="s">
        <v>118</v>
      </c>
      <c r="B25" s="16" t="s">
        <v>140</v>
      </c>
      <c r="C25" s="10">
        <v>10.039999999999999</v>
      </c>
      <c r="D25" s="10" t="s">
        <v>82</v>
      </c>
      <c r="E25" s="7" t="s">
        <v>88</v>
      </c>
      <c r="F25" s="11">
        <f t="shared" si="0"/>
        <v>1.6435037404442701E-2</v>
      </c>
      <c r="G25" s="2" t="s">
        <v>95</v>
      </c>
    </row>
    <row r="26" spans="1:7" ht="20.85" customHeight="1" x14ac:dyDescent="0.25">
      <c r="A26" s="2" t="s">
        <v>119</v>
      </c>
      <c r="B26" s="16" t="s">
        <v>8</v>
      </c>
      <c r="C26" s="10">
        <v>18.899999999999999</v>
      </c>
      <c r="D26" s="10" t="s">
        <v>74</v>
      </c>
      <c r="E26" s="7" t="s">
        <v>88</v>
      </c>
      <c r="F26" s="11">
        <f t="shared" si="0"/>
        <v>3.093846682708835E-2</v>
      </c>
      <c r="G26" s="2" t="s">
        <v>68</v>
      </c>
    </row>
    <row r="27" spans="1:7" ht="20.85" customHeight="1" x14ac:dyDescent="0.25">
      <c r="A27" s="2" t="s">
        <v>120</v>
      </c>
      <c r="B27" s="16" t="s">
        <v>8</v>
      </c>
      <c r="C27" s="10">
        <v>18.87</v>
      </c>
      <c r="D27" s="10" t="s">
        <v>74</v>
      </c>
      <c r="E27" s="7" t="s">
        <v>88</v>
      </c>
      <c r="F27" s="11">
        <f t="shared" si="0"/>
        <v>3.0889358149585041E-2</v>
      </c>
      <c r="G27" s="2" t="s">
        <v>68</v>
      </c>
    </row>
    <row r="28" spans="1:7" ht="20.85" customHeight="1" x14ac:dyDescent="0.25">
      <c r="A28" s="2" t="s">
        <v>121</v>
      </c>
      <c r="B28" s="16" t="s">
        <v>141</v>
      </c>
      <c r="C28" s="10">
        <v>2.08</v>
      </c>
      <c r="D28" s="10" t="s">
        <v>77</v>
      </c>
      <c r="E28" s="7" t="s">
        <v>88</v>
      </c>
      <c r="F28" s="11">
        <f t="shared" si="0"/>
        <v>3.4048683068964962E-3</v>
      </c>
      <c r="G28" s="2" t="s">
        <v>70</v>
      </c>
    </row>
    <row r="29" spans="1:7" ht="20.85" customHeight="1" x14ac:dyDescent="0.25">
      <c r="A29" s="2" t="s">
        <v>122</v>
      </c>
      <c r="B29" s="16" t="s">
        <v>8</v>
      </c>
      <c r="C29" s="10">
        <v>18.899999999999999</v>
      </c>
      <c r="D29" s="10" t="s">
        <v>74</v>
      </c>
      <c r="E29" s="7" t="s">
        <v>88</v>
      </c>
      <c r="F29" s="11">
        <f t="shared" si="0"/>
        <v>3.093846682708835E-2</v>
      </c>
      <c r="G29" s="2" t="s">
        <v>68</v>
      </c>
    </row>
    <row r="30" spans="1:7" ht="20.85" customHeight="1" x14ac:dyDescent="0.25">
      <c r="A30" s="2" t="s">
        <v>123</v>
      </c>
      <c r="B30" s="16" t="s">
        <v>8</v>
      </c>
      <c r="C30" s="10">
        <v>18.899999999999999</v>
      </c>
      <c r="D30" s="10" t="s">
        <v>74</v>
      </c>
      <c r="E30" s="7" t="s">
        <v>88</v>
      </c>
      <c r="F30" s="11">
        <f t="shared" si="0"/>
        <v>3.093846682708835E-2</v>
      </c>
      <c r="G30" s="2" t="s">
        <v>68</v>
      </c>
    </row>
    <row r="31" spans="1:7" ht="20.85" customHeight="1" x14ac:dyDescent="0.25">
      <c r="A31" s="2" t="s">
        <v>124</v>
      </c>
      <c r="B31" s="16" t="s">
        <v>35</v>
      </c>
      <c r="C31" s="10">
        <v>2.25</v>
      </c>
      <c r="D31" s="10" t="s">
        <v>77</v>
      </c>
      <c r="E31" s="7" t="s">
        <v>88</v>
      </c>
      <c r="F31" s="11">
        <f t="shared" si="0"/>
        <v>3.6831508127486133E-3</v>
      </c>
      <c r="G31" s="2" t="s">
        <v>70</v>
      </c>
    </row>
    <row r="32" spans="1:7" ht="20.85" customHeight="1" x14ac:dyDescent="0.25">
      <c r="A32" s="2" t="s">
        <v>125</v>
      </c>
      <c r="B32" s="16" t="s">
        <v>8</v>
      </c>
      <c r="C32" s="10">
        <v>18.87</v>
      </c>
      <c r="D32" s="10" t="s">
        <v>74</v>
      </c>
      <c r="E32" s="7" t="s">
        <v>88</v>
      </c>
      <c r="F32" s="11">
        <f t="shared" si="0"/>
        <v>3.0889358149585041E-2</v>
      </c>
      <c r="G32" s="2" t="s">
        <v>68</v>
      </c>
    </row>
    <row r="33" spans="1:7" ht="20.85" customHeight="1" x14ac:dyDescent="0.25">
      <c r="A33" s="2" t="s">
        <v>126</v>
      </c>
      <c r="B33" s="16" t="s">
        <v>8</v>
      </c>
      <c r="C33" s="10">
        <v>18.87</v>
      </c>
      <c r="D33" s="10" t="s">
        <v>74</v>
      </c>
      <c r="E33" s="7" t="s">
        <v>88</v>
      </c>
      <c r="F33" s="11">
        <f t="shared" si="0"/>
        <v>3.0889358149585041E-2</v>
      </c>
      <c r="G33" s="2" t="s">
        <v>68</v>
      </c>
    </row>
    <row r="34" spans="1:7" ht="20.85" customHeight="1" x14ac:dyDescent="0.25">
      <c r="A34" s="2" t="s">
        <v>127</v>
      </c>
      <c r="B34" s="16" t="s">
        <v>142</v>
      </c>
      <c r="C34" s="10">
        <v>2.29</v>
      </c>
      <c r="D34" s="10" t="s">
        <v>77</v>
      </c>
      <c r="E34" s="7" t="s">
        <v>88</v>
      </c>
      <c r="F34" s="11">
        <f t="shared" si="0"/>
        <v>3.7486290494197E-3</v>
      </c>
      <c r="G34" s="2" t="s">
        <v>70</v>
      </c>
    </row>
    <row r="35" spans="1:7" ht="20.85" customHeight="1" x14ac:dyDescent="0.25">
      <c r="A35" s="2" t="s">
        <v>128</v>
      </c>
      <c r="B35" s="16" t="s">
        <v>8</v>
      </c>
      <c r="C35" s="10">
        <v>18.87</v>
      </c>
      <c r="D35" s="10" t="s">
        <v>74</v>
      </c>
      <c r="E35" s="7" t="s">
        <v>88</v>
      </c>
      <c r="F35" s="11">
        <f t="shared" si="0"/>
        <v>3.0889358149585041E-2</v>
      </c>
      <c r="G35" s="2" t="s">
        <v>68</v>
      </c>
    </row>
    <row r="36" spans="1:7" ht="20.85" customHeight="1" thickBot="1" x14ac:dyDescent="0.3">
      <c r="A36" s="2" t="s">
        <v>129</v>
      </c>
      <c r="B36" s="21" t="s">
        <v>64</v>
      </c>
      <c r="C36" s="12">
        <v>14.21</v>
      </c>
      <c r="D36" s="12" t="s">
        <v>84</v>
      </c>
      <c r="E36" s="22" t="s">
        <v>88</v>
      </c>
      <c r="F36" s="13">
        <f t="shared" si="0"/>
        <v>2.3261143577403467E-2</v>
      </c>
      <c r="G36" s="2" t="s">
        <v>95</v>
      </c>
    </row>
    <row r="37" spans="1:7" ht="20.85" customHeight="1" x14ac:dyDescent="0.25">
      <c r="A37" s="19"/>
      <c r="B37" s="42" t="s">
        <v>92</v>
      </c>
      <c r="C37" s="43">
        <v>0</v>
      </c>
      <c r="D37" s="43"/>
      <c r="E37" s="44" t="s">
        <v>87</v>
      </c>
      <c r="F37" s="45">
        <v>0</v>
      </c>
      <c r="G37" s="19"/>
    </row>
    <row r="38" spans="1:7" ht="20.100000000000001" customHeight="1" x14ac:dyDescent="0.25">
      <c r="B38" s="46" t="s">
        <v>90</v>
      </c>
      <c r="C38" s="25">
        <f>SUM(C2:C36)</f>
        <v>610.88999999999987</v>
      </c>
      <c r="D38" s="26"/>
      <c r="E38" s="23" t="s">
        <v>88</v>
      </c>
      <c r="F38" s="47">
        <f>SUM(F2:F36)</f>
        <v>1.0000000000000002</v>
      </c>
    </row>
    <row r="39" spans="1:7" ht="20.100000000000001" customHeight="1" x14ac:dyDescent="0.25">
      <c r="B39" s="46" t="s">
        <v>93</v>
      </c>
      <c r="C39" s="25">
        <v>0</v>
      </c>
      <c r="D39" s="26"/>
      <c r="E39" s="23" t="s">
        <v>94</v>
      </c>
      <c r="F39" s="47">
        <v>0</v>
      </c>
    </row>
    <row r="40" spans="1:7" ht="20.100000000000001" customHeight="1" thickBot="1" x14ac:dyDescent="0.3">
      <c r="B40" s="46" t="s">
        <v>91</v>
      </c>
      <c r="C40" s="70">
        <v>0</v>
      </c>
      <c r="D40" s="26"/>
      <c r="E40" s="23" t="s">
        <v>86</v>
      </c>
      <c r="F40" s="47">
        <v>0</v>
      </c>
    </row>
    <row r="41" spans="1:7" s="20" customFormat="1" ht="19.5" customHeight="1" thickBot="1" x14ac:dyDescent="0.3">
      <c r="A41" s="18"/>
      <c r="B41" s="68" t="s">
        <v>131</v>
      </c>
      <c r="C41" s="72">
        <f>C37+C38+C39+C40</f>
        <v>610.88999999999987</v>
      </c>
      <c r="D41" s="69"/>
      <c r="E41" s="48" t="s">
        <v>85</v>
      </c>
      <c r="F41" s="49">
        <f>F37+F38+F39+F40</f>
        <v>1.0000000000000002</v>
      </c>
      <c r="G41" s="19"/>
    </row>
    <row r="44" spans="1:7" ht="195" customHeight="1" x14ac:dyDescent="0.25">
      <c r="A44" s="96"/>
      <c r="B44" s="97"/>
      <c r="C44" s="97"/>
      <c r="D44" s="97"/>
      <c r="E44" s="97"/>
      <c r="F44" s="97"/>
      <c r="G44" s="97"/>
    </row>
  </sheetData>
  <autoFilter ref="A2:G41" xr:uid="{E333A247-549C-43E0-AE7C-C34632976BEF}"/>
  <mergeCells count="2">
    <mergeCell ref="A1:G1"/>
    <mergeCell ref="A44:G44"/>
  </mergeCells>
  <pageMargins left="0.7" right="0.7" top="0.78740157499999996" bottom="0.78740157499999996" header="0.3" footer="0.3"/>
  <pageSetup paperSize="9" scale="63"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205C1-96E0-40A9-9C16-7E5EF4E3CB52}">
  <sheetPr>
    <pageSetUpPr fitToPage="1"/>
  </sheetPr>
  <dimension ref="A1:G45"/>
  <sheetViews>
    <sheetView topLeftCell="A27" zoomScaleNormal="100" zoomScaleSheetLayoutView="85" workbookViewId="0">
      <selection activeCell="A44" sqref="A44:XFD45"/>
    </sheetView>
  </sheetViews>
  <sheetFormatPr defaultRowHeight="15" x14ac:dyDescent="0.25"/>
  <cols>
    <col min="1" max="1" width="16.7109375" style="1" customWidth="1"/>
    <col min="2" max="2" width="21.7109375" style="17" customWidth="1"/>
    <col min="3" max="3" width="14.7109375" style="15" customWidth="1"/>
    <col min="4" max="4" width="21.7109375" style="14" customWidth="1"/>
    <col min="5" max="5" width="14.7109375" style="8" customWidth="1"/>
    <col min="6" max="6" width="10.7109375" style="8" customWidth="1"/>
    <col min="7" max="7" width="36.7109375" style="1" customWidth="1"/>
  </cols>
  <sheetData>
    <row r="1" spans="1:7" ht="32.1" customHeight="1" thickBot="1" x14ac:dyDescent="0.3">
      <c r="A1" s="93" t="s">
        <v>130</v>
      </c>
      <c r="B1" s="94"/>
      <c r="C1" s="94"/>
      <c r="D1" s="94"/>
      <c r="E1" s="94"/>
      <c r="F1" s="94"/>
      <c r="G1" s="95"/>
    </row>
    <row r="2" spans="1:7" s="4" customFormat="1" ht="46.5" customHeight="1" x14ac:dyDescent="0.2">
      <c r="A2" s="3" t="s">
        <v>66</v>
      </c>
      <c r="B2" s="6" t="s">
        <v>0</v>
      </c>
      <c r="C2" s="9" t="s">
        <v>67</v>
      </c>
      <c r="D2" s="6" t="s">
        <v>69</v>
      </c>
      <c r="E2" s="6" t="s">
        <v>89</v>
      </c>
      <c r="F2" s="6" t="s">
        <v>71</v>
      </c>
      <c r="G2" s="3" t="s">
        <v>75</v>
      </c>
    </row>
    <row r="3" spans="1:7" ht="20.85" customHeight="1" x14ac:dyDescent="0.25">
      <c r="A3" s="2" t="s">
        <v>1</v>
      </c>
      <c r="B3" s="16" t="s">
        <v>2</v>
      </c>
      <c r="C3" s="10">
        <v>43.82</v>
      </c>
      <c r="D3" s="10" t="s">
        <v>82</v>
      </c>
      <c r="E3" s="7" t="s">
        <v>88</v>
      </c>
      <c r="F3" s="11">
        <f t="shared" ref="F3:F37" si="0">C3/plocha_1NP</f>
        <v>6.9106909113848175E-2</v>
      </c>
      <c r="G3" s="2" t="s">
        <v>95</v>
      </c>
    </row>
    <row r="4" spans="1:7" ht="20.85" customHeight="1" x14ac:dyDescent="0.25">
      <c r="A4" s="2" t="s">
        <v>3</v>
      </c>
      <c r="B4" s="16" t="s">
        <v>4</v>
      </c>
      <c r="C4" s="10">
        <v>75.2</v>
      </c>
      <c r="D4" s="10" t="s">
        <v>82</v>
      </c>
      <c r="E4" s="7" t="s">
        <v>88</v>
      </c>
      <c r="F4" s="11">
        <f t="shared" si="0"/>
        <v>0.11859515210774493</v>
      </c>
      <c r="G4" s="2" t="s">
        <v>95</v>
      </c>
    </row>
    <row r="5" spans="1:7" ht="20.85" customHeight="1" x14ac:dyDescent="0.25">
      <c r="A5" s="2" t="s">
        <v>5</v>
      </c>
      <c r="B5" s="16" t="s">
        <v>6</v>
      </c>
      <c r="C5" s="10">
        <v>22.22</v>
      </c>
      <c r="D5" s="10" t="s">
        <v>73</v>
      </c>
      <c r="E5" s="7" t="s">
        <v>88</v>
      </c>
      <c r="F5" s="11">
        <f t="shared" si="0"/>
        <v>3.5042344146729951E-2</v>
      </c>
      <c r="G5" s="2" t="s">
        <v>70</v>
      </c>
    </row>
    <row r="6" spans="1:7" ht="20.85" customHeight="1" x14ac:dyDescent="0.25">
      <c r="A6" s="2" t="s">
        <v>7</v>
      </c>
      <c r="B6" s="16" t="s">
        <v>8</v>
      </c>
      <c r="C6" s="10">
        <v>19.78</v>
      </c>
      <c r="D6" s="10" t="s">
        <v>74</v>
      </c>
      <c r="E6" s="7" t="s">
        <v>88</v>
      </c>
      <c r="F6" s="11">
        <f t="shared" si="0"/>
        <v>3.1194309955999932E-2</v>
      </c>
      <c r="G6" s="2" t="s">
        <v>68</v>
      </c>
    </row>
    <row r="7" spans="1:7" ht="20.85" customHeight="1" x14ac:dyDescent="0.25">
      <c r="A7" s="2" t="s">
        <v>9</v>
      </c>
      <c r="B7" s="16" t="s">
        <v>10</v>
      </c>
      <c r="C7" s="10">
        <v>4.09</v>
      </c>
      <c r="D7" s="10" t="s">
        <v>81</v>
      </c>
      <c r="E7" s="7" t="s">
        <v>88</v>
      </c>
      <c r="F7" s="11">
        <f t="shared" si="0"/>
        <v>6.4501884590515528E-3</v>
      </c>
      <c r="G7" s="2" t="s">
        <v>70</v>
      </c>
    </row>
    <row r="8" spans="1:7" ht="20.85" customHeight="1" x14ac:dyDescent="0.25">
      <c r="A8" s="2" t="s">
        <v>11</v>
      </c>
      <c r="B8" s="16" t="s">
        <v>12</v>
      </c>
      <c r="C8" s="10">
        <v>6.55</v>
      </c>
      <c r="D8" s="10" t="s">
        <v>76</v>
      </c>
      <c r="E8" s="7" t="s">
        <v>88</v>
      </c>
      <c r="F8" s="11">
        <f t="shared" si="0"/>
        <v>1.0329763913640017E-2</v>
      </c>
      <c r="G8" s="2" t="s">
        <v>95</v>
      </c>
    </row>
    <row r="9" spans="1:7" ht="20.85" customHeight="1" x14ac:dyDescent="0.25">
      <c r="A9" s="2" t="s">
        <v>13</v>
      </c>
      <c r="B9" s="16" t="s">
        <v>14</v>
      </c>
      <c r="C9" s="10">
        <v>1.1299999999999999</v>
      </c>
      <c r="D9" s="10" t="s">
        <v>76</v>
      </c>
      <c r="E9" s="7" t="s">
        <v>88</v>
      </c>
      <c r="F9" s="11">
        <f t="shared" si="0"/>
        <v>1.7820814080020181E-3</v>
      </c>
      <c r="G9" s="2" t="s">
        <v>95</v>
      </c>
    </row>
    <row r="10" spans="1:7" ht="20.85" customHeight="1" x14ac:dyDescent="0.25">
      <c r="A10" s="2" t="s">
        <v>15</v>
      </c>
      <c r="B10" s="16" t="s">
        <v>14</v>
      </c>
      <c r="C10" s="10">
        <v>2.37</v>
      </c>
      <c r="D10" s="10" t="s">
        <v>76</v>
      </c>
      <c r="E10" s="7" t="s">
        <v>88</v>
      </c>
      <c r="F10" s="11">
        <f t="shared" si="0"/>
        <v>3.737639767225472E-3</v>
      </c>
      <c r="G10" s="2" t="s">
        <v>95</v>
      </c>
    </row>
    <row r="11" spans="1:7" ht="20.85" customHeight="1" x14ac:dyDescent="0.25">
      <c r="A11" s="2" t="s">
        <v>16</v>
      </c>
      <c r="B11" s="16" t="s">
        <v>17</v>
      </c>
      <c r="C11" s="10">
        <v>4.9400000000000004</v>
      </c>
      <c r="D11" s="10" t="s">
        <v>76</v>
      </c>
      <c r="E11" s="7" t="s">
        <v>88</v>
      </c>
      <c r="F11" s="11">
        <f t="shared" si="0"/>
        <v>7.7906921730353726E-3</v>
      </c>
      <c r="G11" s="2" t="s">
        <v>95</v>
      </c>
    </row>
    <row r="12" spans="1:7" ht="20.85" customHeight="1" x14ac:dyDescent="0.25">
      <c r="A12" s="2" t="s">
        <v>18</v>
      </c>
      <c r="B12" s="16" t="s">
        <v>19</v>
      </c>
      <c r="C12" s="10">
        <v>1.82</v>
      </c>
      <c r="D12" s="10" t="s">
        <v>76</v>
      </c>
      <c r="E12" s="7" t="s">
        <v>88</v>
      </c>
      <c r="F12" s="11">
        <f t="shared" si="0"/>
        <v>2.870255011118295E-3</v>
      </c>
      <c r="G12" s="2" t="s">
        <v>95</v>
      </c>
    </row>
    <row r="13" spans="1:7" ht="20.85" customHeight="1" x14ac:dyDescent="0.25">
      <c r="A13" s="2" t="s">
        <v>20</v>
      </c>
      <c r="B13" s="16" t="s">
        <v>21</v>
      </c>
      <c r="C13" s="10">
        <v>3.22</v>
      </c>
      <c r="D13" s="10" t="s">
        <v>78</v>
      </c>
      <c r="E13" s="7" t="s">
        <v>88</v>
      </c>
      <c r="F13" s="11">
        <f t="shared" si="0"/>
        <v>5.0781434812092914E-3</v>
      </c>
      <c r="G13" s="2" t="s">
        <v>70</v>
      </c>
    </row>
    <row r="14" spans="1:7" ht="20.85" customHeight="1" x14ac:dyDescent="0.25">
      <c r="A14" s="2" t="s">
        <v>22</v>
      </c>
      <c r="B14" s="16" t="s">
        <v>23</v>
      </c>
      <c r="C14" s="10">
        <v>3.8</v>
      </c>
      <c r="D14" s="10" t="s">
        <v>76</v>
      </c>
      <c r="E14" s="7" t="s">
        <v>88</v>
      </c>
      <c r="F14" s="11">
        <f>C14/plocha_1NP</f>
        <v>5.992840133104132E-3</v>
      </c>
      <c r="G14" s="2" t="s">
        <v>70</v>
      </c>
    </row>
    <row r="15" spans="1:7" ht="20.85" customHeight="1" x14ac:dyDescent="0.25">
      <c r="A15" s="2" t="s">
        <v>24</v>
      </c>
      <c r="B15" s="16" t="s">
        <v>25</v>
      </c>
      <c r="C15" s="10">
        <v>1.86</v>
      </c>
      <c r="D15" s="10" t="s">
        <v>76</v>
      </c>
      <c r="E15" s="7" t="s">
        <v>88</v>
      </c>
      <c r="F15" s="11">
        <f t="shared" si="0"/>
        <v>2.9333375388351807E-3</v>
      </c>
      <c r="G15" s="2" t="s">
        <v>70</v>
      </c>
    </row>
    <row r="16" spans="1:7" ht="20.85" customHeight="1" x14ac:dyDescent="0.25">
      <c r="A16" s="2" t="s">
        <v>26</v>
      </c>
      <c r="B16" s="16" t="s">
        <v>27</v>
      </c>
      <c r="C16" s="10">
        <v>261.67</v>
      </c>
      <c r="D16" s="10" t="s">
        <v>144</v>
      </c>
      <c r="E16" s="7" t="s">
        <v>88</v>
      </c>
      <c r="F16" s="11">
        <f t="shared" si="0"/>
        <v>0.4126701256919364</v>
      </c>
      <c r="G16" s="2" t="s">
        <v>68</v>
      </c>
    </row>
    <row r="17" spans="1:7" ht="20.85" customHeight="1" x14ac:dyDescent="0.25">
      <c r="A17" s="2" t="s">
        <v>28</v>
      </c>
      <c r="B17" s="16" t="s">
        <v>29</v>
      </c>
      <c r="C17" s="10">
        <v>5.96</v>
      </c>
      <c r="D17" s="10" t="s">
        <v>78</v>
      </c>
      <c r="E17" s="7" t="s">
        <v>88</v>
      </c>
      <c r="F17" s="11">
        <f t="shared" si="0"/>
        <v>9.3992966298159543E-3</v>
      </c>
      <c r="G17" s="2" t="s">
        <v>70</v>
      </c>
    </row>
    <row r="18" spans="1:7" ht="20.85" customHeight="1" x14ac:dyDescent="0.25">
      <c r="A18" s="2" t="s">
        <v>30</v>
      </c>
      <c r="B18" s="16" t="s">
        <v>31</v>
      </c>
      <c r="C18" s="10">
        <v>24.15</v>
      </c>
      <c r="D18" s="10" t="s">
        <v>79</v>
      </c>
      <c r="E18" s="7" t="s">
        <v>88</v>
      </c>
      <c r="F18" s="11">
        <f t="shared" si="0"/>
        <v>3.808607610906968E-2</v>
      </c>
      <c r="G18" s="2" t="s">
        <v>68</v>
      </c>
    </row>
    <row r="19" spans="1:7" ht="20.85" customHeight="1" x14ac:dyDescent="0.25">
      <c r="A19" s="2" t="s">
        <v>32</v>
      </c>
      <c r="B19" s="16" t="s">
        <v>33</v>
      </c>
      <c r="C19" s="10">
        <v>11.8</v>
      </c>
      <c r="D19" s="10" t="s">
        <v>72</v>
      </c>
      <c r="E19" s="7" t="s">
        <v>88</v>
      </c>
      <c r="F19" s="11">
        <f t="shared" si="0"/>
        <v>1.8609345676481252E-2</v>
      </c>
      <c r="G19" s="2" t="s">
        <v>70</v>
      </c>
    </row>
    <row r="20" spans="1:7" ht="20.85" customHeight="1" x14ac:dyDescent="0.25">
      <c r="A20" s="2" t="s">
        <v>34</v>
      </c>
      <c r="B20" s="16" t="s">
        <v>35</v>
      </c>
      <c r="C20" s="10">
        <v>13.05</v>
      </c>
      <c r="D20" s="10" t="s">
        <v>77</v>
      </c>
      <c r="E20" s="7" t="s">
        <v>88</v>
      </c>
      <c r="F20" s="11">
        <f t="shared" si="0"/>
        <v>2.0580674667633927E-2</v>
      </c>
      <c r="G20" s="2" t="s">
        <v>70</v>
      </c>
    </row>
    <row r="21" spans="1:7" ht="20.85" customHeight="1" x14ac:dyDescent="0.25">
      <c r="A21" s="2" t="s">
        <v>36</v>
      </c>
      <c r="B21" s="16" t="s">
        <v>37</v>
      </c>
      <c r="C21" s="10">
        <v>4.1399999999999997</v>
      </c>
      <c r="D21" s="10" t="s">
        <v>76</v>
      </c>
      <c r="E21" s="7" t="s">
        <v>88</v>
      </c>
      <c r="F21" s="11">
        <f t="shared" si="0"/>
        <v>6.5290416186976593E-3</v>
      </c>
      <c r="G21" s="2" t="s">
        <v>70</v>
      </c>
    </row>
    <row r="22" spans="1:7" ht="20.85" customHeight="1" x14ac:dyDescent="0.25">
      <c r="A22" s="2" t="s">
        <v>38</v>
      </c>
      <c r="B22" s="16" t="s">
        <v>39</v>
      </c>
      <c r="C22" s="10">
        <v>1.55</v>
      </c>
      <c r="D22" s="10" t="s">
        <v>76</v>
      </c>
      <c r="E22" s="7" t="s">
        <v>88</v>
      </c>
      <c r="F22" s="11">
        <f t="shared" si="0"/>
        <v>2.4444479490293171E-3</v>
      </c>
      <c r="G22" s="2" t="s">
        <v>70</v>
      </c>
    </row>
    <row r="23" spans="1:7" ht="20.85" customHeight="1" x14ac:dyDescent="0.25">
      <c r="A23" s="2" t="s">
        <v>40</v>
      </c>
      <c r="B23" s="16" t="s">
        <v>41</v>
      </c>
      <c r="C23" s="10">
        <v>4.2</v>
      </c>
      <c r="D23" s="10" t="s">
        <v>76</v>
      </c>
      <c r="E23" s="7" t="s">
        <v>88</v>
      </c>
      <c r="F23" s="11">
        <f t="shared" si="0"/>
        <v>6.6236654102729883E-3</v>
      </c>
      <c r="G23" s="2" t="s">
        <v>70</v>
      </c>
    </row>
    <row r="24" spans="1:7" ht="20.85" customHeight="1" x14ac:dyDescent="0.25">
      <c r="A24" s="2" t="s">
        <v>42</v>
      </c>
      <c r="B24" s="16" t="s">
        <v>43</v>
      </c>
      <c r="C24" s="10">
        <v>1.55</v>
      </c>
      <c r="D24" s="10" t="s">
        <v>76</v>
      </c>
      <c r="E24" s="7" t="s">
        <v>88</v>
      </c>
      <c r="F24" s="11">
        <f t="shared" si="0"/>
        <v>2.4444479490293171E-3</v>
      </c>
      <c r="G24" s="2" t="s">
        <v>95</v>
      </c>
    </row>
    <row r="25" spans="1:7" ht="20.85" customHeight="1" x14ac:dyDescent="0.25">
      <c r="A25" s="2" t="s">
        <v>44</v>
      </c>
      <c r="B25" s="16" t="s">
        <v>45</v>
      </c>
      <c r="C25" s="10">
        <v>3.98</v>
      </c>
      <c r="D25" s="10" t="s">
        <v>76</v>
      </c>
      <c r="E25" s="7" t="s">
        <v>88</v>
      </c>
      <c r="F25" s="11">
        <f t="shared" si="0"/>
        <v>6.2767115078301173E-3</v>
      </c>
      <c r="G25" s="2" t="s">
        <v>95</v>
      </c>
    </row>
    <row r="26" spans="1:7" ht="20.85" customHeight="1" x14ac:dyDescent="0.25">
      <c r="A26" s="2" t="s">
        <v>46</v>
      </c>
      <c r="B26" s="16" t="s">
        <v>47</v>
      </c>
      <c r="C26" s="10">
        <v>7.01</v>
      </c>
      <c r="D26" s="10" t="s">
        <v>80</v>
      </c>
      <c r="E26" s="7" t="s">
        <v>88</v>
      </c>
      <c r="F26" s="11">
        <f t="shared" si="0"/>
        <v>1.1055212982384202E-2</v>
      </c>
      <c r="G26" s="2" t="s">
        <v>70</v>
      </c>
    </row>
    <row r="27" spans="1:7" ht="20.85" customHeight="1" x14ac:dyDescent="0.25">
      <c r="A27" s="2" t="s">
        <v>48</v>
      </c>
      <c r="B27" s="16" t="s">
        <v>10</v>
      </c>
      <c r="C27" s="10">
        <v>2.63</v>
      </c>
      <c r="D27" s="10" t="s">
        <v>81</v>
      </c>
      <c r="E27" s="7" t="s">
        <v>88</v>
      </c>
      <c r="F27" s="11">
        <f t="shared" si="0"/>
        <v>4.1476761973852283E-3</v>
      </c>
      <c r="G27" s="2" t="s">
        <v>70</v>
      </c>
    </row>
    <row r="28" spans="1:7" ht="20.85" customHeight="1" x14ac:dyDescent="0.25">
      <c r="A28" s="2" t="s">
        <v>49</v>
      </c>
      <c r="B28" s="16" t="s">
        <v>50</v>
      </c>
      <c r="C28" s="10">
        <v>14.63</v>
      </c>
      <c r="D28" s="10" t="s">
        <v>78</v>
      </c>
      <c r="E28" s="7" t="s">
        <v>88</v>
      </c>
      <c r="F28" s="11">
        <f t="shared" si="0"/>
        <v>2.3072434512450911E-2</v>
      </c>
      <c r="G28" s="2" t="s">
        <v>70</v>
      </c>
    </row>
    <row r="29" spans="1:7" ht="20.85" customHeight="1" x14ac:dyDescent="0.25">
      <c r="A29" s="2" t="s">
        <v>51</v>
      </c>
      <c r="B29" s="16" t="s">
        <v>29</v>
      </c>
      <c r="C29" s="10">
        <v>14.63</v>
      </c>
      <c r="D29" s="10" t="s">
        <v>78</v>
      </c>
      <c r="E29" s="7" t="s">
        <v>88</v>
      </c>
      <c r="F29" s="11">
        <f t="shared" si="0"/>
        <v>2.3072434512450911E-2</v>
      </c>
      <c r="G29" s="2" t="s">
        <v>70</v>
      </c>
    </row>
    <row r="30" spans="1:7" ht="20.85" customHeight="1" x14ac:dyDescent="0.25">
      <c r="A30" s="2" t="s">
        <v>52</v>
      </c>
      <c r="B30" s="16" t="s">
        <v>50</v>
      </c>
      <c r="C30" s="10">
        <v>4.95</v>
      </c>
      <c r="D30" s="10" t="s">
        <v>78</v>
      </c>
      <c r="E30" s="7" t="s">
        <v>88</v>
      </c>
      <c r="F30" s="11">
        <f t="shared" si="0"/>
        <v>7.8064628049645934E-3</v>
      </c>
      <c r="G30" s="2" t="s">
        <v>70</v>
      </c>
    </row>
    <row r="31" spans="1:7" ht="20.85" customHeight="1" x14ac:dyDescent="0.25">
      <c r="A31" s="2" t="s">
        <v>53</v>
      </c>
      <c r="B31" s="16" t="s">
        <v>54</v>
      </c>
      <c r="C31" s="10">
        <v>18.95</v>
      </c>
      <c r="D31" s="10" t="s">
        <v>83</v>
      </c>
      <c r="E31" s="7" t="s">
        <v>88</v>
      </c>
      <c r="F31" s="11">
        <f t="shared" si="0"/>
        <v>2.9885347505874554E-2</v>
      </c>
      <c r="G31" s="2" t="s">
        <v>70</v>
      </c>
    </row>
    <row r="32" spans="1:7" ht="20.85" customHeight="1" x14ac:dyDescent="0.25">
      <c r="A32" s="2" t="s">
        <v>55</v>
      </c>
      <c r="B32" s="16" t="s">
        <v>56</v>
      </c>
      <c r="C32" s="10">
        <v>24.62</v>
      </c>
      <c r="D32" s="10" t="s">
        <v>83</v>
      </c>
      <c r="E32" s="7" t="s">
        <v>88</v>
      </c>
      <c r="F32" s="11">
        <f t="shared" si="0"/>
        <v>3.882729580974309E-2</v>
      </c>
      <c r="G32" s="2" t="s">
        <v>70</v>
      </c>
    </row>
    <row r="33" spans="1:7" ht="20.85" customHeight="1" x14ac:dyDescent="0.25">
      <c r="A33" s="2" t="s">
        <v>57</v>
      </c>
      <c r="B33" s="16" t="s">
        <v>58</v>
      </c>
      <c r="C33" s="10">
        <v>1.57</v>
      </c>
      <c r="D33" s="10" t="s">
        <v>76</v>
      </c>
      <c r="E33" s="7" t="s">
        <v>88</v>
      </c>
      <c r="F33" s="11">
        <f t="shared" si="0"/>
        <v>2.47598921288776E-3</v>
      </c>
      <c r="G33" s="2" t="s">
        <v>70</v>
      </c>
    </row>
    <row r="34" spans="1:7" ht="20.85" customHeight="1" x14ac:dyDescent="0.25">
      <c r="A34" s="2" t="s">
        <v>59</v>
      </c>
      <c r="B34" s="16" t="s">
        <v>60</v>
      </c>
      <c r="C34" s="10">
        <v>1.42</v>
      </c>
      <c r="D34" s="10" t="s">
        <v>76</v>
      </c>
      <c r="E34" s="7" t="s">
        <v>88</v>
      </c>
      <c r="F34" s="11">
        <f t="shared" si="0"/>
        <v>2.2394297339494388E-3</v>
      </c>
      <c r="G34" s="2" t="s">
        <v>70</v>
      </c>
    </row>
    <row r="35" spans="1:7" ht="20.85" customHeight="1" x14ac:dyDescent="0.25">
      <c r="A35" s="2" t="s">
        <v>61</v>
      </c>
      <c r="B35" s="16" t="s">
        <v>62</v>
      </c>
      <c r="C35" s="10">
        <v>3.48</v>
      </c>
      <c r="D35" s="10" t="s">
        <v>78</v>
      </c>
      <c r="E35" s="7" t="s">
        <v>88</v>
      </c>
      <c r="F35" s="11">
        <f t="shared" si="0"/>
        <v>5.4881799113690472E-3</v>
      </c>
      <c r="G35" s="2" t="s">
        <v>70</v>
      </c>
    </row>
    <row r="36" spans="1:7" ht="20.85" customHeight="1" x14ac:dyDescent="0.25">
      <c r="A36" s="2" t="s">
        <v>63</v>
      </c>
      <c r="B36" s="16" t="s">
        <v>64</v>
      </c>
      <c r="C36" s="10">
        <v>14.21</v>
      </c>
      <c r="D36" s="10" t="s">
        <v>84</v>
      </c>
      <c r="E36" s="7" t="s">
        <v>88</v>
      </c>
      <c r="F36" s="11">
        <f t="shared" si="0"/>
        <v>2.241006797142361E-2</v>
      </c>
      <c r="G36" s="2" t="s">
        <v>95</v>
      </c>
    </row>
    <row r="37" spans="1:7" ht="20.85" customHeight="1" thickBot="1" x14ac:dyDescent="0.3">
      <c r="A37" s="5" t="s">
        <v>65</v>
      </c>
      <c r="B37" s="21" t="s">
        <v>21</v>
      </c>
      <c r="C37" s="12">
        <v>3.14</v>
      </c>
      <c r="D37" s="12" t="s">
        <v>78</v>
      </c>
      <c r="E37" s="22" t="s">
        <v>88</v>
      </c>
      <c r="F37" s="13">
        <f t="shared" si="0"/>
        <v>4.95197842577552E-3</v>
      </c>
      <c r="G37" s="5" t="s">
        <v>70</v>
      </c>
    </row>
    <row r="38" spans="1:7" ht="20.85" customHeight="1" x14ac:dyDescent="0.25">
      <c r="A38" s="19"/>
      <c r="B38" s="42" t="s">
        <v>92</v>
      </c>
      <c r="C38" s="43">
        <v>0</v>
      </c>
      <c r="D38" s="43"/>
      <c r="E38" s="44" t="s">
        <v>87</v>
      </c>
      <c r="F38" s="45">
        <v>0</v>
      </c>
      <c r="G38" s="19"/>
    </row>
    <row r="39" spans="1:7" ht="20.100000000000001" customHeight="1" x14ac:dyDescent="0.25">
      <c r="B39" s="46" t="s">
        <v>90</v>
      </c>
      <c r="C39" s="25">
        <f>SUM(C2:C37)</f>
        <v>634.09000000000015</v>
      </c>
      <c r="D39" s="26"/>
      <c r="E39" s="23" t="s">
        <v>88</v>
      </c>
      <c r="F39" s="47">
        <f>SUM(F2:F37)</f>
        <v>0.99999999999999978</v>
      </c>
    </row>
    <row r="40" spans="1:7" ht="20.100000000000001" customHeight="1" x14ac:dyDescent="0.25">
      <c r="B40" s="46" t="s">
        <v>93</v>
      </c>
      <c r="C40" s="25">
        <v>0</v>
      </c>
      <c r="D40" s="26"/>
      <c r="E40" s="23" t="s">
        <v>94</v>
      </c>
      <c r="F40" s="47">
        <v>0</v>
      </c>
    </row>
    <row r="41" spans="1:7" ht="20.100000000000001" customHeight="1" thickBot="1" x14ac:dyDescent="0.3">
      <c r="B41" s="46" t="s">
        <v>91</v>
      </c>
      <c r="C41" s="70">
        <v>0</v>
      </c>
      <c r="D41" s="26"/>
      <c r="E41" s="23" t="s">
        <v>86</v>
      </c>
      <c r="F41" s="47">
        <v>0</v>
      </c>
    </row>
    <row r="42" spans="1:7" s="20" customFormat="1" ht="19.5" customHeight="1" thickBot="1" x14ac:dyDescent="0.3">
      <c r="A42" s="18"/>
      <c r="B42" s="68" t="s">
        <v>132</v>
      </c>
      <c r="C42" s="72">
        <f>C38+C39+C40+C41</f>
        <v>634.09000000000015</v>
      </c>
      <c r="D42" s="69"/>
      <c r="E42" s="48" t="s">
        <v>85</v>
      </c>
      <c r="F42" s="49">
        <f>F38+F39+F40+F41</f>
        <v>0.99999999999999978</v>
      </c>
      <c r="G42" s="19"/>
    </row>
    <row r="45" spans="1:7" ht="195" customHeight="1" x14ac:dyDescent="0.25">
      <c r="A45" s="96"/>
      <c r="B45" s="97"/>
      <c r="C45" s="97"/>
      <c r="D45" s="97"/>
      <c r="E45" s="97"/>
      <c r="F45" s="97"/>
      <c r="G45" s="97"/>
    </row>
  </sheetData>
  <autoFilter ref="A2:G42" xr:uid="{E333A247-549C-43E0-AE7C-C34632976BEF}"/>
  <mergeCells count="2">
    <mergeCell ref="A1:G1"/>
    <mergeCell ref="A45:G45"/>
  </mergeCells>
  <pageMargins left="0.7" right="0.7" top="0.78740157499999996" bottom="0.78740157499999996" header="0.3" footer="0.3"/>
  <pageSetup paperSize="9" scale="6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A5DDE-FCB8-4C8A-9CF3-1EF09F6F8C1D}">
  <sheetPr>
    <pageSetUpPr fitToPage="1"/>
  </sheetPr>
  <dimension ref="A1:G39"/>
  <sheetViews>
    <sheetView topLeftCell="A21" zoomScaleNormal="100" zoomScaleSheetLayoutView="85" workbookViewId="0">
      <selection activeCell="A38" sqref="A38:XFD39"/>
    </sheetView>
  </sheetViews>
  <sheetFormatPr defaultRowHeight="15" x14ac:dyDescent="0.25"/>
  <cols>
    <col min="1" max="1" width="16.7109375" style="1" customWidth="1"/>
    <col min="2" max="2" width="21.7109375" style="17" customWidth="1"/>
    <col min="3" max="3" width="14.7109375" style="15" customWidth="1"/>
    <col min="4" max="4" width="21.7109375" style="14" customWidth="1"/>
    <col min="5" max="5" width="14.7109375" style="8" customWidth="1"/>
    <col min="6" max="6" width="10.7109375" style="8" customWidth="1"/>
    <col min="7" max="7" width="36.7109375" style="1" customWidth="1"/>
  </cols>
  <sheetData>
    <row r="1" spans="1:7" ht="32.1" customHeight="1" thickBot="1" x14ac:dyDescent="0.3">
      <c r="A1" s="93" t="s">
        <v>145</v>
      </c>
      <c r="B1" s="94"/>
      <c r="C1" s="94"/>
      <c r="D1" s="94"/>
      <c r="E1" s="94"/>
      <c r="F1" s="94"/>
      <c r="G1" s="95"/>
    </row>
    <row r="2" spans="1:7" s="4" customFormat="1" ht="46.5" customHeight="1" x14ac:dyDescent="0.2">
      <c r="A2" s="3" t="s">
        <v>66</v>
      </c>
      <c r="B2" s="6" t="s">
        <v>0</v>
      </c>
      <c r="C2" s="9" t="s">
        <v>67</v>
      </c>
      <c r="D2" s="6" t="s">
        <v>69</v>
      </c>
      <c r="E2" s="6" t="s">
        <v>89</v>
      </c>
      <c r="F2" s="6" t="s">
        <v>71</v>
      </c>
      <c r="G2" s="3" t="s">
        <v>75</v>
      </c>
    </row>
    <row r="3" spans="1:7" ht="20.85" customHeight="1" x14ac:dyDescent="0.25">
      <c r="A3" s="2" t="s">
        <v>146</v>
      </c>
      <c r="B3" s="16" t="s">
        <v>2</v>
      </c>
      <c r="C3" s="10">
        <v>43.67</v>
      </c>
      <c r="D3" s="10" t="s">
        <v>82</v>
      </c>
      <c r="E3" s="7" t="s">
        <v>88</v>
      </c>
      <c r="F3" s="11">
        <f t="shared" ref="F3:F31" si="0">C3/plocha_2NP</f>
        <v>7.1129570811955381E-2</v>
      </c>
      <c r="G3" s="2" t="s">
        <v>95</v>
      </c>
    </row>
    <row r="4" spans="1:7" ht="20.85" customHeight="1" x14ac:dyDescent="0.25">
      <c r="A4" s="2" t="s">
        <v>147</v>
      </c>
      <c r="B4" s="16" t="s">
        <v>4</v>
      </c>
      <c r="C4" s="10">
        <v>208.69</v>
      </c>
      <c r="D4" s="10" t="s">
        <v>82</v>
      </c>
      <c r="E4" s="7" t="s">
        <v>88</v>
      </c>
      <c r="F4" s="11">
        <f t="shared" si="0"/>
        <v>0.33991367375193421</v>
      </c>
      <c r="G4" s="2" t="s">
        <v>95</v>
      </c>
    </row>
    <row r="5" spans="1:7" ht="20.85" customHeight="1" x14ac:dyDescent="0.25">
      <c r="A5" s="2" t="s">
        <v>148</v>
      </c>
      <c r="B5" s="16" t="s">
        <v>175</v>
      </c>
      <c r="C5" s="10">
        <v>61.89</v>
      </c>
      <c r="D5" s="10" t="s">
        <v>186</v>
      </c>
      <c r="E5" s="7" t="s">
        <v>88</v>
      </c>
      <c r="F5" s="11">
        <f t="shared" si="0"/>
        <v>0.10080625458099195</v>
      </c>
      <c r="G5" s="2" t="s">
        <v>68</v>
      </c>
    </row>
    <row r="6" spans="1:7" ht="20.85" customHeight="1" x14ac:dyDescent="0.25">
      <c r="A6" s="2" t="s">
        <v>149</v>
      </c>
      <c r="B6" s="16" t="s">
        <v>176</v>
      </c>
      <c r="C6" s="10">
        <v>19.95</v>
      </c>
      <c r="D6" s="10" t="s">
        <v>176</v>
      </c>
      <c r="E6" s="7" t="s">
        <v>88</v>
      </c>
      <c r="F6" s="11">
        <f t="shared" si="0"/>
        <v>3.2494502809675058E-2</v>
      </c>
      <c r="G6" s="2" t="s">
        <v>68</v>
      </c>
    </row>
    <row r="7" spans="1:7" ht="20.85" customHeight="1" x14ac:dyDescent="0.25">
      <c r="A7" s="2" t="s">
        <v>150</v>
      </c>
      <c r="B7" s="16" t="s">
        <v>135</v>
      </c>
      <c r="C7" s="10">
        <v>4.09</v>
      </c>
      <c r="D7" s="10" t="s">
        <v>76</v>
      </c>
      <c r="E7" s="7" t="s">
        <v>88</v>
      </c>
      <c r="F7" s="11">
        <f t="shared" si="0"/>
        <v>6.6617802752667156E-3</v>
      </c>
      <c r="G7" s="2" t="s">
        <v>95</v>
      </c>
    </row>
    <row r="8" spans="1:7" ht="20.85" customHeight="1" x14ac:dyDescent="0.25">
      <c r="A8" s="2" t="s">
        <v>151</v>
      </c>
      <c r="B8" s="16" t="s">
        <v>12</v>
      </c>
      <c r="C8" s="10">
        <v>6.55</v>
      </c>
      <c r="D8" s="10" t="s">
        <v>76</v>
      </c>
      <c r="E8" s="7" t="s">
        <v>88</v>
      </c>
      <c r="F8" s="11">
        <f t="shared" si="0"/>
        <v>1.0668621223226649E-2</v>
      </c>
      <c r="G8" s="2" t="s">
        <v>95</v>
      </c>
    </row>
    <row r="9" spans="1:7" ht="20.85" customHeight="1" x14ac:dyDescent="0.25">
      <c r="A9" s="2" t="s">
        <v>152</v>
      </c>
      <c r="B9" s="16" t="s">
        <v>14</v>
      </c>
      <c r="C9" s="10">
        <v>1.1299999999999999</v>
      </c>
      <c r="D9" s="10" t="s">
        <v>76</v>
      </c>
      <c r="E9" s="7" t="s">
        <v>88</v>
      </c>
      <c r="F9" s="11">
        <f t="shared" si="0"/>
        <v>1.8405407606482613E-3</v>
      </c>
      <c r="G9" s="2" t="s">
        <v>95</v>
      </c>
    </row>
    <row r="10" spans="1:7" ht="20.85" customHeight="1" x14ac:dyDescent="0.25">
      <c r="A10" s="2" t="s">
        <v>153</v>
      </c>
      <c r="B10" s="16" t="s">
        <v>14</v>
      </c>
      <c r="C10" s="10">
        <v>1.1200000000000001</v>
      </c>
      <c r="D10" s="10" t="s">
        <v>76</v>
      </c>
      <c r="E10" s="7" t="s">
        <v>88</v>
      </c>
      <c r="F10" s="11">
        <f t="shared" si="0"/>
        <v>1.8242527893150911E-3</v>
      </c>
      <c r="G10" s="2" t="s">
        <v>95</v>
      </c>
    </row>
    <row r="11" spans="1:7" ht="20.85" customHeight="1" x14ac:dyDescent="0.25">
      <c r="A11" s="2" t="s">
        <v>154</v>
      </c>
      <c r="B11" s="16" t="s">
        <v>17</v>
      </c>
      <c r="C11" s="10">
        <v>6.85</v>
      </c>
      <c r="D11" s="10" t="s">
        <v>76</v>
      </c>
      <c r="E11" s="7" t="s">
        <v>88</v>
      </c>
      <c r="F11" s="11">
        <f t="shared" si="0"/>
        <v>1.1157260363221762E-2</v>
      </c>
      <c r="G11" s="2" t="s">
        <v>95</v>
      </c>
    </row>
    <row r="12" spans="1:7" ht="20.85" customHeight="1" x14ac:dyDescent="0.25">
      <c r="A12" s="2" t="s">
        <v>155</v>
      </c>
      <c r="B12" s="16" t="s">
        <v>19</v>
      </c>
      <c r="C12" s="10">
        <v>6.85</v>
      </c>
      <c r="D12" s="10" t="s">
        <v>76</v>
      </c>
      <c r="E12" s="7" t="s">
        <v>88</v>
      </c>
      <c r="F12" s="11">
        <f t="shared" si="0"/>
        <v>1.1157260363221762E-2</v>
      </c>
      <c r="G12" s="2" t="s">
        <v>95</v>
      </c>
    </row>
    <row r="13" spans="1:7" ht="20.85" customHeight="1" x14ac:dyDescent="0.25">
      <c r="A13" s="2" t="s">
        <v>156</v>
      </c>
      <c r="B13" s="16" t="s">
        <v>136</v>
      </c>
      <c r="C13" s="10">
        <v>7</v>
      </c>
      <c r="D13" s="10" t="s">
        <v>76</v>
      </c>
      <c r="E13" s="7" t="s">
        <v>88</v>
      </c>
      <c r="F13" s="11">
        <f t="shared" si="0"/>
        <v>1.1401579933219318E-2</v>
      </c>
      <c r="G13" s="2" t="s">
        <v>70</v>
      </c>
    </row>
    <row r="14" spans="1:7" ht="20.85" customHeight="1" x14ac:dyDescent="0.25">
      <c r="A14" s="2" t="s">
        <v>157</v>
      </c>
      <c r="B14" s="16" t="s">
        <v>137</v>
      </c>
      <c r="C14" s="10">
        <v>2.61</v>
      </c>
      <c r="D14" s="10" t="s">
        <v>76</v>
      </c>
      <c r="E14" s="7" t="s">
        <v>88</v>
      </c>
      <c r="F14" s="11">
        <f t="shared" si="0"/>
        <v>4.2511605179574889E-3</v>
      </c>
      <c r="G14" s="2" t="s">
        <v>70</v>
      </c>
    </row>
    <row r="15" spans="1:7" ht="20.85" customHeight="1" x14ac:dyDescent="0.25">
      <c r="A15" s="2" t="s">
        <v>158</v>
      </c>
      <c r="B15" s="16" t="s">
        <v>137</v>
      </c>
      <c r="C15" s="10">
        <v>1.24</v>
      </c>
      <c r="D15" s="10" t="s">
        <v>76</v>
      </c>
      <c r="E15" s="7" t="s">
        <v>88</v>
      </c>
      <c r="F15" s="11">
        <f t="shared" si="0"/>
        <v>2.0197084453131365E-3</v>
      </c>
      <c r="G15" s="2" t="s">
        <v>70</v>
      </c>
    </row>
    <row r="16" spans="1:7" ht="20.85" customHeight="1" x14ac:dyDescent="0.25">
      <c r="A16" s="2" t="s">
        <v>159</v>
      </c>
      <c r="B16" s="16" t="s">
        <v>138</v>
      </c>
      <c r="C16" s="10">
        <v>3.23</v>
      </c>
      <c r="D16" s="10" t="s">
        <v>76</v>
      </c>
      <c r="E16" s="7" t="s">
        <v>88</v>
      </c>
      <c r="F16" s="11">
        <f t="shared" si="0"/>
        <v>5.2610147406140567E-3</v>
      </c>
      <c r="G16" s="2" t="s">
        <v>70</v>
      </c>
    </row>
    <row r="17" spans="1:7" ht="20.85" customHeight="1" x14ac:dyDescent="0.25">
      <c r="A17" s="2" t="s">
        <v>160</v>
      </c>
      <c r="B17" s="16" t="s">
        <v>139</v>
      </c>
      <c r="C17" s="10">
        <v>1.53</v>
      </c>
      <c r="D17" s="10" t="s">
        <v>76</v>
      </c>
      <c r="E17" s="7" t="s">
        <v>88</v>
      </c>
      <c r="F17" s="11">
        <f t="shared" si="0"/>
        <v>2.4920596139750796E-3</v>
      </c>
      <c r="G17" s="2" t="s">
        <v>70</v>
      </c>
    </row>
    <row r="18" spans="1:7" ht="20.85" customHeight="1" x14ac:dyDescent="0.25">
      <c r="A18" s="2" t="s">
        <v>161</v>
      </c>
      <c r="B18" s="16" t="s">
        <v>10</v>
      </c>
      <c r="C18" s="10">
        <v>2.74</v>
      </c>
      <c r="D18" s="10" t="s">
        <v>81</v>
      </c>
      <c r="E18" s="7" t="s">
        <v>88</v>
      </c>
      <c r="F18" s="11">
        <f t="shared" si="0"/>
        <v>4.4629041452887049E-3</v>
      </c>
      <c r="G18" s="2" t="s">
        <v>70</v>
      </c>
    </row>
    <row r="19" spans="1:7" ht="20.85" customHeight="1" x14ac:dyDescent="0.25">
      <c r="A19" s="2" t="s">
        <v>162</v>
      </c>
      <c r="B19" s="16" t="s">
        <v>6</v>
      </c>
      <c r="C19" s="10">
        <v>24.97</v>
      </c>
      <c r="D19" s="10" t="s">
        <v>73</v>
      </c>
      <c r="E19" s="7" t="s">
        <v>88</v>
      </c>
      <c r="F19" s="11">
        <f t="shared" si="0"/>
        <v>4.0671064418926622E-2</v>
      </c>
      <c r="G19" s="2" t="s">
        <v>70</v>
      </c>
    </row>
    <row r="20" spans="1:7" ht="20.85" customHeight="1" x14ac:dyDescent="0.25">
      <c r="A20" s="2" t="s">
        <v>163</v>
      </c>
      <c r="B20" s="16" t="s">
        <v>33</v>
      </c>
      <c r="C20" s="10">
        <v>11.89</v>
      </c>
      <c r="D20" s="10" t="s">
        <v>82</v>
      </c>
      <c r="E20" s="7" t="s">
        <v>88</v>
      </c>
      <c r="F20" s="11">
        <f t="shared" si="0"/>
        <v>1.9366397915139673E-2</v>
      </c>
      <c r="G20" s="2" t="s">
        <v>95</v>
      </c>
    </row>
    <row r="21" spans="1:7" ht="20.85" customHeight="1" x14ac:dyDescent="0.25">
      <c r="A21" s="2" t="s">
        <v>164</v>
      </c>
      <c r="B21" s="16" t="s">
        <v>35</v>
      </c>
      <c r="C21" s="10">
        <v>10.06</v>
      </c>
      <c r="D21" s="10" t="s">
        <v>77</v>
      </c>
      <c r="E21" s="7" t="s">
        <v>88</v>
      </c>
      <c r="F21" s="11">
        <f t="shared" si="0"/>
        <v>1.6385699161169481E-2</v>
      </c>
      <c r="G21" s="2" t="s">
        <v>70</v>
      </c>
    </row>
    <row r="22" spans="1:7" ht="20.85" customHeight="1" x14ac:dyDescent="0.25">
      <c r="A22" s="2" t="s">
        <v>165</v>
      </c>
      <c r="B22" s="16" t="s">
        <v>177</v>
      </c>
      <c r="C22" s="10">
        <v>9.36</v>
      </c>
      <c r="D22" s="10" t="s">
        <v>80</v>
      </c>
      <c r="E22" s="7" t="s">
        <v>88</v>
      </c>
      <c r="F22" s="11">
        <f t="shared" si="0"/>
        <v>1.5245541167847544E-2</v>
      </c>
      <c r="G22" s="2" t="s">
        <v>70</v>
      </c>
    </row>
    <row r="23" spans="1:7" ht="20.85" customHeight="1" x14ac:dyDescent="0.25">
      <c r="A23" s="2" t="s">
        <v>166</v>
      </c>
      <c r="B23" s="16" t="s">
        <v>178</v>
      </c>
      <c r="C23" s="10">
        <v>22.96</v>
      </c>
      <c r="D23" s="10" t="s">
        <v>74</v>
      </c>
      <c r="E23" s="7" t="s">
        <v>88</v>
      </c>
      <c r="F23" s="11">
        <f t="shared" si="0"/>
        <v>3.7397182180959367E-2</v>
      </c>
      <c r="G23" s="2" t="s">
        <v>68</v>
      </c>
    </row>
    <row r="24" spans="1:7" ht="24" x14ac:dyDescent="0.25">
      <c r="A24" s="2" t="s">
        <v>167</v>
      </c>
      <c r="B24" s="16" t="s">
        <v>179</v>
      </c>
      <c r="C24" s="10">
        <v>54.17</v>
      </c>
      <c r="D24" s="10" t="s">
        <v>74</v>
      </c>
      <c r="E24" s="7" t="s">
        <v>88</v>
      </c>
      <c r="F24" s="11">
        <f t="shared" si="0"/>
        <v>8.8231940711784362E-2</v>
      </c>
      <c r="G24" s="2" t="s">
        <v>68</v>
      </c>
    </row>
    <row r="25" spans="1:7" ht="20.85" customHeight="1" x14ac:dyDescent="0.25">
      <c r="A25" s="2" t="s">
        <v>168</v>
      </c>
      <c r="B25" s="16" t="s">
        <v>180</v>
      </c>
      <c r="C25" s="10">
        <v>15.07</v>
      </c>
      <c r="D25" s="10" t="s">
        <v>190</v>
      </c>
      <c r="E25" s="7" t="s">
        <v>88</v>
      </c>
      <c r="F25" s="11">
        <f t="shared" si="0"/>
        <v>2.4545972799087878E-2</v>
      </c>
      <c r="G25" s="2" t="s">
        <v>68</v>
      </c>
    </row>
    <row r="26" spans="1:7" ht="20.85" customHeight="1" x14ac:dyDescent="0.25">
      <c r="A26" s="2" t="s">
        <v>169</v>
      </c>
      <c r="B26" s="16" t="s">
        <v>181</v>
      </c>
      <c r="C26" s="10">
        <v>14.54</v>
      </c>
      <c r="D26" s="10" t="s">
        <v>83</v>
      </c>
      <c r="E26" s="7" t="s">
        <v>88</v>
      </c>
      <c r="F26" s="11">
        <f t="shared" si="0"/>
        <v>2.3682710318429841E-2</v>
      </c>
      <c r="G26" s="2" t="s">
        <v>70</v>
      </c>
    </row>
    <row r="27" spans="1:7" ht="20.85" customHeight="1" x14ac:dyDescent="0.25">
      <c r="A27" s="2" t="s">
        <v>170</v>
      </c>
      <c r="B27" s="16" t="s">
        <v>182</v>
      </c>
      <c r="C27" s="10">
        <v>20.93</v>
      </c>
      <c r="D27" s="10" t="s">
        <v>187</v>
      </c>
      <c r="E27" s="7" t="s">
        <v>88</v>
      </c>
      <c r="F27" s="11">
        <f t="shared" si="0"/>
        <v>3.4090724000325763E-2</v>
      </c>
      <c r="G27" s="2" t="s">
        <v>68</v>
      </c>
    </row>
    <row r="28" spans="1:7" ht="20.85" customHeight="1" x14ac:dyDescent="0.25">
      <c r="A28" s="2" t="s">
        <v>171</v>
      </c>
      <c r="B28" s="16" t="s">
        <v>183</v>
      </c>
      <c r="C28" s="10">
        <v>22.72</v>
      </c>
      <c r="D28" s="10" t="s">
        <v>188</v>
      </c>
      <c r="E28" s="7" t="s">
        <v>88</v>
      </c>
      <c r="F28" s="11">
        <f t="shared" si="0"/>
        <v>3.700627086896327E-2</v>
      </c>
      <c r="G28" s="2" t="s">
        <v>68</v>
      </c>
    </row>
    <row r="29" spans="1:7" ht="20.85" customHeight="1" x14ac:dyDescent="0.25">
      <c r="A29" s="2" t="s">
        <v>172</v>
      </c>
      <c r="B29" s="16" t="s">
        <v>184</v>
      </c>
      <c r="C29" s="10">
        <v>10.81</v>
      </c>
      <c r="D29" s="10" t="s">
        <v>189</v>
      </c>
      <c r="E29" s="7" t="s">
        <v>88</v>
      </c>
      <c r="F29" s="11">
        <f t="shared" si="0"/>
        <v>1.7607297011157264E-2</v>
      </c>
      <c r="G29" s="2" t="s">
        <v>70</v>
      </c>
    </row>
    <row r="30" spans="1:7" ht="20.85" customHeight="1" x14ac:dyDescent="0.25">
      <c r="A30" s="2" t="s">
        <v>173</v>
      </c>
      <c r="B30" s="16" t="s">
        <v>185</v>
      </c>
      <c r="C30" s="10">
        <v>3.12</v>
      </c>
      <c r="D30" s="10" t="s">
        <v>189</v>
      </c>
      <c r="E30" s="7" t="s">
        <v>88</v>
      </c>
      <c r="F30" s="11">
        <f t="shared" si="0"/>
        <v>5.0818470559491824E-3</v>
      </c>
      <c r="G30" s="2" t="s">
        <v>70</v>
      </c>
    </row>
    <row r="31" spans="1:7" ht="20.85" customHeight="1" thickBot="1" x14ac:dyDescent="0.3">
      <c r="A31" s="2" t="s">
        <v>174</v>
      </c>
      <c r="B31" s="21" t="s">
        <v>64</v>
      </c>
      <c r="C31" s="12">
        <v>14.21</v>
      </c>
      <c r="D31" s="12" t="s">
        <v>84</v>
      </c>
      <c r="E31" s="22" t="s">
        <v>88</v>
      </c>
      <c r="F31" s="13">
        <f t="shared" si="0"/>
        <v>2.3145207264435218E-2</v>
      </c>
      <c r="G31" s="2" t="s">
        <v>70</v>
      </c>
    </row>
    <row r="32" spans="1:7" ht="20.85" customHeight="1" x14ac:dyDescent="0.25">
      <c r="A32" s="19"/>
      <c r="B32" s="42" t="s">
        <v>92</v>
      </c>
      <c r="C32" s="43">
        <v>0</v>
      </c>
      <c r="D32" s="43"/>
      <c r="E32" s="44" t="s">
        <v>87</v>
      </c>
      <c r="F32" s="45">
        <v>0</v>
      </c>
      <c r="G32" s="19"/>
    </row>
    <row r="33" spans="1:7" ht="20.100000000000001" customHeight="1" x14ac:dyDescent="0.25">
      <c r="B33" s="46" t="s">
        <v>90</v>
      </c>
      <c r="C33" s="25">
        <f>SUM(C2:C31)</f>
        <v>613.94999999999993</v>
      </c>
      <c r="D33" s="26"/>
      <c r="E33" s="23" t="s">
        <v>88</v>
      </c>
      <c r="F33" s="47">
        <f>SUM(F2:F31)</f>
        <v>1</v>
      </c>
    </row>
    <row r="34" spans="1:7" ht="20.100000000000001" customHeight="1" x14ac:dyDescent="0.25">
      <c r="B34" s="46" t="s">
        <v>93</v>
      </c>
      <c r="C34" s="25">
        <v>0</v>
      </c>
      <c r="D34" s="26"/>
      <c r="E34" s="23" t="s">
        <v>94</v>
      </c>
      <c r="F34" s="47">
        <v>0</v>
      </c>
    </row>
    <row r="35" spans="1:7" ht="20.100000000000001" customHeight="1" thickBot="1" x14ac:dyDescent="0.3">
      <c r="B35" s="46" t="s">
        <v>91</v>
      </c>
      <c r="C35" s="70">
        <v>0</v>
      </c>
      <c r="D35" s="26"/>
      <c r="E35" s="23" t="s">
        <v>86</v>
      </c>
      <c r="F35" s="47">
        <v>0</v>
      </c>
    </row>
    <row r="36" spans="1:7" s="20" customFormat="1" ht="19.5" customHeight="1" thickBot="1" x14ac:dyDescent="0.3">
      <c r="A36" s="18"/>
      <c r="B36" s="68" t="s">
        <v>326</v>
      </c>
      <c r="C36" s="72">
        <f>C32+C33+C34+C35</f>
        <v>613.94999999999993</v>
      </c>
      <c r="D36" s="69"/>
      <c r="E36" s="48" t="s">
        <v>85</v>
      </c>
      <c r="F36" s="49">
        <f>F32+F33+F34+F35</f>
        <v>1</v>
      </c>
      <c r="G36" s="19"/>
    </row>
    <row r="39" spans="1:7" ht="195" customHeight="1" x14ac:dyDescent="0.25">
      <c r="A39" s="96"/>
      <c r="B39" s="97"/>
      <c r="C39" s="97"/>
      <c r="D39" s="97"/>
      <c r="E39" s="97"/>
      <c r="F39" s="97"/>
      <c r="G39" s="97"/>
    </row>
  </sheetData>
  <autoFilter ref="A2:G36" xr:uid="{E333A247-549C-43E0-AE7C-C34632976BEF}"/>
  <mergeCells count="2">
    <mergeCell ref="A1:G1"/>
    <mergeCell ref="A39:G39"/>
  </mergeCells>
  <pageMargins left="0.7" right="0.7" top="0.78740157499999996" bottom="0.78740157499999996" header="0.3" footer="0.3"/>
  <pageSetup paperSize="9" scale="63"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442C-F973-4880-99FD-96F29AFBE66D}">
  <sheetPr>
    <pageSetUpPr fitToPage="1"/>
  </sheetPr>
  <dimension ref="A1:XFD50"/>
  <sheetViews>
    <sheetView topLeftCell="A36" zoomScaleNormal="100" zoomScaleSheetLayoutView="85" workbookViewId="0">
      <selection activeCell="A49" sqref="A49:XFD50"/>
    </sheetView>
  </sheetViews>
  <sheetFormatPr defaultRowHeight="15" x14ac:dyDescent="0.25"/>
  <cols>
    <col min="1" max="1" width="16.7109375" style="1" customWidth="1"/>
    <col min="2" max="2" width="24.28515625" style="17" customWidth="1"/>
    <col min="3" max="3" width="14.7109375" style="15" customWidth="1"/>
    <col min="4" max="4" width="21.7109375" style="14" customWidth="1"/>
    <col min="5" max="5" width="14.7109375" style="8" customWidth="1"/>
    <col min="6" max="6" width="10.7109375" style="8" customWidth="1"/>
    <col min="7" max="7" width="36.7109375" style="1" customWidth="1"/>
  </cols>
  <sheetData>
    <row r="1" spans="1:7" ht="32.1" customHeight="1" thickBot="1" x14ac:dyDescent="0.3">
      <c r="A1" s="93" t="s">
        <v>254</v>
      </c>
      <c r="B1" s="94"/>
      <c r="C1" s="94"/>
      <c r="D1" s="94"/>
      <c r="E1" s="94"/>
      <c r="F1" s="94"/>
      <c r="G1" s="95"/>
    </row>
    <row r="2" spans="1:7" s="4" customFormat="1" ht="46.5" customHeight="1" x14ac:dyDescent="0.2">
      <c r="A2" s="3" t="s">
        <v>66</v>
      </c>
      <c r="B2" s="6" t="s">
        <v>0</v>
      </c>
      <c r="C2" s="9" t="s">
        <v>67</v>
      </c>
      <c r="D2" s="6" t="s">
        <v>69</v>
      </c>
      <c r="E2" s="6" t="s">
        <v>89</v>
      </c>
      <c r="F2" s="6" t="s">
        <v>71</v>
      </c>
      <c r="G2" s="3" t="s">
        <v>75</v>
      </c>
    </row>
    <row r="3" spans="1:7" ht="20.85" customHeight="1" x14ac:dyDescent="0.25">
      <c r="A3" s="2" t="s">
        <v>255</v>
      </c>
      <c r="B3" s="16" t="s">
        <v>2</v>
      </c>
      <c r="C3" s="10">
        <v>43.82</v>
      </c>
      <c r="D3" s="10" t="s">
        <v>82</v>
      </c>
      <c r="E3" s="7" t="s">
        <v>88</v>
      </c>
      <c r="F3" s="11">
        <f t="shared" ref="F3:F42" si="0">C3/plocha_3NP</f>
        <v>7.1239290533400529E-2</v>
      </c>
      <c r="G3" s="2" t="s">
        <v>95</v>
      </c>
    </row>
    <row r="4" spans="1:7" ht="20.85" customHeight="1" x14ac:dyDescent="0.25">
      <c r="A4" s="2" t="s">
        <v>256</v>
      </c>
      <c r="B4" s="16" t="s">
        <v>4</v>
      </c>
      <c r="C4" s="10">
        <v>147.1</v>
      </c>
      <c r="D4" s="10" t="s">
        <v>82</v>
      </c>
      <c r="E4" s="7" t="s">
        <v>88</v>
      </c>
      <c r="F4" s="11">
        <f t="shared" si="0"/>
        <v>0.23914421810733039</v>
      </c>
      <c r="G4" s="2" t="s">
        <v>95</v>
      </c>
    </row>
    <row r="5" spans="1:7" ht="20.85" customHeight="1" x14ac:dyDescent="0.25">
      <c r="A5" s="2" t="s">
        <v>257</v>
      </c>
      <c r="B5" s="16" t="s">
        <v>258</v>
      </c>
      <c r="C5" s="10">
        <v>34.94</v>
      </c>
      <c r="D5" s="10" t="s">
        <v>186</v>
      </c>
      <c r="E5" s="7" t="s">
        <v>88</v>
      </c>
      <c r="F5" s="11">
        <f t="shared" si="0"/>
        <v>5.680284827104095E-2</v>
      </c>
      <c r="G5" s="2" t="s">
        <v>68</v>
      </c>
    </row>
    <row r="6" spans="1:7" ht="20.85" customHeight="1" x14ac:dyDescent="0.25">
      <c r="A6" s="34" t="s">
        <v>259</v>
      </c>
      <c r="B6" s="34" t="s">
        <v>260</v>
      </c>
      <c r="C6" s="35">
        <v>17.95</v>
      </c>
      <c r="D6" s="35" t="s">
        <v>83</v>
      </c>
      <c r="E6" s="36" t="s">
        <v>86</v>
      </c>
      <c r="F6" s="37">
        <f t="shared" si="0"/>
        <v>2.918177236591829E-2</v>
      </c>
      <c r="G6" s="34" t="s">
        <v>309</v>
      </c>
    </row>
    <row r="7" spans="1:7" ht="20.85" customHeight="1" x14ac:dyDescent="0.25">
      <c r="A7" s="34" t="s">
        <v>261</v>
      </c>
      <c r="B7" s="34" t="s">
        <v>262</v>
      </c>
      <c r="C7" s="35">
        <v>14.25</v>
      </c>
      <c r="D7" s="35" t="s">
        <v>74</v>
      </c>
      <c r="E7" s="36" t="s">
        <v>86</v>
      </c>
      <c r="F7" s="37">
        <f t="shared" si="0"/>
        <v>2.3166588089935134E-2</v>
      </c>
      <c r="G7" s="34" t="s">
        <v>309</v>
      </c>
    </row>
    <row r="8" spans="1:7" ht="20.85" customHeight="1" x14ac:dyDescent="0.25">
      <c r="A8" s="34" t="s">
        <v>263</v>
      </c>
      <c r="B8" s="34" t="s">
        <v>262</v>
      </c>
      <c r="C8" s="35">
        <v>14.25</v>
      </c>
      <c r="D8" s="35" t="s">
        <v>74</v>
      </c>
      <c r="E8" s="36" t="s">
        <v>86</v>
      </c>
      <c r="F8" s="37">
        <f t="shared" si="0"/>
        <v>2.3166588089935134E-2</v>
      </c>
      <c r="G8" s="34" t="s">
        <v>309</v>
      </c>
    </row>
    <row r="9" spans="1:7" ht="20.85" customHeight="1" x14ac:dyDescent="0.25">
      <c r="A9" s="2" t="s">
        <v>264</v>
      </c>
      <c r="B9" s="16" t="s">
        <v>265</v>
      </c>
      <c r="C9" s="10">
        <v>4.1500000000000004</v>
      </c>
      <c r="D9" s="10" t="s">
        <v>76</v>
      </c>
      <c r="E9" s="7" t="s">
        <v>88</v>
      </c>
      <c r="F9" s="11">
        <f t="shared" si="0"/>
        <v>6.7467607419811094E-3</v>
      </c>
      <c r="G9" s="2" t="s">
        <v>95</v>
      </c>
    </row>
    <row r="10" spans="1:7" ht="20.85" customHeight="1" x14ac:dyDescent="0.25">
      <c r="A10" s="2" t="s">
        <v>266</v>
      </c>
      <c r="B10" s="16" t="s">
        <v>12</v>
      </c>
      <c r="C10" s="10">
        <v>3.99</v>
      </c>
      <c r="D10" s="10" t="s">
        <v>76</v>
      </c>
      <c r="E10" s="7" t="s">
        <v>88</v>
      </c>
      <c r="F10" s="11">
        <f t="shared" si="0"/>
        <v>6.4866446651818373E-3</v>
      </c>
      <c r="G10" s="2" t="s">
        <v>95</v>
      </c>
    </row>
    <row r="11" spans="1:7" ht="20.85" customHeight="1" x14ac:dyDescent="0.25">
      <c r="A11" s="2" t="s">
        <v>267</v>
      </c>
      <c r="B11" s="16" t="s">
        <v>14</v>
      </c>
      <c r="C11" s="10">
        <v>1.1299999999999999</v>
      </c>
      <c r="D11" s="10" t="s">
        <v>76</v>
      </c>
      <c r="E11" s="7" t="s">
        <v>88</v>
      </c>
      <c r="F11" s="11">
        <f t="shared" si="0"/>
        <v>1.8370697923948561E-3</v>
      </c>
      <c r="G11" s="2" t="s">
        <v>95</v>
      </c>
    </row>
    <row r="12" spans="1:7" ht="20.85" customHeight="1" x14ac:dyDescent="0.25">
      <c r="A12" s="2" t="s">
        <v>268</v>
      </c>
      <c r="B12" s="16" t="s">
        <v>14</v>
      </c>
      <c r="C12" s="10">
        <v>1.1200000000000001</v>
      </c>
      <c r="D12" s="10" t="s">
        <v>76</v>
      </c>
      <c r="E12" s="7" t="s">
        <v>88</v>
      </c>
      <c r="F12" s="11">
        <f t="shared" si="0"/>
        <v>1.8208125375949017E-3</v>
      </c>
      <c r="G12" s="2" t="s">
        <v>95</v>
      </c>
    </row>
    <row r="13" spans="1:7" ht="20.85" customHeight="1" x14ac:dyDescent="0.25">
      <c r="A13" s="2" t="s">
        <v>269</v>
      </c>
      <c r="B13" s="16" t="s">
        <v>17</v>
      </c>
      <c r="C13" s="10">
        <v>6.95</v>
      </c>
      <c r="D13" s="10" t="s">
        <v>76</v>
      </c>
      <c r="E13" s="7" t="s">
        <v>88</v>
      </c>
      <c r="F13" s="11">
        <f t="shared" si="0"/>
        <v>1.1298792085968363E-2</v>
      </c>
      <c r="G13" s="2" t="s">
        <v>95</v>
      </c>
    </row>
    <row r="14" spans="1:7" ht="20.85" customHeight="1" x14ac:dyDescent="0.25">
      <c r="A14" s="2" t="s">
        <v>270</v>
      </c>
      <c r="B14" s="16" t="s">
        <v>19</v>
      </c>
      <c r="C14" s="10">
        <v>1.71</v>
      </c>
      <c r="D14" s="10" t="s">
        <v>76</v>
      </c>
      <c r="E14" s="7" t="s">
        <v>88</v>
      </c>
      <c r="F14" s="11">
        <f t="shared" si="0"/>
        <v>2.779990570792216E-3</v>
      </c>
      <c r="G14" s="2" t="s">
        <v>95</v>
      </c>
    </row>
    <row r="15" spans="1:7" ht="20.85" customHeight="1" x14ac:dyDescent="0.25">
      <c r="A15" s="2" t="s">
        <v>271</v>
      </c>
      <c r="B15" s="16" t="s">
        <v>136</v>
      </c>
      <c r="C15" s="10">
        <v>6.95</v>
      </c>
      <c r="D15" s="10" t="s">
        <v>76</v>
      </c>
      <c r="E15" s="7" t="s">
        <v>88</v>
      </c>
      <c r="F15" s="11">
        <f t="shared" si="0"/>
        <v>1.1298792085968363E-2</v>
      </c>
      <c r="G15" s="2" t="s">
        <v>70</v>
      </c>
    </row>
    <row r="16" spans="1:7" ht="20.85" customHeight="1" x14ac:dyDescent="0.25">
      <c r="A16" s="2" t="s">
        <v>272</v>
      </c>
      <c r="B16" s="16" t="s">
        <v>137</v>
      </c>
      <c r="C16" s="10">
        <v>2.56</v>
      </c>
      <c r="D16" s="10" t="s">
        <v>76</v>
      </c>
      <c r="E16" s="7" t="s">
        <v>88</v>
      </c>
      <c r="F16" s="11">
        <f t="shared" si="0"/>
        <v>4.1618572287883465E-3</v>
      </c>
      <c r="G16" s="2" t="s">
        <v>70</v>
      </c>
    </row>
    <row r="17" spans="1:7 16384:16384" ht="20.85" customHeight="1" x14ac:dyDescent="0.25">
      <c r="A17" s="2" t="s">
        <v>273</v>
      </c>
      <c r="B17" s="16" t="s">
        <v>137</v>
      </c>
      <c r="C17" s="10">
        <v>1.21</v>
      </c>
      <c r="D17" s="10" t="s">
        <v>76</v>
      </c>
      <c r="E17" s="7" t="s">
        <v>88</v>
      </c>
      <c r="F17" s="11">
        <f t="shared" si="0"/>
        <v>1.9671278307944917E-3</v>
      </c>
      <c r="G17" s="2" t="s">
        <v>70</v>
      </c>
    </row>
    <row r="18" spans="1:7 16384:16384" ht="20.85" customHeight="1" x14ac:dyDescent="0.25">
      <c r="A18" s="2" t="s">
        <v>274</v>
      </c>
      <c r="B18" s="16" t="s">
        <v>138</v>
      </c>
      <c r="C18" s="10">
        <v>3.23</v>
      </c>
      <c r="D18" s="10" t="s">
        <v>76</v>
      </c>
      <c r="E18" s="7" t="s">
        <v>88</v>
      </c>
      <c r="F18" s="11">
        <f t="shared" si="0"/>
        <v>5.2510933003852966E-3</v>
      </c>
      <c r="G18" s="2" t="s">
        <v>70</v>
      </c>
    </row>
    <row r="19" spans="1:7 16384:16384" ht="20.85" customHeight="1" x14ac:dyDescent="0.25">
      <c r="A19" s="2" t="s">
        <v>275</v>
      </c>
      <c r="B19" s="16" t="s">
        <v>139</v>
      </c>
      <c r="C19" s="10">
        <v>1.53</v>
      </c>
      <c r="D19" s="10" t="s">
        <v>76</v>
      </c>
      <c r="E19" s="7" t="s">
        <v>88</v>
      </c>
      <c r="F19" s="11">
        <f t="shared" si="0"/>
        <v>2.4873599843930356E-3</v>
      </c>
      <c r="G19" s="2" t="s">
        <v>70</v>
      </c>
    </row>
    <row r="20" spans="1:7 16384:16384" ht="20.85" customHeight="1" x14ac:dyDescent="0.25">
      <c r="A20" s="2" t="s">
        <v>276</v>
      </c>
      <c r="B20" s="16" t="s">
        <v>10</v>
      </c>
      <c r="C20" s="10">
        <v>2.82</v>
      </c>
      <c r="D20" s="10" t="s">
        <v>81</v>
      </c>
      <c r="E20" s="7" t="s">
        <v>88</v>
      </c>
      <c r="F20" s="11">
        <f t="shared" si="0"/>
        <v>4.5845458535871625E-3</v>
      </c>
      <c r="G20" s="2" t="s">
        <v>70</v>
      </c>
    </row>
    <row r="21" spans="1:7 16384:16384" ht="20.85" customHeight="1" x14ac:dyDescent="0.25">
      <c r="A21" s="2" t="s">
        <v>277</v>
      </c>
      <c r="B21" s="16" t="s">
        <v>278</v>
      </c>
      <c r="C21" s="10">
        <v>6.47</v>
      </c>
      <c r="D21" s="10" t="s">
        <v>310</v>
      </c>
      <c r="E21" s="7" t="s">
        <v>88</v>
      </c>
      <c r="F21" s="11">
        <f t="shared" si="0"/>
        <v>1.0518443855570547E-2</v>
      </c>
      <c r="G21" s="2" t="s">
        <v>70</v>
      </c>
    </row>
    <row r="22" spans="1:7 16384:16384" ht="20.85" customHeight="1" x14ac:dyDescent="0.25">
      <c r="A22" s="34" t="s">
        <v>279</v>
      </c>
      <c r="B22" s="34" t="s">
        <v>35</v>
      </c>
      <c r="C22" s="35">
        <v>6.47</v>
      </c>
      <c r="D22" s="35" t="s">
        <v>77</v>
      </c>
      <c r="E22" s="36" t="s">
        <v>86</v>
      </c>
      <c r="F22" s="37">
        <f t="shared" si="0"/>
        <v>1.0518443855570547E-2</v>
      </c>
      <c r="G22" s="34" t="s">
        <v>309</v>
      </c>
    </row>
    <row r="23" spans="1:7 16384:16384" ht="20.85" customHeight="1" x14ac:dyDescent="0.25">
      <c r="A23" s="34" t="s">
        <v>280</v>
      </c>
      <c r="B23" s="34" t="s">
        <v>281</v>
      </c>
      <c r="C23" s="35">
        <v>12.05</v>
      </c>
      <c r="D23" s="35" t="s">
        <v>311</v>
      </c>
      <c r="E23" s="36" t="s">
        <v>86</v>
      </c>
      <c r="F23" s="37">
        <f t="shared" si="0"/>
        <v>1.9589992033945149E-2</v>
      </c>
      <c r="G23" s="34" t="s">
        <v>309</v>
      </c>
    </row>
    <row r="24" spans="1:7 16384:16384" ht="20.25" customHeight="1" x14ac:dyDescent="0.25">
      <c r="A24" s="2" t="s">
        <v>282</v>
      </c>
      <c r="B24" s="16" t="s">
        <v>33</v>
      </c>
      <c r="C24" s="10">
        <v>11.89</v>
      </c>
      <c r="D24" s="10" t="s">
        <v>82</v>
      </c>
      <c r="E24" s="7" t="s">
        <v>88</v>
      </c>
      <c r="F24" s="11">
        <f t="shared" si="0"/>
        <v>1.9329875957145876E-2</v>
      </c>
      <c r="G24" s="2" t="s">
        <v>95</v>
      </c>
      <c r="XFD24" s="31">
        <f>SUM(C24:XFC24)</f>
        <v>11.909329875957146</v>
      </c>
    </row>
    <row r="25" spans="1:7 16384:16384" ht="20.85" customHeight="1" x14ac:dyDescent="0.25">
      <c r="A25" s="34" t="s">
        <v>283</v>
      </c>
      <c r="B25" s="34" t="s">
        <v>284</v>
      </c>
      <c r="C25" s="35">
        <v>19.690000000000001</v>
      </c>
      <c r="D25" s="35" t="s">
        <v>312</v>
      </c>
      <c r="E25" s="36" t="s">
        <v>86</v>
      </c>
      <c r="F25" s="37">
        <f t="shared" si="0"/>
        <v>3.2010534701110371E-2</v>
      </c>
      <c r="G25" s="34" t="s">
        <v>309</v>
      </c>
    </row>
    <row r="26" spans="1:7 16384:16384" ht="20.85" customHeight="1" x14ac:dyDescent="0.25">
      <c r="A26" s="34" t="s">
        <v>285</v>
      </c>
      <c r="B26" s="34" t="s">
        <v>284</v>
      </c>
      <c r="C26" s="35">
        <v>19.7</v>
      </c>
      <c r="D26" s="35" t="s">
        <v>312</v>
      </c>
      <c r="E26" s="36" t="s">
        <v>86</v>
      </c>
      <c r="F26" s="37">
        <f t="shared" si="0"/>
        <v>3.2026791955910322E-2</v>
      </c>
      <c r="G26" s="34" t="s">
        <v>309</v>
      </c>
    </row>
    <row r="27" spans="1:7 16384:16384" ht="20.85" customHeight="1" x14ac:dyDescent="0.25">
      <c r="A27" s="2" t="s">
        <v>286</v>
      </c>
      <c r="B27" s="16" t="s">
        <v>4</v>
      </c>
      <c r="C27" s="10">
        <v>11.36</v>
      </c>
      <c r="D27" s="10" t="s">
        <v>82</v>
      </c>
      <c r="E27" s="7" t="s">
        <v>88</v>
      </c>
      <c r="F27" s="11">
        <f t="shared" si="0"/>
        <v>1.8468241452748287E-2</v>
      </c>
      <c r="G27" s="2" t="s">
        <v>95</v>
      </c>
    </row>
    <row r="28" spans="1:7 16384:16384" ht="20.85" customHeight="1" x14ac:dyDescent="0.25">
      <c r="A28" s="2" t="s">
        <v>287</v>
      </c>
      <c r="B28" s="16" t="s">
        <v>288</v>
      </c>
      <c r="C28" s="10">
        <v>15.6</v>
      </c>
      <c r="D28" s="32" t="s">
        <v>313</v>
      </c>
      <c r="E28" s="7" t="s">
        <v>88</v>
      </c>
      <c r="F28" s="11">
        <f t="shared" si="0"/>
        <v>2.5361317487928987E-2</v>
      </c>
      <c r="G28" s="2" t="s">
        <v>70</v>
      </c>
    </row>
    <row r="29" spans="1:7 16384:16384" ht="20.85" customHeight="1" x14ac:dyDescent="0.25">
      <c r="A29" s="2" t="s">
        <v>289</v>
      </c>
      <c r="B29" s="16" t="s">
        <v>290</v>
      </c>
      <c r="C29" s="10">
        <v>4.2699999999999996</v>
      </c>
      <c r="D29" s="10" t="s">
        <v>251</v>
      </c>
      <c r="E29" s="7" t="s">
        <v>88</v>
      </c>
      <c r="F29" s="11">
        <f t="shared" si="0"/>
        <v>6.9418477995805616E-3</v>
      </c>
      <c r="G29" s="2" t="s">
        <v>70</v>
      </c>
    </row>
    <row r="30" spans="1:7 16384:16384" ht="20.85" customHeight="1" x14ac:dyDescent="0.25">
      <c r="A30" s="2" t="s">
        <v>291</v>
      </c>
      <c r="B30" s="16" t="s">
        <v>292</v>
      </c>
      <c r="C30" s="10">
        <v>15.62</v>
      </c>
      <c r="D30" s="59" t="s">
        <v>313</v>
      </c>
      <c r="E30" s="7" t="s">
        <v>88</v>
      </c>
      <c r="F30" s="11">
        <f t="shared" si="0"/>
        <v>2.5393831997528895E-2</v>
      </c>
      <c r="G30" s="2" t="s">
        <v>70</v>
      </c>
    </row>
    <row r="31" spans="1:7 16384:16384" ht="20.85" customHeight="1" x14ac:dyDescent="0.25">
      <c r="A31" s="38" t="s">
        <v>293</v>
      </c>
      <c r="B31" s="38" t="s">
        <v>35</v>
      </c>
      <c r="C31" s="39">
        <v>11.22</v>
      </c>
      <c r="D31" s="58" t="s">
        <v>77</v>
      </c>
      <c r="E31" s="36" t="s">
        <v>86</v>
      </c>
      <c r="F31" s="37">
        <f t="shared" si="0"/>
        <v>1.8240639885548925E-2</v>
      </c>
      <c r="G31" s="34" t="s">
        <v>309</v>
      </c>
    </row>
    <row r="32" spans="1:7 16384:16384" ht="20.85" customHeight="1" x14ac:dyDescent="0.25">
      <c r="A32" s="28" t="s">
        <v>294</v>
      </c>
      <c r="B32" s="29" t="s">
        <v>4</v>
      </c>
      <c r="C32" s="24">
        <v>13.39</v>
      </c>
      <c r="D32" s="10" t="s">
        <v>82</v>
      </c>
      <c r="E32" s="7" t="s">
        <v>88</v>
      </c>
      <c r="F32" s="11">
        <f t="shared" si="0"/>
        <v>2.1768464177139048E-2</v>
      </c>
      <c r="G32" s="2" t="s">
        <v>95</v>
      </c>
    </row>
    <row r="33" spans="1:7" ht="20.85" customHeight="1" x14ac:dyDescent="0.25">
      <c r="A33" s="28" t="s">
        <v>295</v>
      </c>
      <c r="B33" s="29" t="s">
        <v>296</v>
      </c>
      <c r="C33" s="24">
        <v>23.94</v>
      </c>
      <c r="D33" s="32" t="s">
        <v>313</v>
      </c>
      <c r="E33" s="7" t="s">
        <v>88</v>
      </c>
      <c r="F33" s="11">
        <f t="shared" si="0"/>
        <v>3.8919867991091026E-2</v>
      </c>
      <c r="G33" s="2" t="s">
        <v>70</v>
      </c>
    </row>
    <row r="34" spans="1:7" ht="20.85" customHeight="1" x14ac:dyDescent="0.25">
      <c r="A34" s="28" t="s">
        <v>297</v>
      </c>
      <c r="B34" s="29" t="s">
        <v>298</v>
      </c>
      <c r="C34" s="24">
        <v>4.2699999999999996</v>
      </c>
      <c r="D34" s="24" t="s">
        <v>76</v>
      </c>
      <c r="E34" s="7" t="s">
        <v>88</v>
      </c>
      <c r="F34" s="11">
        <f t="shared" si="0"/>
        <v>6.9418477995805616E-3</v>
      </c>
      <c r="G34" s="2" t="s">
        <v>70</v>
      </c>
    </row>
    <row r="35" spans="1:7" ht="20.85" customHeight="1" x14ac:dyDescent="0.25">
      <c r="A35" s="28" t="s">
        <v>297</v>
      </c>
      <c r="B35" s="29" t="s">
        <v>299</v>
      </c>
      <c r="C35" s="24">
        <v>15.96</v>
      </c>
      <c r="D35" s="32" t="s">
        <v>313</v>
      </c>
      <c r="E35" s="7" t="s">
        <v>88</v>
      </c>
      <c r="F35" s="11">
        <f t="shared" si="0"/>
        <v>2.5946578660727349E-2</v>
      </c>
      <c r="G35" s="2" t="s">
        <v>70</v>
      </c>
    </row>
    <row r="36" spans="1:7" ht="20.85" customHeight="1" x14ac:dyDescent="0.25">
      <c r="A36" s="28" t="s">
        <v>300</v>
      </c>
      <c r="B36" s="29" t="s">
        <v>4</v>
      </c>
      <c r="C36" s="24">
        <v>11.68</v>
      </c>
      <c r="D36" s="10" t="s">
        <v>82</v>
      </c>
      <c r="E36" s="7" t="s">
        <v>88</v>
      </c>
      <c r="F36" s="11">
        <f t="shared" si="0"/>
        <v>1.8988473606346833E-2</v>
      </c>
      <c r="G36" s="2" t="s">
        <v>95</v>
      </c>
    </row>
    <row r="37" spans="1:7" ht="20.85" customHeight="1" x14ac:dyDescent="0.25">
      <c r="A37" s="28" t="s">
        <v>301</v>
      </c>
      <c r="B37" s="29" t="s">
        <v>298</v>
      </c>
      <c r="C37" s="24">
        <v>4.2699999999999996</v>
      </c>
      <c r="D37" s="24" t="s">
        <v>76</v>
      </c>
      <c r="E37" s="7" t="s">
        <v>88</v>
      </c>
      <c r="F37" s="11">
        <f t="shared" si="0"/>
        <v>6.9418477995805616E-3</v>
      </c>
      <c r="G37" s="2" t="s">
        <v>70</v>
      </c>
    </row>
    <row r="38" spans="1:7" ht="20.85" customHeight="1" x14ac:dyDescent="0.25">
      <c r="A38" s="28" t="s">
        <v>302</v>
      </c>
      <c r="B38" s="29" t="s">
        <v>303</v>
      </c>
      <c r="C38" s="24">
        <v>15.96</v>
      </c>
      <c r="D38" s="33" t="s">
        <v>313</v>
      </c>
      <c r="E38" s="7" t="s">
        <v>88</v>
      </c>
      <c r="F38" s="11">
        <f t="shared" si="0"/>
        <v>2.5946578660727349E-2</v>
      </c>
      <c r="G38" s="2" t="s">
        <v>70</v>
      </c>
    </row>
    <row r="39" spans="1:7" ht="20.85" customHeight="1" x14ac:dyDescent="0.25">
      <c r="A39" s="28" t="s">
        <v>304</v>
      </c>
      <c r="B39" s="29" t="s">
        <v>303</v>
      </c>
      <c r="C39" s="24">
        <v>15.96</v>
      </c>
      <c r="D39" s="32" t="s">
        <v>313</v>
      </c>
      <c r="E39" s="7" t="s">
        <v>88</v>
      </c>
      <c r="F39" s="11">
        <f t="shared" si="0"/>
        <v>2.5946578660727349E-2</v>
      </c>
      <c r="G39" s="2" t="s">
        <v>70</v>
      </c>
    </row>
    <row r="40" spans="1:7" ht="20.85" customHeight="1" x14ac:dyDescent="0.25">
      <c r="A40" s="28" t="s">
        <v>305</v>
      </c>
      <c r="B40" s="29" t="s">
        <v>35</v>
      </c>
      <c r="C40" s="24">
        <v>4.2699999999999996</v>
      </c>
      <c r="D40" s="24" t="s">
        <v>77</v>
      </c>
      <c r="E40" s="7" t="s">
        <v>88</v>
      </c>
      <c r="F40" s="11">
        <f t="shared" si="0"/>
        <v>6.9418477995805616E-3</v>
      </c>
      <c r="G40" s="2" t="s">
        <v>70</v>
      </c>
    </row>
    <row r="41" spans="1:7" ht="20.85" customHeight="1" x14ac:dyDescent="0.25">
      <c r="A41" s="29" t="s">
        <v>306</v>
      </c>
      <c r="B41" s="29" t="s">
        <v>307</v>
      </c>
      <c r="C41" s="24">
        <v>47.2</v>
      </c>
      <c r="D41" s="24" t="s">
        <v>314</v>
      </c>
      <c r="E41" s="7" t="s">
        <v>86</v>
      </c>
      <c r="F41" s="11">
        <f t="shared" si="0"/>
        <v>7.6734242655785143E-2</v>
      </c>
      <c r="G41" s="2" t="s">
        <v>70</v>
      </c>
    </row>
    <row r="42" spans="1:7" ht="20.85" customHeight="1" thickBot="1" x14ac:dyDescent="0.3">
      <c r="A42" s="28" t="s">
        <v>308</v>
      </c>
      <c r="B42" s="54" t="s">
        <v>64</v>
      </c>
      <c r="C42" s="55">
        <v>14.21</v>
      </c>
      <c r="D42" s="12" t="s">
        <v>84</v>
      </c>
      <c r="E42" s="22" t="s">
        <v>88</v>
      </c>
      <c r="F42" s="13">
        <f t="shared" si="0"/>
        <v>2.3101559070735318E-2</v>
      </c>
      <c r="G42" s="2" t="s">
        <v>95</v>
      </c>
    </row>
    <row r="43" spans="1:7" ht="20.85" customHeight="1" x14ac:dyDescent="0.25">
      <c r="A43" s="19"/>
      <c r="B43" s="42" t="s">
        <v>92</v>
      </c>
      <c r="C43" s="43">
        <v>0</v>
      </c>
      <c r="D43" s="43"/>
      <c r="E43" s="44" t="s">
        <v>87</v>
      </c>
      <c r="F43" s="45">
        <v>0</v>
      </c>
      <c r="G43" s="19"/>
    </row>
    <row r="44" spans="1:7" ht="20.100000000000001" customHeight="1" x14ac:dyDescent="0.25">
      <c r="B44" s="46" t="s">
        <v>90</v>
      </c>
      <c r="C44" s="25">
        <f>SUM(C2:C42)-C46</f>
        <v>499.53000000000003</v>
      </c>
      <c r="D44" s="26"/>
      <c r="E44" s="23" t="s">
        <v>88</v>
      </c>
      <c r="F44" s="47">
        <f>SUM(F2:F42)-F46</f>
        <v>0.81209864902212592</v>
      </c>
    </row>
    <row r="45" spans="1:7" ht="20.100000000000001" customHeight="1" x14ac:dyDescent="0.25">
      <c r="B45" s="46" t="s">
        <v>93</v>
      </c>
      <c r="C45" s="25">
        <v>0</v>
      </c>
      <c r="D45" s="26"/>
      <c r="E45" s="23" t="s">
        <v>94</v>
      </c>
      <c r="F45" s="47">
        <v>0</v>
      </c>
    </row>
    <row r="46" spans="1:7" ht="20.100000000000001" customHeight="1" thickBot="1" x14ac:dyDescent="0.3">
      <c r="B46" s="56" t="s">
        <v>91</v>
      </c>
      <c r="C46" s="71">
        <f>C6+C7+C8+C22+C23+C25+C26+C31</f>
        <v>115.58</v>
      </c>
      <c r="D46" s="60"/>
      <c r="E46" s="40" t="s">
        <v>86</v>
      </c>
      <c r="F46" s="57">
        <f>F6+F7+F8+F22+F23+F25+F26+F31</f>
        <v>0.18790135097787386</v>
      </c>
    </row>
    <row r="47" spans="1:7" s="20" customFormat="1" ht="19.5" customHeight="1" thickBot="1" x14ac:dyDescent="0.3">
      <c r="A47" s="18"/>
      <c r="B47" s="68" t="s">
        <v>324</v>
      </c>
      <c r="C47" s="72">
        <f>C43+C44+C45+C46</f>
        <v>615.11</v>
      </c>
      <c r="D47" s="69"/>
      <c r="E47" s="48" t="s">
        <v>85</v>
      </c>
      <c r="F47" s="49">
        <f>F43+F44+F45+F46</f>
        <v>0.99999999999999978</v>
      </c>
      <c r="G47" s="19"/>
    </row>
    <row r="50" spans="1:7" ht="195" customHeight="1" x14ac:dyDescent="0.25">
      <c r="A50" s="96"/>
      <c r="B50" s="97"/>
      <c r="C50" s="97"/>
      <c r="D50" s="97"/>
      <c r="E50" s="97"/>
      <c r="F50" s="97"/>
      <c r="G50" s="97"/>
    </row>
  </sheetData>
  <autoFilter ref="A2:G47" xr:uid="{E333A247-549C-43E0-AE7C-C34632976BEF}"/>
  <mergeCells count="2">
    <mergeCell ref="A1:G1"/>
    <mergeCell ref="A50:G50"/>
  </mergeCells>
  <pageMargins left="0.7" right="0.7" top="0.78740157499999996" bottom="0.78740157499999996" header="0.3" footer="0.3"/>
  <pageSetup paperSize="9" scale="6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9834D-8439-4201-B332-3921879D5202}">
  <sheetPr>
    <pageSetUpPr fitToPage="1"/>
  </sheetPr>
  <dimension ref="A1:G15"/>
  <sheetViews>
    <sheetView tabSelected="1" zoomScaleNormal="100" zoomScaleSheetLayoutView="85" workbookViewId="0">
      <selection activeCell="A14" sqref="A14:XFD15"/>
    </sheetView>
  </sheetViews>
  <sheetFormatPr defaultRowHeight="15" x14ac:dyDescent="0.25"/>
  <cols>
    <col min="1" max="1" width="16.7109375" style="1" customWidth="1"/>
    <col min="2" max="2" width="24.28515625" style="17" customWidth="1"/>
    <col min="3" max="3" width="14.7109375" style="15" customWidth="1"/>
    <col min="4" max="4" width="21.7109375" style="14" customWidth="1"/>
    <col min="5" max="5" width="14.7109375" style="8" customWidth="1"/>
    <col min="6" max="6" width="10.7109375" style="8" customWidth="1"/>
    <col min="7" max="7" width="29.85546875" style="1" customWidth="1"/>
  </cols>
  <sheetData>
    <row r="1" spans="1:7" ht="32.1" customHeight="1" thickBot="1" x14ac:dyDescent="0.3">
      <c r="A1" s="93" t="s">
        <v>315</v>
      </c>
      <c r="B1" s="94"/>
      <c r="C1" s="94"/>
      <c r="D1" s="94"/>
      <c r="E1" s="94"/>
      <c r="F1" s="94"/>
      <c r="G1" s="95"/>
    </row>
    <row r="2" spans="1:7" s="4" customFormat="1" ht="46.5" customHeight="1" x14ac:dyDescent="0.2">
      <c r="A2" s="3" t="s">
        <v>66</v>
      </c>
      <c r="B2" s="6" t="s">
        <v>0</v>
      </c>
      <c r="C2" s="9" t="s">
        <v>67</v>
      </c>
      <c r="D2" s="6" t="s">
        <v>69</v>
      </c>
      <c r="E2" s="6" t="s">
        <v>89</v>
      </c>
      <c r="F2" s="6" t="s">
        <v>71</v>
      </c>
      <c r="G2" s="3" t="s">
        <v>75</v>
      </c>
    </row>
    <row r="3" spans="1:7" ht="20.85" customHeight="1" x14ac:dyDescent="0.25">
      <c r="A3" s="2" t="s">
        <v>316</v>
      </c>
      <c r="B3" s="16" t="s">
        <v>2</v>
      </c>
      <c r="C3" s="10">
        <v>26.92</v>
      </c>
      <c r="D3" s="10" t="s">
        <v>82</v>
      </c>
      <c r="E3" s="7" t="s">
        <v>88</v>
      </c>
      <c r="F3" s="11">
        <f>C3/plocha_4NP</f>
        <v>6.8813905930470348E-2</v>
      </c>
      <c r="G3" s="2" t="s">
        <v>70</v>
      </c>
    </row>
    <row r="4" spans="1:7" ht="20.85" customHeight="1" x14ac:dyDescent="0.25">
      <c r="A4" s="2" t="s">
        <v>317</v>
      </c>
      <c r="B4" s="16" t="s">
        <v>320</v>
      </c>
      <c r="C4" s="10">
        <v>9.0299999999999994</v>
      </c>
      <c r="D4" s="10" t="s">
        <v>249</v>
      </c>
      <c r="E4" s="7" t="s">
        <v>88</v>
      </c>
      <c r="F4" s="11">
        <f>C4/plocha_4NP</f>
        <v>2.3082822085889566E-2</v>
      </c>
      <c r="G4" s="2" t="s">
        <v>70</v>
      </c>
    </row>
    <row r="5" spans="1:7" ht="20.85" customHeight="1" x14ac:dyDescent="0.25">
      <c r="A5" s="2" t="s">
        <v>317</v>
      </c>
      <c r="B5" s="16" t="s">
        <v>321</v>
      </c>
      <c r="C5" s="10">
        <v>14.4</v>
      </c>
      <c r="D5" s="10" t="s">
        <v>249</v>
      </c>
      <c r="E5" s="7" t="s">
        <v>88</v>
      </c>
      <c r="F5" s="11">
        <f>C5/plocha_4NP</f>
        <v>3.6809815950920241E-2</v>
      </c>
      <c r="G5" s="2" t="s">
        <v>70</v>
      </c>
    </row>
    <row r="6" spans="1:7" ht="20.85" customHeight="1" x14ac:dyDescent="0.25">
      <c r="A6" s="27" t="s">
        <v>318</v>
      </c>
      <c r="B6" s="21" t="s">
        <v>322</v>
      </c>
      <c r="C6" s="12">
        <v>320.98</v>
      </c>
      <c r="D6" s="12" t="s">
        <v>249</v>
      </c>
      <c r="E6" s="22" t="s">
        <v>88</v>
      </c>
      <c r="F6" s="13">
        <f>C6/plocha_4NP</f>
        <v>0.82050102249488743</v>
      </c>
      <c r="G6" s="27" t="s">
        <v>70</v>
      </c>
    </row>
    <row r="7" spans="1:7" ht="20.85" customHeight="1" thickBot="1" x14ac:dyDescent="0.3">
      <c r="A7" s="41" t="s">
        <v>319</v>
      </c>
      <c r="B7" s="50" t="s">
        <v>323</v>
      </c>
      <c r="C7" s="51">
        <v>19.87</v>
      </c>
      <c r="D7" s="51" t="s">
        <v>84</v>
      </c>
      <c r="E7" s="52" t="s">
        <v>88</v>
      </c>
      <c r="F7" s="53">
        <f>C7/plocha_4NP</f>
        <v>5.0792433537832304E-2</v>
      </c>
      <c r="G7" s="41" t="s">
        <v>70</v>
      </c>
    </row>
    <row r="8" spans="1:7" ht="20.85" customHeight="1" x14ac:dyDescent="0.25">
      <c r="A8" s="19"/>
      <c r="B8" s="42" t="s">
        <v>92</v>
      </c>
      <c r="C8" s="43">
        <v>0</v>
      </c>
      <c r="D8" s="43"/>
      <c r="E8" s="44" t="s">
        <v>87</v>
      </c>
      <c r="F8" s="45">
        <v>0</v>
      </c>
      <c r="G8" s="19"/>
    </row>
    <row r="9" spans="1:7" ht="20.100000000000001" customHeight="1" x14ac:dyDescent="0.25">
      <c r="B9" s="46" t="s">
        <v>90</v>
      </c>
      <c r="C9" s="25">
        <f>SUM(C2:C7)</f>
        <v>391.20000000000005</v>
      </c>
      <c r="D9" s="26"/>
      <c r="E9" s="23" t="s">
        <v>88</v>
      </c>
      <c r="F9" s="47">
        <f>SUM(F2:F7)</f>
        <v>0.99999999999999978</v>
      </c>
    </row>
    <row r="10" spans="1:7" ht="20.100000000000001" customHeight="1" x14ac:dyDescent="0.25">
      <c r="B10" s="46" t="s">
        <v>93</v>
      </c>
      <c r="C10" s="25">
        <v>0</v>
      </c>
      <c r="D10" s="26"/>
      <c r="E10" s="23" t="s">
        <v>94</v>
      </c>
      <c r="F10" s="47">
        <v>0</v>
      </c>
    </row>
    <row r="11" spans="1:7" ht="20.100000000000001" customHeight="1" thickBot="1" x14ac:dyDescent="0.3">
      <c r="B11" s="46" t="s">
        <v>91</v>
      </c>
      <c r="C11" s="70">
        <v>0</v>
      </c>
      <c r="D11" s="26"/>
      <c r="E11" s="23" t="s">
        <v>86</v>
      </c>
      <c r="F11" s="47">
        <v>0</v>
      </c>
    </row>
    <row r="12" spans="1:7" s="20" customFormat="1" ht="19.5" customHeight="1" thickBot="1" x14ac:dyDescent="0.3">
      <c r="A12" s="18"/>
      <c r="B12" s="68" t="s">
        <v>325</v>
      </c>
      <c r="C12" s="72">
        <f>C8+C9+C10+C11</f>
        <v>391.20000000000005</v>
      </c>
      <c r="D12" s="69"/>
      <c r="E12" s="48" t="s">
        <v>85</v>
      </c>
      <c r="F12" s="49">
        <f>F8+F9+F10+F11</f>
        <v>0.99999999999999978</v>
      </c>
      <c r="G12" s="19"/>
    </row>
    <row r="15" spans="1:7" ht="195" customHeight="1" x14ac:dyDescent="0.25">
      <c r="A15" s="96"/>
      <c r="B15" s="97"/>
      <c r="C15" s="97"/>
      <c r="D15" s="97"/>
      <c r="E15" s="97"/>
      <c r="F15" s="97"/>
      <c r="G15" s="97"/>
    </row>
  </sheetData>
  <autoFilter ref="A2:G12" xr:uid="{E333A247-549C-43E0-AE7C-C34632976BEF}"/>
  <mergeCells count="2">
    <mergeCell ref="A1:G1"/>
    <mergeCell ref="A15:G15"/>
  </mergeCells>
  <pageMargins left="0.7" right="0.7" top="0.78740157499999996" bottom="0.78740157499999996" header="0.3" footer="0.3"/>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27</vt:i4>
      </vt:variant>
    </vt:vector>
  </HeadingPairs>
  <TitlesOfParts>
    <vt:vector size="34" baseType="lpstr">
      <vt:lpstr>rekap</vt:lpstr>
      <vt:lpstr>2PP</vt:lpstr>
      <vt:lpstr>1PP</vt:lpstr>
      <vt:lpstr>1NP</vt:lpstr>
      <vt:lpstr>2NP</vt:lpstr>
      <vt:lpstr>3NP</vt:lpstr>
      <vt:lpstr>4NP</vt:lpstr>
      <vt:lpstr>'2PP'!celkem__m2__1.PP</vt:lpstr>
      <vt:lpstr>rekap!celkem__m2__1.PP</vt:lpstr>
      <vt:lpstr>'1NP'!Oblast_tisku</vt:lpstr>
      <vt:lpstr>'1PP'!Oblast_tisku</vt:lpstr>
      <vt:lpstr>'2NP'!Oblast_tisku</vt:lpstr>
      <vt:lpstr>'2PP'!Oblast_tisku</vt:lpstr>
      <vt:lpstr>'3NP'!Oblast_tisku</vt:lpstr>
      <vt:lpstr>'4NP'!Oblast_tisku</vt:lpstr>
      <vt:lpstr>rekap!Oblast_tisku</vt:lpstr>
      <vt:lpstr>'1PP'!plocha_1NP</vt:lpstr>
      <vt:lpstr>'2NP'!plocha_1NP</vt:lpstr>
      <vt:lpstr>'2PP'!plocha_1NP</vt:lpstr>
      <vt:lpstr>'3NP'!plocha_1NP</vt:lpstr>
      <vt:lpstr>'4NP'!plocha_1NP</vt:lpstr>
      <vt:lpstr>rekap!plocha_1NP</vt:lpstr>
      <vt:lpstr>plocha_1NP</vt:lpstr>
      <vt:lpstr>'2PP'!plocha_1PP</vt:lpstr>
      <vt:lpstr>rekap!plocha_1PP</vt:lpstr>
      <vt:lpstr>plocha_1PP</vt:lpstr>
      <vt:lpstr>'3NP'!plocha_2NP</vt:lpstr>
      <vt:lpstr>'4NP'!plocha_2NP</vt:lpstr>
      <vt:lpstr>plocha_2NP</vt:lpstr>
      <vt:lpstr>rekap!plocha_2PP</vt:lpstr>
      <vt:lpstr>plocha_2PP</vt:lpstr>
      <vt:lpstr>'4NP'!plocha_3NP</vt:lpstr>
      <vt:lpstr>plocha_3NP</vt:lpstr>
      <vt:lpstr>plocha_4NP</vt:lpstr>
    </vt:vector>
  </TitlesOfParts>
  <Company>FN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Langer Jan, Ing.</dc:creator>
  <cp:lastModifiedBy>Jarmila Neudörflerová</cp:lastModifiedBy>
  <cp:lastPrinted>2023-09-21T13:16:53Z</cp:lastPrinted>
  <dcterms:created xsi:type="dcterms:W3CDTF">2023-09-07T07:14:42Z</dcterms:created>
  <dcterms:modified xsi:type="dcterms:W3CDTF">2023-09-21T13:40:57Z</dcterms:modified>
</cp:coreProperties>
</file>