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120\AppData\Local\Microsoft\Windows\INetCache\Content.Outlook\1GYMOMCY\"/>
    </mc:Choice>
  </mc:AlternateContent>
  <xr:revisionPtr revIDLastSave="0" documentId="13_ncr:1_{E554A988-4068-4088-8080-ED69AA1688D0}" xr6:coauthVersionLast="36" xr6:coauthVersionMax="36" xr10:uidLastSave="{00000000-0000-0000-0000-000000000000}"/>
  <bookViews>
    <workbookView xWindow="0" yWindow="0" windowWidth="28800" windowHeight="11925" xr2:uid="{9031E7E4-4A2A-49FB-9DB5-C3886387CC3C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6" i="1"/>
  <c r="G10" i="1"/>
  <c r="F10" i="1" s="1"/>
  <c r="D10" i="1"/>
  <c r="E10" i="1" s="1"/>
  <c r="C5" i="1" l="1"/>
  <c r="D4" i="1" l="1"/>
  <c r="C24" i="1" l="1"/>
  <c r="C23" i="1"/>
  <c r="C22" i="1"/>
  <c r="C21" i="1"/>
  <c r="C20" i="1"/>
  <c r="C19" i="1"/>
  <c r="D11" i="1" l="1"/>
  <c r="C25" i="1"/>
  <c r="G4" i="1"/>
  <c r="F4" i="1" s="1"/>
  <c r="E4" i="1"/>
  <c r="E11" i="1" l="1"/>
  <c r="D8" i="1"/>
  <c r="E8" i="1" s="1"/>
  <c r="G8" i="1"/>
  <c r="F8" i="1" s="1"/>
  <c r="C29" i="1"/>
  <c r="C9" i="1" s="1"/>
  <c r="C12" i="1" l="1"/>
  <c r="C15" i="1" s="1"/>
  <c r="C16" i="1" s="1"/>
  <c r="G9" i="1"/>
  <c r="F9" i="1" s="1"/>
  <c r="D9" i="1"/>
  <c r="E9" i="1"/>
</calcChain>
</file>

<file path=xl/sharedStrings.xml><?xml version="1.0" encoding="utf-8"?>
<sst xmlns="http://schemas.openxmlformats.org/spreadsheetml/2006/main" count="40" uniqueCount="33">
  <si>
    <t>cena celkem bez DPH (Kč)</t>
  </si>
  <si>
    <t>čerpání 2024 (Kč)</t>
  </si>
  <si>
    <t>čerpání 2025 (Kč)</t>
  </si>
  <si>
    <t>CELKEM</t>
  </si>
  <si>
    <t>DPH (Kč)</t>
  </si>
  <si>
    <t>NPO</t>
  </si>
  <si>
    <t>FNOL</t>
  </si>
  <si>
    <t>PŘEDPOKLÁDANÉ NÁKLADY</t>
  </si>
  <si>
    <t>PODLAHOVÉ PLOCHY</t>
  </si>
  <si>
    <t>PROJEKTOVÝ ZÁMĚR (NPO) - Novostavba budovy P4</t>
  </si>
  <si>
    <t>m2</t>
  </si>
  <si>
    <t>2.PP</t>
  </si>
  <si>
    <t>1.PP</t>
  </si>
  <si>
    <t>1.NP</t>
  </si>
  <si>
    <t>2.NP</t>
  </si>
  <si>
    <t>3.NP</t>
  </si>
  <si>
    <t>4.NP</t>
  </si>
  <si>
    <t>cena celkem vč. DPH (Kč)</t>
  </si>
  <si>
    <t>celkem způsobilé náklady (NPO)</t>
  </si>
  <si>
    <t>celkem nezpůsobilé náklady (FNOL)</t>
  </si>
  <si>
    <t>celkem plocha - budova (m2)</t>
  </si>
  <si>
    <t>celkem plocha - klinické studie (m2)</t>
  </si>
  <si>
    <t>hradí</t>
  </si>
  <si>
    <t>ZPŮSOBILÉ NÁKLADY</t>
  </si>
  <si>
    <t xml:space="preserve">realizační do limitu </t>
  </si>
  <si>
    <t>NEZPŮSOBILÉ NÁKLADY</t>
  </si>
  <si>
    <t xml:space="preserve">realizační nad limit </t>
  </si>
  <si>
    <t>komunikace, zpevněné plochy a sadové úpravy</t>
  </si>
  <si>
    <t>DPH (21%)</t>
  </si>
  <si>
    <t>…</t>
  </si>
  <si>
    <t>realizační nad limit (klinické studie)</t>
  </si>
  <si>
    <t>podlaží</t>
  </si>
  <si>
    <t>cena bez DPH (Kč /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</si>
</sst>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2" fillId="0" borderId="5" xfId="0" applyNumberFormat="1" applyFont="1" applyBorder="1"/>
    <xf numFmtId="3" fontId="3" fillId="0" borderId="0" xfId="0" applyNumberFormat="1" applyFont="1"/>
    <xf numFmtId="3" fontId="2" fillId="0" borderId="0" xfId="0" applyNumberFormat="1" applyFont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3" fillId="0" borderId="5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0" fontId="3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4" fontId="3" fillId="0" borderId="5" xfId="0" applyNumberFormat="1" applyFont="1" applyBorder="1"/>
    <xf numFmtId="0" fontId="5" fillId="0" borderId="1" xfId="0" applyFont="1" applyBorder="1" applyAlignment="1">
      <alignment horizontal="right"/>
    </xf>
    <xf numFmtId="3" fontId="5" fillId="0" borderId="6" xfId="0" applyNumberFormat="1" applyFont="1" applyBorder="1"/>
    <xf numFmtId="0" fontId="3" fillId="0" borderId="0" xfId="0" applyFont="1" applyAlignment="1">
      <alignment wrapText="1"/>
    </xf>
    <xf numFmtId="3" fontId="3" fillId="0" borderId="6" xfId="0" applyNumberFormat="1" applyFont="1" applyBorder="1"/>
    <xf numFmtId="0" fontId="3" fillId="0" borderId="0" xfId="0" applyFont="1" applyAlignment="1">
      <alignment horizontal="left"/>
    </xf>
    <xf numFmtId="3" fontId="2" fillId="0" borderId="10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left"/>
    </xf>
    <xf numFmtId="0" fontId="0" fillId="0" borderId="9" xfId="0" applyBorder="1"/>
    <xf numFmtId="0" fontId="3" fillId="0" borderId="11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0" fillId="0" borderId="13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7" xfId="0" applyNumberFormat="1" applyFont="1" applyBorder="1"/>
    <xf numFmtId="0" fontId="3" fillId="0" borderId="4" xfId="0" applyFont="1" applyBorder="1" applyAlignment="1">
      <alignment horizontal="right"/>
    </xf>
    <xf numFmtId="3" fontId="3" fillId="0" borderId="8" xfId="0" applyNumberFormat="1" applyFont="1" applyBorder="1"/>
    <xf numFmtId="3" fontId="3" fillId="0" borderId="14" xfId="0" applyNumberFormat="1" applyFont="1" applyBorder="1"/>
    <xf numFmtId="3" fontId="3" fillId="0" borderId="12" xfId="0" applyNumberFormat="1" applyFont="1" applyBorder="1"/>
    <xf numFmtId="0" fontId="3" fillId="0" borderId="12" xfId="0" applyFont="1" applyBorder="1" applyAlignment="1">
      <alignment horizontal="right"/>
    </xf>
    <xf numFmtId="0" fontId="0" fillId="0" borderId="15" xfId="0" applyBorder="1"/>
    <xf numFmtId="0" fontId="5" fillId="0" borderId="0" xfId="0" applyFont="1" applyBorder="1" applyAlignment="1">
      <alignment horizontal="right"/>
    </xf>
    <xf numFmtId="3" fontId="6" fillId="0" borderId="6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/>
    <xf numFmtId="3" fontId="4" fillId="0" borderId="5" xfId="0" applyNumberFormat="1" applyFont="1" applyBorder="1"/>
    <xf numFmtId="0" fontId="4" fillId="0" borderId="0" xfId="0" applyFont="1" applyAlignment="1">
      <alignment horizontal="right"/>
    </xf>
    <xf numFmtId="4" fontId="4" fillId="0" borderId="5" xfId="0" applyNumberFormat="1" applyFont="1" applyBorder="1"/>
    <xf numFmtId="4" fontId="0" fillId="0" borderId="0" xfId="0" applyNumberFormat="1"/>
    <xf numFmtId="3" fontId="5" fillId="0" borderId="0" xfId="0" applyNumberFormat="1" applyFont="1" applyBorder="1"/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!!!STAVEBN&#205;%20AKCE%202023\Novostavba%20budovy%20P4\Projekt\10%20DOTACE\dokumenty_K%20DOPRACOV&#193;N&#205;\P&#345;&#237;loha%20k%20p&#345;&#237;loze%20&#269;.%205%20legenda%20m&#237;stnost&#237;_vyu&#382;it&#237;-vymezen&#237;%20&#269;innost&#237;%20J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2PP"/>
      <sheetName val="1PP"/>
      <sheetName val="1NP"/>
      <sheetName val="2NP"/>
      <sheetName val="3NP"/>
      <sheetName val="4NP"/>
      <sheetName val="Příloha k příloze č"/>
    </sheetNames>
    <definedNames>
      <definedName name="celkem__m2__1.PP" refersTo="='2PP'!$C$50" sheetId="1"/>
      <definedName name="plocha_1NP" refersTo="='1PP'!$C$41" sheetId="2"/>
      <definedName name="plocha_1NP" refersTo="='2NP'!$C$36" sheetId="4"/>
      <definedName name="plocha_1NP" refersTo="='3NP'!$C$47" sheetId="5"/>
      <definedName name="plocha_1NP" refersTo="='4NP'!$C$12" sheetId="6"/>
      <definedName name="plocha_1NP" refersTo="='1NP'!$C$42"/>
    </definedNames>
    <sheetDataSet>
      <sheetData sheetId="0" refreshError="1"/>
      <sheetData sheetId="1">
        <row r="12">
          <cell r="C12">
            <v>1.24</v>
          </cell>
        </row>
        <row r="36">
          <cell r="C36">
            <v>1.5</v>
          </cell>
        </row>
        <row r="41">
          <cell r="C41">
            <v>19.690000000000001</v>
          </cell>
        </row>
        <row r="42">
          <cell r="C42">
            <v>19.690000000000001</v>
          </cell>
        </row>
        <row r="47">
          <cell r="C47">
            <v>561.27</v>
          </cell>
        </row>
        <row r="50">
          <cell r="C50">
            <v>561.27</v>
          </cell>
        </row>
      </sheetData>
      <sheetData sheetId="2">
        <row r="12">
          <cell r="C12">
            <v>1.71</v>
          </cell>
        </row>
        <row r="36">
          <cell r="C36">
            <v>14.21</v>
          </cell>
        </row>
        <row r="41">
          <cell r="C41">
            <v>610.88999999999987</v>
          </cell>
        </row>
      </sheetData>
      <sheetData sheetId="3">
        <row r="12">
          <cell r="C12">
            <v>1.82</v>
          </cell>
        </row>
        <row r="36">
          <cell r="C36">
            <v>14.21</v>
          </cell>
        </row>
        <row r="41">
          <cell r="C41">
            <v>0</v>
          </cell>
        </row>
        <row r="42">
          <cell r="C42">
            <v>634.09000000000015</v>
          </cell>
        </row>
      </sheetData>
      <sheetData sheetId="4">
        <row r="12">
          <cell r="C12">
            <v>6.85</v>
          </cell>
        </row>
        <row r="36">
          <cell r="C36">
            <v>613.94999999999993</v>
          </cell>
        </row>
      </sheetData>
      <sheetData sheetId="5">
        <row r="12">
          <cell r="C12">
            <v>1.1200000000000001</v>
          </cell>
        </row>
        <row r="36">
          <cell r="C36">
            <v>11.68</v>
          </cell>
        </row>
        <row r="41">
          <cell r="C41">
            <v>47.2</v>
          </cell>
        </row>
        <row r="42">
          <cell r="C42">
            <v>14.21</v>
          </cell>
        </row>
        <row r="47">
          <cell r="C47">
            <v>615.11</v>
          </cell>
        </row>
      </sheetData>
      <sheetData sheetId="6">
        <row r="12">
          <cell r="C12">
            <v>391.20000000000005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7FBF-00D0-4829-AE2C-30AD0BEAE316}">
  <dimension ref="A1:H31"/>
  <sheetViews>
    <sheetView tabSelected="1" zoomScale="85" zoomScaleNormal="85" zoomScaleSheetLayoutView="85" workbookViewId="0">
      <selection activeCell="C28" sqref="C28"/>
    </sheetView>
  </sheetViews>
  <sheetFormatPr defaultRowHeight="15" x14ac:dyDescent="0.25"/>
  <cols>
    <col min="1" max="1" width="47.7109375" customWidth="1"/>
    <col min="2" max="2" width="61.85546875" customWidth="1"/>
    <col min="3" max="3" width="31.140625" customWidth="1"/>
    <col min="4" max="5" width="23.7109375" customWidth="1"/>
    <col min="6" max="6" width="16.85546875" customWidth="1"/>
    <col min="7" max="7" width="30.7109375" customWidth="1"/>
    <col min="8" max="8" width="16.85546875" style="1" customWidth="1"/>
  </cols>
  <sheetData>
    <row r="1" spans="1:8" ht="21.75" customHeight="1" x14ac:dyDescent="0.3">
      <c r="A1" s="55" t="s">
        <v>9</v>
      </c>
      <c r="B1" s="55"/>
      <c r="C1" s="4"/>
      <c r="D1" s="4"/>
      <c r="E1" s="4"/>
      <c r="F1" s="4"/>
      <c r="G1" s="4"/>
      <c r="H1" s="4"/>
    </row>
    <row r="2" spans="1:8" x14ac:dyDescent="0.25">
      <c r="A2" s="2"/>
      <c r="B2" s="3"/>
      <c r="H2" s="3"/>
    </row>
    <row r="3" spans="1:8" ht="21" customHeight="1" x14ac:dyDescent="0.3">
      <c r="A3" s="5" t="s">
        <v>7</v>
      </c>
      <c r="B3" s="6"/>
      <c r="C3" s="7" t="s">
        <v>0</v>
      </c>
      <c r="D3" s="8" t="s">
        <v>1</v>
      </c>
      <c r="E3" s="8" t="s">
        <v>2</v>
      </c>
      <c r="F3" s="8" t="s">
        <v>4</v>
      </c>
      <c r="G3" s="8" t="s">
        <v>17</v>
      </c>
      <c r="H3" s="8" t="s">
        <v>22</v>
      </c>
    </row>
    <row r="4" spans="1:8" ht="18.75" x14ac:dyDescent="0.3">
      <c r="A4" s="26" t="s">
        <v>23</v>
      </c>
      <c r="B4" s="31" t="s">
        <v>24</v>
      </c>
      <c r="C4" s="15">
        <v>217900000</v>
      </c>
      <c r="D4" s="42">
        <f>C4/2</f>
        <v>108950000</v>
      </c>
      <c r="E4" s="43">
        <f>C4-D4</f>
        <v>108950000</v>
      </c>
      <c r="F4" s="43">
        <f>G4-C4</f>
        <v>45759000</v>
      </c>
      <c r="G4" s="43">
        <f>C4*1.21</f>
        <v>263659000</v>
      </c>
      <c r="H4" s="44" t="s">
        <v>5</v>
      </c>
    </row>
    <row r="5" spans="1:8" ht="18.75" x14ac:dyDescent="0.3">
      <c r="A5" s="13"/>
      <c r="B5" s="9" t="s">
        <v>3</v>
      </c>
      <c r="C5" s="27">
        <f>C4</f>
        <v>217900000</v>
      </c>
      <c r="D5" s="14"/>
      <c r="E5" s="11"/>
      <c r="F5" s="12"/>
      <c r="G5" s="11"/>
      <c r="H5" s="13"/>
    </row>
    <row r="6" spans="1:8" x14ac:dyDescent="0.25">
      <c r="C6" s="28"/>
      <c r="D6" s="45"/>
      <c r="E6" s="33"/>
    </row>
    <row r="7" spans="1:8" ht="18.75" x14ac:dyDescent="0.3">
      <c r="A7" s="29" t="s">
        <v>25</v>
      </c>
      <c r="B7" s="30"/>
      <c r="C7" s="34"/>
      <c r="D7" s="35"/>
      <c r="E7" s="36"/>
      <c r="F7" s="36"/>
      <c r="G7" s="36"/>
      <c r="H7" s="37"/>
    </row>
    <row r="8" spans="1:8" ht="18.75" x14ac:dyDescent="0.3">
      <c r="A8" s="32"/>
      <c r="B8" s="13" t="s">
        <v>26</v>
      </c>
      <c r="C8" s="49">
        <v>11807585.010637647</v>
      </c>
      <c r="D8" s="14">
        <f>C8/2</f>
        <v>5903792.5053188233</v>
      </c>
      <c r="E8" s="14">
        <f>C8-D8</f>
        <v>5903792.5053188233</v>
      </c>
      <c r="F8" s="14">
        <f>G8-C8</f>
        <v>2479592.8522339053</v>
      </c>
      <c r="G8" s="14">
        <f>C8*1.21</f>
        <v>14287177.862871552</v>
      </c>
      <c r="H8" s="13" t="s">
        <v>6</v>
      </c>
    </row>
    <row r="9" spans="1:8" ht="18.75" x14ac:dyDescent="0.3">
      <c r="A9" s="32"/>
      <c r="B9" s="46" t="s">
        <v>30</v>
      </c>
      <c r="C9" s="50">
        <f>C29</f>
        <v>8018774.9893623535</v>
      </c>
      <c r="D9" s="54">
        <f>C9/2</f>
        <v>4009387.4946811767</v>
      </c>
      <c r="E9" s="54">
        <f>C9-D9</f>
        <v>4009387.4946811767</v>
      </c>
      <c r="F9" s="54">
        <f>G9-C9</f>
        <v>1683942.7477660943</v>
      </c>
      <c r="G9" s="54">
        <f>C9*1.21</f>
        <v>9702717.7371284477</v>
      </c>
      <c r="H9" s="13" t="s">
        <v>6</v>
      </c>
    </row>
    <row r="10" spans="1:8" ht="18.75" x14ac:dyDescent="0.3">
      <c r="A10" s="32"/>
      <c r="B10" s="13" t="s">
        <v>27</v>
      </c>
      <c r="C10" s="15">
        <v>31579300</v>
      </c>
      <c r="D10" s="14">
        <f>C10/2</f>
        <v>15789650</v>
      </c>
      <c r="E10" s="14">
        <f>C10-D10</f>
        <v>15789650</v>
      </c>
      <c r="F10" s="14">
        <f>G10-C10</f>
        <v>6631653</v>
      </c>
      <c r="G10" s="14">
        <f>C10*1.21</f>
        <v>38210953</v>
      </c>
      <c r="H10" s="13" t="s">
        <v>6</v>
      </c>
    </row>
    <row r="11" spans="1:8" ht="18.75" x14ac:dyDescent="0.3">
      <c r="A11" s="9"/>
      <c r="B11" s="8" t="s">
        <v>28</v>
      </c>
      <c r="C11" s="47">
        <v>56554188.599999994</v>
      </c>
      <c r="D11" s="16">
        <f>C11/2</f>
        <v>28277094.299999997</v>
      </c>
      <c r="E11" s="16">
        <f>C11-D11</f>
        <v>28277094.299999997</v>
      </c>
      <c r="F11" s="48" t="s">
        <v>29</v>
      </c>
      <c r="G11" s="48" t="s">
        <v>29</v>
      </c>
      <c r="H11" s="8" t="s">
        <v>6</v>
      </c>
    </row>
    <row r="12" spans="1:8" ht="18.75" x14ac:dyDescent="0.3">
      <c r="A12" s="17"/>
      <c r="B12" s="9" t="s">
        <v>3</v>
      </c>
      <c r="C12" s="10">
        <f>SUM(C8:C11)</f>
        <v>107959848.59999999</v>
      </c>
      <c r="D12" s="11"/>
      <c r="E12" s="11"/>
      <c r="F12" s="11"/>
      <c r="G12" s="11"/>
      <c r="H12" s="9"/>
    </row>
    <row r="13" spans="1:8" ht="19.5" thickBot="1" x14ac:dyDescent="0.35">
      <c r="A13" s="17"/>
      <c r="B13" s="9"/>
      <c r="C13" s="10"/>
      <c r="D13" s="11"/>
      <c r="E13" s="11"/>
      <c r="F13" s="11"/>
      <c r="G13" s="12"/>
      <c r="H13" s="9"/>
    </row>
    <row r="14" spans="1:8" ht="18.75" x14ac:dyDescent="0.3">
      <c r="A14" s="17"/>
      <c r="B14" s="38" t="s">
        <v>18</v>
      </c>
      <c r="C14" s="39">
        <f>C5</f>
        <v>217900000</v>
      </c>
      <c r="D14" s="17"/>
      <c r="E14" s="17"/>
      <c r="F14" s="17"/>
      <c r="G14" s="17"/>
      <c r="H14" s="9"/>
    </row>
    <row r="15" spans="1:8" ht="19.5" thickBot="1" x14ac:dyDescent="0.35">
      <c r="A15" s="17"/>
      <c r="B15" s="40" t="s">
        <v>19</v>
      </c>
      <c r="C15" s="41">
        <f>C12</f>
        <v>107959848.59999999</v>
      </c>
      <c r="D15" s="17"/>
      <c r="E15" s="17"/>
      <c r="F15" s="17"/>
      <c r="G15" s="17"/>
      <c r="H15" s="9"/>
    </row>
    <row r="16" spans="1:8" ht="18.75" x14ac:dyDescent="0.3">
      <c r="A16" s="17"/>
      <c r="B16" s="9" t="s">
        <v>3</v>
      </c>
      <c r="C16" s="10">
        <f>SUM(C14:C15)</f>
        <v>325859848.60000002</v>
      </c>
      <c r="D16" s="17"/>
      <c r="E16" s="17"/>
      <c r="F16" s="17"/>
      <c r="G16" s="17"/>
      <c r="H16" s="9"/>
    </row>
    <row r="17" spans="1:8" ht="18.75" x14ac:dyDescent="0.3">
      <c r="A17" s="17"/>
      <c r="B17" s="9"/>
      <c r="C17" s="10"/>
      <c r="D17" s="17"/>
      <c r="E17" s="17"/>
      <c r="F17" s="17"/>
      <c r="G17" s="17"/>
      <c r="H17" s="9"/>
    </row>
    <row r="18" spans="1:8" ht="21" customHeight="1" x14ac:dyDescent="0.3">
      <c r="A18" s="18" t="s">
        <v>8</v>
      </c>
      <c r="B18" s="8" t="s">
        <v>31</v>
      </c>
      <c r="C18" s="19" t="s">
        <v>10</v>
      </c>
      <c r="D18" s="17"/>
      <c r="E18" s="17"/>
      <c r="F18" s="17"/>
      <c r="G18" s="17"/>
      <c r="H18" s="9"/>
    </row>
    <row r="19" spans="1:8" ht="18.75" x14ac:dyDescent="0.3">
      <c r="A19" s="17"/>
      <c r="B19" s="9" t="s">
        <v>11</v>
      </c>
      <c r="C19" s="15">
        <f>'[1]2PP'!celkem__m2__1.PP</f>
        <v>561.27</v>
      </c>
      <c r="D19" s="17"/>
      <c r="E19" s="17"/>
      <c r="F19" s="17"/>
      <c r="G19" s="17"/>
      <c r="H19" s="9"/>
    </row>
    <row r="20" spans="1:8" ht="18.75" x14ac:dyDescent="0.3">
      <c r="A20" s="17"/>
      <c r="B20" s="9" t="s">
        <v>12</v>
      </c>
      <c r="C20" s="15">
        <f>'[1]1PP'!plocha_1NP</f>
        <v>610.88999999999987</v>
      </c>
      <c r="D20" s="17"/>
      <c r="F20" s="17"/>
      <c r="G20" s="17"/>
      <c r="H20" s="9"/>
    </row>
    <row r="21" spans="1:8" ht="18.75" x14ac:dyDescent="0.3">
      <c r="A21" s="17"/>
      <c r="B21" s="9" t="s">
        <v>13</v>
      </c>
      <c r="C21" s="15">
        <f>[1]!plocha_1NP</f>
        <v>634.09000000000015</v>
      </c>
      <c r="D21" s="17"/>
      <c r="E21" s="17"/>
      <c r="F21" s="17"/>
      <c r="G21" s="17"/>
      <c r="H21" s="9"/>
    </row>
    <row r="22" spans="1:8" ht="18.75" x14ac:dyDescent="0.3">
      <c r="A22" s="17"/>
      <c r="B22" s="9" t="s">
        <v>14</v>
      </c>
      <c r="C22" s="15">
        <f>'[1]2NP'!plocha_1NP</f>
        <v>613.94999999999993</v>
      </c>
      <c r="D22" s="17"/>
      <c r="E22" s="17"/>
      <c r="F22" s="17"/>
      <c r="G22" s="17"/>
      <c r="H22" s="9"/>
    </row>
    <row r="23" spans="1:8" ht="18.75" x14ac:dyDescent="0.3">
      <c r="A23" s="17"/>
      <c r="B23" s="9" t="s">
        <v>15</v>
      </c>
      <c r="C23" s="15">
        <f>'[1]3NP'!plocha_1NP</f>
        <v>615.11</v>
      </c>
      <c r="D23" s="17"/>
      <c r="E23" s="17"/>
      <c r="F23" s="17"/>
      <c r="G23" s="17"/>
      <c r="H23" s="9"/>
    </row>
    <row r="24" spans="1:8" ht="18.75" x14ac:dyDescent="0.3">
      <c r="A24" s="17"/>
      <c r="B24" s="8" t="s">
        <v>16</v>
      </c>
      <c r="C24" s="25">
        <f>'[1]4NP'!plocha_1NP</f>
        <v>391.20000000000005</v>
      </c>
      <c r="D24" s="17"/>
      <c r="E24" s="17"/>
      <c r="F24" s="17"/>
      <c r="G24" s="17"/>
      <c r="H24" s="9"/>
    </row>
    <row r="25" spans="1:8" ht="18.75" x14ac:dyDescent="0.3">
      <c r="A25" s="17"/>
      <c r="B25" s="20" t="s">
        <v>20</v>
      </c>
      <c r="C25" s="10">
        <f>SUM(C19:C24)</f>
        <v>3426.51</v>
      </c>
      <c r="D25" s="17"/>
      <c r="E25" s="17"/>
      <c r="F25" s="17"/>
      <c r="G25" s="17"/>
      <c r="H25" s="9"/>
    </row>
    <row r="26" spans="1:8" ht="18.75" x14ac:dyDescent="0.3">
      <c r="A26" s="17"/>
      <c r="B26" s="9" t="s">
        <v>32</v>
      </c>
      <c r="C26" s="15">
        <f>237726360/C25</f>
        <v>69378.568864529792</v>
      </c>
      <c r="D26" s="17"/>
      <c r="E26" s="17"/>
      <c r="F26" s="17"/>
      <c r="G26" s="17"/>
      <c r="H26" s="9"/>
    </row>
    <row r="27" spans="1:8" ht="18.75" x14ac:dyDescent="0.3">
      <c r="A27" s="17"/>
      <c r="B27" s="9"/>
      <c r="C27" s="21"/>
      <c r="D27" s="17"/>
      <c r="E27" s="17"/>
      <c r="F27" s="24"/>
      <c r="G27" s="17"/>
      <c r="H27" s="9"/>
    </row>
    <row r="28" spans="1:8" ht="18.75" x14ac:dyDescent="0.3">
      <c r="A28" s="17"/>
      <c r="B28" s="51" t="s">
        <v>21</v>
      </c>
      <c r="C28" s="52">
        <v>115.58</v>
      </c>
      <c r="D28" s="17"/>
      <c r="E28" s="17"/>
      <c r="F28" s="17"/>
      <c r="G28" s="17"/>
      <c r="H28" s="9"/>
    </row>
    <row r="29" spans="1:8" ht="18.75" x14ac:dyDescent="0.3">
      <c r="A29" s="17"/>
      <c r="B29" s="22" t="s">
        <v>32</v>
      </c>
      <c r="C29" s="23">
        <f>C26*C28</f>
        <v>8018774.9893623535</v>
      </c>
      <c r="D29" s="17"/>
      <c r="E29" s="17"/>
      <c r="F29" s="17"/>
      <c r="G29" s="17"/>
      <c r="H29" s="9"/>
    </row>
    <row r="31" spans="1:8" x14ac:dyDescent="0.25">
      <c r="C31" s="53"/>
    </row>
  </sheetData>
  <mergeCells count="1">
    <mergeCell ref="A1:B1"/>
  </mergeCells>
  <pageMargins left="0.7" right="0.7" top="0.78740157499999996" bottom="0.78740157499999996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Langer Jan, Ing.</dc:creator>
  <cp:lastModifiedBy>Langer Jan, Ing.</cp:lastModifiedBy>
  <cp:lastPrinted>2023-09-05T09:33:09Z</cp:lastPrinted>
  <dcterms:created xsi:type="dcterms:W3CDTF">2023-08-02T12:21:43Z</dcterms:created>
  <dcterms:modified xsi:type="dcterms:W3CDTF">2023-09-21T13:36:41Z</dcterms:modified>
</cp:coreProperties>
</file>