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NPO Novostavba P4\Projektová dokumentace - veřejná zakázka\"/>
    </mc:Choice>
  </mc:AlternateContent>
  <xr:revisionPtr revIDLastSave="0" documentId="13_ncr:1_{102C3C85-A9E3-4F0A-AAE3-33B0AAFD2A52}" xr6:coauthVersionLast="36" xr6:coauthVersionMax="47" xr10:uidLastSave="{00000000-0000-0000-0000-000000000000}"/>
  <bookViews>
    <workbookView xWindow="0" yWindow="0" windowWidth="28800" windowHeight="11925" xr2:uid="{9F2BC722-DB7B-3844-B342-4C886EAD047B}"/>
  </bookViews>
  <sheets>
    <sheet name="Rekapitulace" sheetId="1" r:id="rId1"/>
    <sheet name="Stavební objekt SO01" sheetId="2" r:id="rId2"/>
    <sheet name="Přeložky IS" sheetId="3" r:id="rId3"/>
    <sheet name="Komunikace, plochy, sadové" sheetId="5" r:id="rId4"/>
    <sheet name="Vedlejší a ostatní nákaldy" sheetId="4" r:id="rId5"/>
  </sheets>
  <definedNames>
    <definedName name="_xlnm._FilterDatabase" localSheetId="3" hidden="1">'Komunikace, plochy, sadové'!$A$2:$F$15</definedName>
    <definedName name="_xlnm._FilterDatabase" localSheetId="2" hidden="1">'Přeložky IS'!$A$2:$F$35</definedName>
    <definedName name="_xlnm._FilterDatabase" localSheetId="1" hidden="1">'Stavební objekt SO01'!$A$2:$F$163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F20" i="1"/>
  <c r="F17" i="1"/>
  <c r="F18" i="1"/>
  <c r="F19" i="1"/>
  <c r="F16" i="1"/>
  <c r="E16" i="1"/>
  <c r="D22" i="1"/>
  <c r="E4" i="4" l="1"/>
  <c r="D18" i="1" l="1"/>
  <c r="E18" i="1" s="1"/>
  <c r="F1" i="3"/>
  <c r="F15" i="5"/>
  <c r="F14" i="5"/>
  <c r="F13" i="5"/>
  <c r="F12" i="5"/>
  <c r="F10" i="5"/>
  <c r="F9" i="5"/>
  <c r="F8" i="5"/>
  <c r="F7" i="5"/>
  <c r="F6" i="5"/>
  <c r="F5" i="5"/>
  <c r="F4" i="5"/>
  <c r="F3" i="5" l="1"/>
  <c r="F1" i="5" s="1"/>
  <c r="F11" i="5"/>
  <c r="F13" i="2"/>
  <c r="F4" i="2"/>
  <c r="F3" i="2" s="1"/>
  <c r="F6" i="2"/>
  <c r="F7" i="2"/>
  <c r="F9" i="2"/>
  <c r="F10" i="2"/>
  <c r="F11" i="2"/>
  <c r="F12" i="2"/>
  <c r="F14" i="2"/>
  <c r="F15" i="2"/>
  <c r="F16" i="2"/>
  <c r="F17" i="2"/>
  <c r="F19" i="2"/>
  <c r="F20" i="2"/>
  <c r="F21" i="2"/>
  <c r="F22" i="2"/>
  <c r="F23" i="2"/>
  <c r="F24" i="2"/>
  <c r="F26" i="2"/>
  <c r="F27" i="2"/>
  <c r="F28" i="2"/>
  <c r="F29" i="2"/>
  <c r="F30" i="2"/>
  <c r="F31" i="2"/>
  <c r="F33" i="2"/>
  <c r="F34" i="2"/>
  <c r="F35" i="2"/>
  <c r="F36" i="2"/>
  <c r="F37" i="2"/>
  <c r="F38" i="2"/>
  <c r="F40" i="2"/>
  <c r="F41" i="2"/>
  <c r="F42" i="2"/>
  <c r="F43" i="2"/>
  <c r="F44" i="2"/>
  <c r="F45" i="2"/>
  <c r="F47" i="2"/>
  <c r="F46" i="2" s="1"/>
  <c r="F49" i="2"/>
  <c r="F48" i="2" s="1"/>
  <c r="F51" i="2"/>
  <c r="F50" i="2" s="1"/>
  <c r="F53" i="2"/>
  <c r="F54" i="2"/>
  <c r="F56" i="2"/>
  <c r="F57" i="2"/>
  <c r="F59" i="2"/>
  <c r="F60" i="2"/>
  <c r="F62" i="2"/>
  <c r="F63" i="2"/>
  <c r="F64" i="2"/>
  <c r="F65" i="2"/>
  <c r="F66" i="2"/>
  <c r="F67" i="2"/>
  <c r="F68" i="2"/>
  <c r="F70" i="2"/>
  <c r="F71" i="2"/>
  <c r="F72" i="2"/>
  <c r="F73" i="2"/>
  <c r="F74" i="2"/>
  <c r="F76" i="2"/>
  <c r="F77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2" i="2"/>
  <c r="F93" i="2"/>
  <c r="F95" i="2"/>
  <c r="F96" i="2"/>
  <c r="F97" i="2"/>
  <c r="F98" i="2"/>
  <c r="F99" i="2"/>
  <c r="F100" i="2"/>
  <c r="F102" i="2"/>
  <c r="F103" i="2"/>
  <c r="F104" i="2"/>
  <c r="F105" i="2"/>
  <c r="F106" i="2"/>
  <c r="F108" i="2"/>
  <c r="F109" i="2"/>
  <c r="F110" i="2"/>
  <c r="F112" i="2"/>
  <c r="F113" i="2"/>
  <c r="F114" i="2"/>
  <c r="F115" i="2"/>
  <c r="F116" i="2"/>
  <c r="F117" i="2"/>
  <c r="F119" i="2"/>
  <c r="F118" i="2" s="1"/>
  <c r="F121" i="2"/>
  <c r="F122" i="2"/>
  <c r="F123" i="2"/>
  <c r="F124" i="2"/>
  <c r="F125" i="2"/>
  <c r="F126" i="2"/>
  <c r="F128" i="2"/>
  <c r="F129" i="2"/>
  <c r="F130" i="2"/>
  <c r="F131" i="2"/>
  <c r="F132" i="2"/>
  <c r="F133" i="2"/>
  <c r="F135" i="2"/>
  <c r="F136" i="2"/>
  <c r="F138" i="2"/>
  <c r="F139" i="2"/>
  <c r="F140" i="2"/>
  <c r="F141" i="2"/>
  <c r="F142" i="2"/>
  <c r="F143" i="2"/>
  <c r="F145" i="2"/>
  <c r="F144" i="2" s="1"/>
  <c r="F147" i="2"/>
  <c r="F148" i="2"/>
  <c r="F149" i="2"/>
  <c r="F150" i="2"/>
  <c r="F151" i="2"/>
  <c r="F152" i="2"/>
  <c r="F154" i="2"/>
  <c r="F155" i="2"/>
  <c r="F156" i="2"/>
  <c r="F157" i="2"/>
  <c r="F158" i="2"/>
  <c r="F159" i="2"/>
  <c r="F161" i="2"/>
  <c r="F160" i="2" s="1"/>
  <c r="F163" i="2"/>
  <c r="F162" i="2" s="1"/>
  <c r="F75" i="2" l="1"/>
  <c r="F8" i="2"/>
  <c r="F52" i="2"/>
  <c r="F107" i="2"/>
  <c r="F25" i="2"/>
  <c r="F5" i="2"/>
  <c r="F69" i="2"/>
  <c r="F120" i="2"/>
  <c r="F82" i="2"/>
  <c r="F39" i="2"/>
  <c r="F61" i="2"/>
  <c r="F18" i="2"/>
  <c r="F111" i="2"/>
  <c r="F58" i="2"/>
  <c r="F55" i="2"/>
  <c r="F146" i="2"/>
  <c r="F101" i="2"/>
  <c r="F94" i="2"/>
  <c r="F137" i="2"/>
  <c r="F134" i="2"/>
  <c r="F153" i="2"/>
  <c r="F32" i="2"/>
  <c r="F127" i="2"/>
  <c r="F30" i="3" l="1"/>
  <c r="F29" i="3"/>
  <c r="F27" i="3"/>
  <c r="F26" i="3" s="1"/>
  <c r="F25" i="3"/>
  <c r="F24" i="3" s="1"/>
  <c r="F23" i="3"/>
  <c r="F22" i="3"/>
  <c r="F20" i="3"/>
  <c r="F19" i="3"/>
  <c r="F18" i="3"/>
  <c r="F10" i="3"/>
  <c r="F9" i="3"/>
  <c r="F8" i="3"/>
  <c r="F7" i="3"/>
  <c r="F6" i="3"/>
  <c r="F5" i="3"/>
  <c r="F4" i="3"/>
  <c r="F35" i="3"/>
  <c r="F34" i="3" s="1"/>
  <c r="F33" i="3"/>
  <c r="F32" i="3" s="1"/>
  <c r="F31" i="3"/>
  <c r="F17" i="3"/>
  <c r="F16" i="3"/>
  <c r="F15" i="3"/>
  <c r="F14" i="3"/>
  <c r="F12" i="3"/>
  <c r="F11" i="3"/>
  <c r="F21" i="3" l="1"/>
  <c r="F13" i="3"/>
  <c r="F28" i="3"/>
  <c r="F3" i="3"/>
  <c r="F1" i="2"/>
  <c r="D16" i="1" l="1"/>
  <c r="D17" i="1"/>
  <c r="E17" i="1" s="1"/>
  <c r="F4" i="4" l="1"/>
  <c r="F3" i="4" s="1"/>
  <c r="F1" i="4" s="1"/>
  <c r="D19" i="1" s="1"/>
  <c r="E19" i="1" s="1"/>
  <c r="D20" i="1" l="1"/>
  <c r="F10" i="1" s="1"/>
  <c r="E20" i="1"/>
  <c r="F11" i="1" l="1"/>
  <c r="G13" i="1" s="1"/>
</calcChain>
</file>

<file path=xl/sharedStrings.xml><?xml version="1.0" encoding="utf-8"?>
<sst xmlns="http://schemas.openxmlformats.org/spreadsheetml/2006/main" count="460" uniqueCount="241">
  <si>
    <t>Rekapitulace stavby</t>
  </si>
  <si>
    <t>Stavba:</t>
  </si>
  <si>
    <t>Místo:</t>
  </si>
  <si>
    <t>Olomouc</t>
  </si>
  <si>
    <t>Datum:</t>
  </si>
  <si>
    <t>Zadavatel:</t>
  </si>
  <si>
    <t>FN Olomouc</t>
  </si>
  <si>
    <t>Projektant:</t>
  </si>
  <si>
    <t>Cena bez DPH</t>
  </si>
  <si>
    <t>DPH</t>
  </si>
  <si>
    <t>Cena s DPH</t>
  </si>
  <si>
    <t>Kód</t>
  </si>
  <si>
    <t>Objekt,
Soupis prací</t>
  </si>
  <si>
    <t>Celkové výdaje
Cena bez DPH [CZK]</t>
  </si>
  <si>
    <t>Celkové výdaje
Cena s DPH [CZK]</t>
  </si>
  <si>
    <t>SO 01</t>
  </si>
  <si>
    <t>Stavební objekt 01</t>
  </si>
  <si>
    <t>IS</t>
  </si>
  <si>
    <t>Přeložky IS</t>
  </si>
  <si>
    <t>VRN</t>
  </si>
  <si>
    <t>VON</t>
  </si>
  <si>
    <t>Celkem</t>
  </si>
  <si>
    <t>Ozn. stav. dílu / PČ položky</t>
  </si>
  <si>
    <t>Stavební díl / Popis položky</t>
  </si>
  <si>
    <t>měrná jednotka</t>
  </si>
  <si>
    <t>množství</t>
  </si>
  <si>
    <t>jednotková cena [Kč]</t>
  </si>
  <si>
    <t>001</t>
  </si>
  <si>
    <t>Zemní práce</t>
  </si>
  <si>
    <t>m3</t>
  </si>
  <si>
    <t>002</t>
  </si>
  <si>
    <t>Základy</t>
  </si>
  <si>
    <t>ŽB základové konstrukce - beton, výztuž, bednění</t>
  </si>
  <si>
    <t xml:space="preserve">Úpravy podloží a podkladní beton pod deskou </t>
  </si>
  <si>
    <t>003</t>
  </si>
  <si>
    <t>Svislé konstrukce (nosné stěny + příčky)</t>
  </si>
  <si>
    <t>ŽB stěny - 2 PP - beton, výztuž, bednění</t>
  </si>
  <si>
    <t>kpl</t>
  </si>
  <si>
    <t>ŽB stěny - 1 PP - beton, výztuž, bednění</t>
  </si>
  <si>
    <t>ŽB stěny - 1 NP - beton, výztuž, bednění</t>
  </si>
  <si>
    <t>ŽB stěny - 2 NP - beton, výztuž, bednění</t>
  </si>
  <si>
    <t>ŽB stěny - 3 NP - beton, výztuž, bednění</t>
  </si>
  <si>
    <t>ŽB stěny - 4 NP - beton, výztuž, bednění</t>
  </si>
  <si>
    <t>ŽB sloupy</t>
  </si>
  <si>
    <t>Zděné stěny - 2 PP</t>
  </si>
  <si>
    <t>Zděné stěny - 4 NP</t>
  </si>
  <si>
    <t>004</t>
  </si>
  <si>
    <t>Vodorovné konstrukce (stropní kontrukce)</t>
  </si>
  <si>
    <t>ŽB strop vč. průvlaků a schodiště nad 2PP - beton, výztuž, bednění</t>
  </si>
  <si>
    <t>m2</t>
  </si>
  <si>
    <t>ŽB strop vč. průvlaků a schodiště nad 1PP - beton, výztuž, bednění</t>
  </si>
  <si>
    <t>ŽB strop vč. průvlaků a schodiště nad 1NP - beton, výztuž, bednění</t>
  </si>
  <si>
    <t>ŽB strop vč. průvlaků a schodiště nad 2NP - beton, výztuž, bednění</t>
  </si>
  <si>
    <t>ŽB strop vč. průvlaků a schodiště nad 3NP - beton, výztuž, bednění</t>
  </si>
  <si>
    <t>ŽB strop vč. průvlaků a schodiště nad 4NP - beton, výztuž, bednění</t>
  </si>
  <si>
    <t>061</t>
  </si>
  <si>
    <t>Úpravy povrchů vnitřní (omítky, úpravy povrchů stěn, atd.)</t>
  </si>
  <si>
    <t>Omítky a další konečné úpravy - 2PP</t>
  </si>
  <si>
    <t>Omítky a další konečné úpravy - 1PP</t>
  </si>
  <si>
    <t>Omítky a další konečné úpravy - 1NP</t>
  </si>
  <si>
    <t>Omítky a další konečné úpravy - 2NP</t>
  </si>
  <si>
    <t>Omítky a další konečné úpravy - 3NP</t>
  </si>
  <si>
    <t>Omítky a další konečné úpravy - 4NP</t>
  </si>
  <si>
    <t>062</t>
  </si>
  <si>
    <t>Úpravy povrchů vnější (montáž zateplení, fasád, atd.)</t>
  </si>
  <si>
    <t>Zateplení a další konečné úpravy - 2PP</t>
  </si>
  <si>
    <t>Zateplení a další konečné úpravy - 1PP</t>
  </si>
  <si>
    <t>Zateplení a další konečné úpravy vč. fasádních fotovoltaických panelů - 1NP</t>
  </si>
  <si>
    <t>Zateplení a další konečné úpravy vč. fasádních fotovoltaických panelů - 2NP</t>
  </si>
  <si>
    <t>Zateplení a další konečné úpravy vč. fasádních fotovoltaických panelů - 3NP</t>
  </si>
  <si>
    <t>Zateplení a další konečné úpravy vč. fasádních fotovoltaických panelů - 4NP</t>
  </si>
  <si>
    <t>063</t>
  </si>
  <si>
    <t>Podlahy a podlahové konstrukce (mazaniny, potěry, podsypy, atd.)</t>
  </si>
  <si>
    <t>Podlahy 2PP</t>
  </si>
  <si>
    <t>Podlahy 1PP</t>
  </si>
  <si>
    <t>Podlahy 1NP</t>
  </si>
  <si>
    <t>Podlahy 2NP</t>
  </si>
  <si>
    <t>Podlahy 3NP</t>
  </si>
  <si>
    <t>Podlahy 4NP</t>
  </si>
  <si>
    <t>094</t>
  </si>
  <si>
    <t>Lešení</t>
  </si>
  <si>
    <t>095</t>
  </si>
  <si>
    <t>Dokončovací konstrukce a práce - pozemní stavby</t>
  </si>
  <si>
    <t>Dokončovací konstrukce a práce</t>
  </si>
  <si>
    <t>099</t>
  </si>
  <si>
    <t>Přesun hmot HSV (Přesuny hmot pro části 001 - 098)</t>
  </si>
  <si>
    <t>Přesuny hmot</t>
  </si>
  <si>
    <t>Izolace proti vodě, vlhkosti a plynům (pásy, stěrky, atd.)</t>
  </si>
  <si>
    <t>Izolace proti vodě vč. nátěru - podlahy</t>
  </si>
  <si>
    <t>Izolace proti vodě vč. nátěru - obvodové stěny</t>
  </si>
  <si>
    <t>Povlakové krytiny (primárně ploché střechy)</t>
  </si>
  <si>
    <t>Střecha 3NP, kompletní skladba mimo TI</t>
  </si>
  <si>
    <t>Střecha 4NP, kompletní skladba mimo TI</t>
  </si>
  <si>
    <t>Izolace teplné (tepelné izolace běžných stavebních konstrukcí, tzn. stropů, podlah, stěn, atd.)</t>
  </si>
  <si>
    <t>Izolace tepelné podlah</t>
  </si>
  <si>
    <t>Izolace tepelné střech vč. atik</t>
  </si>
  <si>
    <t>Zdravotně technická instalace budov (vodovod, kanalizace, plynovod, zařizovací předměty, atd.)</t>
  </si>
  <si>
    <t>Podkladní a vedlejší konstrukce (kromě vozovek a železničního svršku)</t>
  </si>
  <si>
    <t>Vnitřní kanalizace</t>
  </si>
  <si>
    <t>Vnitřní vodovod</t>
  </si>
  <si>
    <t>Zařizovací předměty</t>
  </si>
  <si>
    <t xml:space="preserve">Ostatní konstrukce a práce </t>
  </si>
  <si>
    <t>Medicinální plyny</t>
  </si>
  <si>
    <t>Ústřední vytápění (radiátory, kotle, potrbí, atd.)</t>
  </si>
  <si>
    <t>Výměníková stanice vytápění+ohřev TV komplet</t>
  </si>
  <si>
    <t>Otopné těleso vč. armatur, potrubí připojovacího</t>
  </si>
  <si>
    <t>Páteřní rozvody, izolace, armatury, stoupací potrubí</t>
  </si>
  <si>
    <t>Rozvody topení</t>
  </si>
  <si>
    <t>FCU vč. ventilového vybavení a montáže</t>
  </si>
  <si>
    <t>Elektroinstalace - silnoproud</t>
  </si>
  <si>
    <t>Rozvaděče hlavní</t>
  </si>
  <si>
    <t xml:space="preserve">Rozvaděče podružní </t>
  </si>
  <si>
    <t>Montáž</t>
  </si>
  <si>
    <t xml:space="preserve">Osvětlení </t>
  </si>
  <si>
    <t>Elektroinstalace</t>
  </si>
  <si>
    <t>Bleskosvod</t>
  </si>
  <si>
    <t>Elektroinstalace - slaboproud</t>
  </si>
  <si>
    <t>Strukturovaná kabeláž</t>
  </si>
  <si>
    <t>Kamerový systém</t>
  </si>
  <si>
    <t>Společná televizní anténa</t>
  </si>
  <si>
    <t>Elektronická kontrola vstupu</t>
  </si>
  <si>
    <t>Jednotný čas</t>
  </si>
  <si>
    <t>Vyvolávací systém - Kadlec eklektronika</t>
  </si>
  <si>
    <t>Komunikační systém Sestra-pacient - Codaco</t>
  </si>
  <si>
    <t>Monitorování teplot</t>
  </si>
  <si>
    <t>Audio-video technika</t>
  </si>
  <si>
    <t>Elektrická požární signalizace</t>
  </si>
  <si>
    <t>Nouzový zvukový systém</t>
  </si>
  <si>
    <t>Vzduchotechnika (ventilátory, potrubí, klimatizace, atd.)</t>
  </si>
  <si>
    <t>Jednotky VZT</t>
  </si>
  <si>
    <t>Zvlhčovače</t>
  </si>
  <si>
    <t>Klimatizace</t>
  </si>
  <si>
    <t>Potrubí a komponenty potrubí</t>
  </si>
  <si>
    <t>Ventilátory</t>
  </si>
  <si>
    <t>Měření a regulace</t>
  </si>
  <si>
    <t>Řídící systém</t>
  </si>
  <si>
    <t>Prvky, rozvaděče</t>
  </si>
  <si>
    <t>Montážní materiál</t>
  </si>
  <si>
    <t>Montážní práce</t>
  </si>
  <si>
    <t>Služby, oživení, SW, revize apod.</t>
  </si>
  <si>
    <t>Rozvody chladu</t>
  </si>
  <si>
    <t>Zdroj chladu vč. montáže a uvedení do provozu</t>
  </si>
  <si>
    <t xml:space="preserve">Strojovna chlazení </t>
  </si>
  <si>
    <t>Rozvody, včetně izolací viz UT</t>
  </si>
  <si>
    <t>Konstrukce suché výstavby (sádrokartonové, sádrovláknité, cementové, desky a podhledy, konstrukce z montovaných dílců,atd.)</t>
  </si>
  <si>
    <t>Konstrukce 2PP</t>
  </si>
  <si>
    <t>Konstrukce 1PP</t>
  </si>
  <si>
    <t>Konstrukce 1NP</t>
  </si>
  <si>
    <t>Konstrukce 2NP</t>
  </si>
  <si>
    <t>Konstrukce 3NP</t>
  </si>
  <si>
    <t>Konstrukce 4NP</t>
  </si>
  <si>
    <t>Konstrukce klempířské (parapety, oplechování, lemovaání, atd.)</t>
  </si>
  <si>
    <t>Klepířské konstrukce</t>
  </si>
  <si>
    <t xml:space="preserve">Konstrukce truhlářské (okna, dveře, zárubně, dřevěné obklady a podhledy, atd.) </t>
  </si>
  <si>
    <t>Truhlářské konstrukce 2PP</t>
  </si>
  <si>
    <t>Truhlářské konstrukce 1PP</t>
  </si>
  <si>
    <t>Truhlářské konstrukce 1NP</t>
  </si>
  <si>
    <t>Truhlářské konstrukce 2NP</t>
  </si>
  <si>
    <t>Truhlářské konstrukce 3NP</t>
  </si>
  <si>
    <t>Truhlářské konstrukce 4NP</t>
  </si>
  <si>
    <t>Konstrukce zámečnické (kovová zábradlí, balkónová zábradlí, mříže, lávky, atd.)</t>
  </si>
  <si>
    <t>Zámečnické konstrukce 2PP</t>
  </si>
  <si>
    <t>Zámečnické konstrukce 1PP</t>
  </si>
  <si>
    <t>Zámečnické konstrukce 1NP</t>
  </si>
  <si>
    <t>Zámečnické konstrukce 2NP</t>
  </si>
  <si>
    <t>Zámečnické konstrukce 3NP</t>
  </si>
  <si>
    <t>Zámečnické konstrukce 4NP</t>
  </si>
  <si>
    <t>Podlahy z dlaždic</t>
  </si>
  <si>
    <t>Podlahy povlakové (koberce, PVC, atd.)</t>
  </si>
  <si>
    <t>777</t>
  </si>
  <si>
    <t>Epoxidová stěrka</t>
  </si>
  <si>
    <t>Obklady keramické</t>
  </si>
  <si>
    <t>Obklady 2PP vč. hydroizolační stěrky</t>
  </si>
  <si>
    <t>Malby a tapety</t>
  </si>
  <si>
    <t>Malby a omyvatelné nátěry 2PP</t>
  </si>
  <si>
    <t>Malby a omyvatelné nátěry 1PP</t>
  </si>
  <si>
    <t>Malby a omyvatelné nátěry 1NP</t>
  </si>
  <si>
    <t>Malby a omyvatelné nátěry 2NP</t>
  </si>
  <si>
    <t>Malby a omyvatelné nátěry 3NP</t>
  </si>
  <si>
    <t>Malby a omyvatelné nátěry 4NP</t>
  </si>
  <si>
    <t>PS</t>
  </si>
  <si>
    <t>Výtahy</t>
  </si>
  <si>
    <t>PP</t>
  </si>
  <si>
    <t>Potrubní pošta</t>
  </si>
  <si>
    <t>celková cena [Kč]</t>
  </si>
  <si>
    <t>D.2.01</t>
  </si>
  <si>
    <t>Komunikace a zpevněné plochy</t>
  </si>
  <si>
    <t>Plná konstrukce chodník DL</t>
  </si>
  <si>
    <t>Plná konstrukce komunikace AB</t>
  </si>
  <si>
    <t>Plná konstrukce parkoviště DL</t>
  </si>
  <si>
    <t>Obruba</t>
  </si>
  <si>
    <t>Sanace podloží</t>
  </si>
  <si>
    <t>Odkopávky</t>
  </si>
  <si>
    <t>Parter</t>
  </si>
  <si>
    <t>D.2.03</t>
  </si>
  <si>
    <t>Přípojka a přeložka dešťové a splaškové kanalizace</t>
  </si>
  <si>
    <t>Stoky</t>
  </si>
  <si>
    <t>Podkladní vrstvy komunikací a zpevněných ploch</t>
  </si>
  <si>
    <t>Kryty štěrkových a živičných pozemních komunikací a zpevněných ploch</t>
  </si>
  <si>
    <t>Potrubí z trub kameninových</t>
  </si>
  <si>
    <t>Potrubí z trub plastických, skleněných a čedičových</t>
  </si>
  <si>
    <t>Ostatní konstrukce a práce na trubním vedení</t>
  </si>
  <si>
    <t>Vedení trubní dálková a přípojná</t>
  </si>
  <si>
    <t>D.2.04</t>
  </si>
  <si>
    <t>Přípojka a přeložka vody</t>
  </si>
  <si>
    <t>Přípravné a přidružené práce</t>
  </si>
  <si>
    <t>Zdi přehradní a opěrné</t>
  </si>
  <si>
    <t>Nátěry</t>
  </si>
  <si>
    <t>D.2.05</t>
  </si>
  <si>
    <t>Přeložka a přípojka silnoproudu</t>
  </si>
  <si>
    <t xml:space="preserve">Kabelové trasy </t>
  </si>
  <si>
    <t xml:space="preserve">Ostatní </t>
  </si>
  <si>
    <t>D.2.06</t>
  </si>
  <si>
    <t>Přípojky a přeložky elektronických komunikací</t>
  </si>
  <si>
    <t>Areálové elektronické komunikace</t>
  </si>
  <si>
    <t>D.2.07</t>
  </si>
  <si>
    <t>FVE</t>
  </si>
  <si>
    <t>Fotovoltaika</t>
  </si>
  <si>
    <t>D.2.08</t>
  </si>
  <si>
    <t>Venkovní osvětlení</t>
  </si>
  <si>
    <t>Stožáry + svítidla</t>
  </si>
  <si>
    <t>D.2.09</t>
  </si>
  <si>
    <t>Terénní a sadové úpravy</t>
  </si>
  <si>
    <t>Zemní práce (zemní práce přípravné a přidružené práce, přesuny hmot, výsadby, osetí, úprava povrchu vegetačních ploch, úprava terénu)</t>
  </si>
  <si>
    <t>Vegetace (vegetační materiál)</t>
  </si>
  <si>
    <t>Ostatní konstrukce a práce</t>
  </si>
  <si>
    <t>Následná péče</t>
  </si>
  <si>
    <t>D.2.10</t>
  </si>
  <si>
    <t>Přeložka teplovodu</t>
  </si>
  <si>
    <t>D.1.12</t>
  </si>
  <si>
    <t>Přeložka potrubní pošty</t>
  </si>
  <si>
    <t>Vedlejší a ostatní náklady</t>
  </si>
  <si>
    <t>Novostavba Onkologické kliniky P4</t>
  </si>
  <si>
    <t>Komunikace, zpevněné plochy a sadové úpravy</t>
  </si>
  <si>
    <t>KOM</t>
  </si>
  <si>
    <t>věcně nezpůsobilé výdaje projektu  - DPH +KOM</t>
  </si>
  <si>
    <t>z toho způsobilé do limitu</t>
  </si>
  <si>
    <t>ještě odecíst plochu za KH</t>
  </si>
  <si>
    <t>věcně způsobilé výdaje projektu SO 01+IS+VRN</t>
  </si>
  <si>
    <t>nezpůsobilé celkem - DPH+KOM+KH + nad limit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</si>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</sst>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Kč&quot;"/>
    <numFmt numFmtId="165" formatCode="0.000"/>
  </numFmts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2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4"/>
      <color theme="4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4"/>
      </patternFill>
    </fill>
    <fill>
      <patternFill patternType="solid">
        <fgColor theme="8"/>
        <b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4" xfId="0" applyFont="1" applyBorder="1"/>
    <xf numFmtId="0" fontId="6" fillId="0" borderId="5" xfId="0" applyFont="1" applyBorder="1"/>
    <xf numFmtId="0" fontId="7" fillId="0" borderId="4" xfId="0" applyFont="1" applyBorder="1"/>
    <xf numFmtId="10" fontId="7" fillId="3" borderId="5" xfId="0" applyNumberFormat="1" applyFont="1" applyFill="1" applyBorder="1" applyProtection="1">
      <protection locked="0"/>
    </xf>
    <xf numFmtId="0" fontId="9" fillId="0" borderId="8" xfId="0" applyFont="1" applyBorder="1"/>
    <xf numFmtId="0" fontId="5" fillId="0" borderId="0" xfId="0" applyFont="1"/>
    <xf numFmtId="164" fontId="5" fillId="0" borderId="0" xfId="0" applyNumberFormat="1" applyFont="1"/>
    <xf numFmtId="0" fontId="10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0" fillId="5" borderId="10" xfId="0" applyFill="1" applyBorder="1" applyAlignment="1">
      <alignment wrapText="1"/>
    </xf>
    <xf numFmtId="0" fontId="0" fillId="5" borderId="11" xfId="0" applyFill="1" applyBorder="1" applyAlignment="1">
      <alignment wrapText="1"/>
    </xf>
    <xf numFmtId="164" fontId="0" fillId="5" borderId="11" xfId="0" applyNumberForma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164" fontId="0" fillId="0" borderId="11" xfId="0" applyNumberFormat="1" applyBorder="1" applyAlignment="1">
      <alignment wrapText="1"/>
    </xf>
    <xf numFmtId="0" fontId="12" fillId="6" borderId="14" xfId="0" applyFont="1" applyFill="1" applyBorder="1" applyAlignment="1">
      <alignment horizontal="center" wrapText="1"/>
    </xf>
    <xf numFmtId="49" fontId="0" fillId="3" borderId="14" xfId="0" applyNumberFormat="1" applyFill="1" applyBorder="1" applyAlignment="1" applyProtection="1">
      <alignment horizontal="right" vertical="center"/>
      <protection locked="0"/>
    </xf>
    <xf numFmtId="0" fontId="13" fillId="3" borderId="14" xfId="0" applyFont="1" applyFill="1" applyBorder="1" applyAlignment="1" applyProtection="1">
      <alignment horizontal="left" vertical="center" wrapText="1"/>
      <protection locked="0"/>
    </xf>
    <xf numFmtId="49" fontId="14" fillId="2" borderId="14" xfId="0" applyNumberFormat="1" applyFont="1" applyFill="1" applyBorder="1" applyAlignment="1" applyProtection="1">
      <alignment horizontal="right" vertical="center"/>
      <protection locked="0"/>
    </xf>
    <xf numFmtId="0" fontId="14" fillId="2" borderId="14" xfId="0" applyFont="1" applyFill="1" applyBorder="1" applyAlignment="1" applyProtection="1">
      <alignment horizontal="left" vertical="center" wrapText="1"/>
      <protection locked="0"/>
    </xf>
    <xf numFmtId="0" fontId="14" fillId="2" borderId="14" xfId="0" applyFont="1" applyFill="1" applyBorder="1" applyAlignment="1" applyProtection="1">
      <alignment horizontal="center" wrapText="1"/>
      <protection locked="0"/>
    </xf>
    <xf numFmtId="49" fontId="12" fillId="3" borderId="14" xfId="0" applyNumberFormat="1" applyFont="1" applyFill="1" applyBorder="1" applyAlignment="1" applyProtection="1">
      <alignment horizontal="right" vertical="center"/>
      <protection locked="0"/>
    </xf>
    <xf numFmtId="49" fontId="12" fillId="3" borderId="14" xfId="0" applyNumberFormat="1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164" fontId="16" fillId="0" borderId="0" xfId="0" applyNumberFormat="1" applyFont="1" applyAlignment="1">
      <alignment wrapText="1"/>
    </xf>
    <xf numFmtId="0" fontId="10" fillId="7" borderId="11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 applyProtection="1">
      <alignment horizontal="right" vertical="center"/>
      <protection locked="0"/>
    </xf>
    <xf numFmtId="0" fontId="17" fillId="3" borderId="14" xfId="0" applyFont="1" applyFill="1" applyBorder="1" applyAlignment="1" applyProtection="1">
      <alignment horizontal="left" vertical="center" wrapText="1"/>
      <protection locked="0"/>
    </xf>
    <xf numFmtId="0" fontId="17" fillId="3" borderId="14" xfId="0" applyFont="1" applyFill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4" fontId="10" fillId="8" borderId="11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horizontal="right" wrapText="1"/>
    </xf>
    <xf numFmtId="4" fontId="0" fillId="6" borderId="14" xfId="0" applyNumberFormat="1" applyFill="1" applyBorder="1" applyAlignment="1">
      <alignment horizontal="right" wrapText="1"/>
    </xf>
    <xf numFmtId="164" fontId="5" fillId="6" borderId="14" xfId="0" applyNumberFormat="1" applyFont="1" applyFill="1" applyBorder="1" applyAlignment="1">
      <alignment horizontal="right" wrapText="1"/>
    </xf>
    <xf numFmtId="4" fontId="13" fillId="3" borderId="14" xfId="0" applyNumberFormat="1" applyFont="1" applyFill="1" applyBorder="1" applyAlignment="1" applyProtection="1">
      <alignment horizontal="right" wrapText="1"/>
      <protection locked="0"/>
    </xf>
    <xf numFmtId="164" fontId="13" fillId="3" borderId="14" xfId="0" applyNumberFormat="1" applyFont="1" applyFill="1" applyBorder="1" applyAlignment="1" applyProtection="1">
      <alignment horizontal="right" wrapText="1"/>
      <protection locked="0"/>
    </xf>
    <xf numFmtId="164" fontId="13" fillId="0" borderId="14" xfId="0" applyNumberFormat="1" applyFont="1" applyBorder="1" applyAlignment="1" applyProtection="1">
      <alignment horizontal="right" wrapText="1"/>
      <protection locked="0"/>
    </xf>
    <xf numFmtId="4" fontId="13" fillId="2" borderId="14" xfId="0" applyNumberFormat="1" applyFont="1" applyFill="1" applyBorder="1" applyAlignment="1" applyProtection="1">
      <alignment horizontal="right" wrapText="1"/>
      <protection locked="0"/>
    </xf>
    <xf numFmtId="164" fontId="15" fillId="6" borderId="14" xfId="0" applyNumberFormat="1" applyFont="1" applyFill="1" applyBorder="1" applyAlignment="1">
      <alignment horizontal="right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3" borderId="14" xfId="0" applyFont="1" applyFill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49" fontId="21" fillId="6" borderId="14" xfId="0" applyNumberFormat="1" applyFont="1" applyFill="1" applyBorder="1" applyAlignment="1">
      <alignment horizontal="right" vertical="center"/>
    </xf>
    <xf numFmtId="0" fontId="21" fillId="6" borderId="14" xfId="0" applyFont="1" applyFill="1" applyBorder="1" applyAlignment="1">
      <alignment horizontal="left" vertical="center" wrapText="1"/>
    </xf>
    <xf numFmtId="0" fontId="21" fillId="6" borderId="14" xfId="0" applyFont="1" applyFill="1" applyBorder="1" applyAlignment="1">
      <alignment horizontal="center" wrapText="1"/>
    </xf>
    <xf numFmtId="4" fontId="22" fillId="6" borderId="14" xfId="0" applyNumberFormat="1" applyFont="1" applyFill="1" applyBorder="1" applyAlignment="1">
      <alignment horizontal="right" wrapText="1"/>
    </xf>
    <xf numFmtId="164" fontId="23" fillId="6" borderId="14" xfId="0" applyNumberFormat="1" applyFont="1" applyFill="1" applyBorder="1" applyAlignment="1">
      <alignment horizontal="right" wrapText="1"/>
    </xf>
    <xf numFmtId="165" fontId="22" fillId="6" borderId="14" xfId="0" applyNumberFormat="1" applyFont="1" applyFill="1" applyBorder="1" applyAlignment="1">
      <alignment horizontal="right" wrapText="1"/>
    </xf>
    <xf numFmtId="0" fontId="24" fillId="6" borderId="14" xfId="0" applyFont="1" applyFill="1" applyBorder="1" applyAlignment="1">
      <alignment horizontal="left" vertical="center" wrapText="1"/>
    </xf>
    <xf numFmtId="49" fontId="24" fillId="6" borderId="14" xfId="0" applyNumberFormat="1" applyFont="1" applyFill="1" applyBorder="1" applyAlignment="1">
      <alignment horizontal="right" vertical="center"/>
    </xf>
    <xf numFmtId="0" fontId="25" fillId="0" borderId="0" xfId="0" applyFont="1"/>
    <xf numFmtId="0" fontId="24" fillId="6" borderId="14" xfId="0" applyFont="1" applyFill="1" applyBorder="1" applyAlignment="1">
      <alignment horizontal="center" wrapText="1"/>
    </xf>
    <xf numFmtId="165" fontId="0" fillId="6" borderId="14" xfId="0" applyNumberFormat="1" applyFont="1" applyFill="1" applyBorder="1" applyAlignment="1">
      <alignment horizontal="center" wrapText="1"/>
    </xf>
    <xf numFmtId="164" fontId="19" fillId="6" borderId="14" xfId="0" applyNumberFormat="1" applyFont="1" applyFill="1" applyBorder="1" applyAlignment="1">
      <alignment horizontal="center" wrapText="1"/>
    </xf>
    <xf numFmtId="0" fontId="18" fillId="0" borderId="0" xfId="0" applyFont="1"/>
    <xf numFmtId="165" fontId="1" fillId="3" borderId="14" xfId="0" applyNumberFormat="1" applyFont="1" applyFill="1" applyBorder="1" applyAlignment="1" applyProtection="1">
      <alignment horizontal="right" wrapText="1"/>
      <protection locked="0"/>
    </xf>
    <xf numFmtId="164" fontId="1" fillId="3" borderId="14" xfId="0" applyNumberFormat="1" applyFont="1" applyFill="1" applyBorder="1" applyAlignment="1" applyProtection="1">
      <alignment horizontal="right" wrapText="1"/>
      <protection locked="0"/>
    </xf>
    <xf numFmtId="164" fontId="1" fillId="0" borderId="14" xfId="0" applyNumberFormat="1" applyFont="1" applyBorder="1" applyAlignment="1">
      <alignment horizontal="right" wrapText="1"/>
    </xf>
    <xf numFmtId="165" fontId="17" fillId="3" borderId="14" xfId="0" applyNumberFormat="1" applyFont="1" applyFill="1" applyBorder="1" applyAlignment="1" applyProtection="1">
      <alignment horizontal="right" wrapText="1"/>
      <protection locked="0"/>
    </xf>
    <xf numFmtId="164" fontId="17" fillId="3" borderId="14" xfId="0" applyNumberFormat="1" applyFont="1" applyFill="1" applyBorder="1" applyAlignment="1" applyProtection="1">
      <alignment horizontal="right" wrapText="1"/>
      <protection locked="0"/>
    </xf>
    <xf numFmtId="164" fontId="17" fillId="0" borderId="14" xfId="0" applyNumberFormat="1" applyFont="1" applyBorder="1" applyAlignment="1">
      <alignment horizontal="right" wrapText="1"/>
    </xf>
    <xf numFmtId="164" fontId="26" fillId="6" borderId="14" xfId="0" applyNumberFormat="1" applyFont="1" applyFill="1" applyBorder="1" applyAlignment="1">
      <alignment horizontal="right" wrapText="1"/>
    </xf>
    <xf numFmtId="164" fontId="19" fillId="6" borderId="14" xfId="0" applyNumberFormat="1" applyFont="1" applyFill="1" applyBorder="1" applyAlignment="1">
      <alignment horizontal="right" wrapText="1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164" fontId="19" fillId="0" borderId="13" xfId="0" applyNumberFormat="1" applyFont="1" applyBorder="1" applyAlignment="1">
      <alignment wrapText="1"/>
    </xf>
    <xf numFmtId="0" fontId="27" fillId="0" borderId="0" xfId="0" applyFont="1" applyAlignment="1">
      <alignment horizontal="center" vertical="center"/>
    </xf>
    <xf numFmtId="164" fontId="29" fillId="5" borderId="11" xfId="0" applyNumberFormat="1" applyFont="1" applyFill="1" applyBorder="1" applyAlignment="1">
      <alignment wrapText="1"/>
    </xf>
    <xf numFmtId="164" fontId="29" fillId="0" borderId="11" xfId="0" applyNumberFormat="1" applyFont="1" applyBorder="1" applyAlignment="1">
      <alignment wrapText="1"/>
    </xf>
    <xf numFmtId="164" fontId="30" fillId="0" borderId="13" xfId="0" applyNumberFormat="1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10" fillId="4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28" fillId="0" borderId="5" xfId="0" applyNumberFormat="1" applyFont="1" applyBorder="1" applyAlignment="1">
      <alignment horizontal="right"/>
    </xf>
    <xf numFmtId="164" fontId="28" fillId="0" borderId="6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4" fontId="9" fillId="0" borderId="8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0" fillId="3" borderId="5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17" fontId="0" fillId="3" borderId="5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</cellXfs>
  <cellStyles count="1">
    <cellStyle name="Normální" xfId="0" builtinId="0"/>
  </cellStyles>
  <dxfs count="14"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2" defaultTableStyle="TableStyleMedium2" defaultPivotStyle="PivotStyleLight16">
    <tableStyle name="TableStyleMedium2 2" pivot="0" count="7" xr9:uid="{FAAD7A45-CCD2-8E44-88BD-871C09B35E05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TableStyleMedium2 3" pivot="0" count="7" xr9:uid="{BDECA7CF-10FD-C14A-92E2-1E4D30FF4EA7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E25E-6A7F-634A-8B54-A8C64391CE24}">
  <sheetPr>
    <pageSetUpPr fitToPage="1"/>
  </sheetPr>
  <dimension ref="B2:I27"/>
  <sheetViews>
    <sheetView tabSelected="1" zoomScaleNormal="100" zoomScaleSheetLayoutView="115" workbookViewId="0">
      <selection activeCell="F23" sqref="F23"/>
    </sheetView>
  </sheetViews>
  <sheetFormatPr defaultColWidth="8.875" defaultRowHeight="15.75" x14ac:dyDescent="0.25"/>
  <cols>
    <col min="1" max="1" width="3.625" customWidth="1"/>
    <col min="3" max="3" width="41.25" customWidth="1"/>
    <col min="4" max="5" width="21.625" customWidth="1"/>
    <col min="6" max="6" width="15.875" customWidth="1"/>
    <col min="7" max="7" width="4" customWidth="1"/>
    <col min="8" max="8" width="8.25" customWidth="1"/>
    <col min="9" max="9" width="21.625" customWidth="1"/>
  </cols>
  <sheetData>
    <row r="2" spans="2:9" ht="33.75" x14ac:dyDescent="0.5">
      <c r="B2" s="102" t="s">
        <v>0</v>
      </c>
      <c r="C2" s="103"/>
      <c r="D2" s="103"/>
      <c r="E2" s="103"/>
      <c r="F2" s="103"/>
      <c r="G2" s="103"/>
      <c r="H2" s="103"/>
      <c r="I2" s="104"/>
    </row>
    <row r="3" spans="2:9" x14ac:dyDescent="0.25">
      <c r="B3" s="10"/>
      <c r="C3" s="11"/>
      <c r="D3" s="11"/>
      <c r="E3" s="11"/>
      <c r="F3" s="11"/>
      <c r="G3" s="11"/>
      <c r="H3" s="11"/>
      <c r="I3" s="12"/>
    </row>
    <row r="4" spans="2:9" ht="21" x14ac:dyDescent="0.35">
      <c r="B4" s="13" t="s">
        <v>1</v>
      </c>
      <c r="C4" s="105" t="s">
        <v>232</v>
      </c>
      <c r="D4" s="105"/>
      <c r="E4" s="105"/>
      <c r="F4" s="105"/>
      <c r="G4" s="105"/>
      <c r="H4" s="105"/>
      <c r="I4" s="106"/>
    </row>
    <row r="5" spans="2:9" x14ac:dyDescent="0.25">
      <c r="B5" s="10"/>
      <c r="C5" s="11"/>
      <c r="D5" s="11"/>
      <c r="E5" s="11"/>
      <c r="F5" s="11"/>
      <c r="G5" s="11"/>
      <c r="H5" s="11"/>
      <c r="I5" s="12"/>
    </row>
    <row r="6" spans="2:9" x14ac:dyDescent="0.25">
      <c r="B6" s="10" t="s">
        <v>2</v>
      </c>
      <c r="C6" s="107" t="s">
        <v>3</v>
      </c>
      <c r="D6" s="107"/>
      <c r="E6" s="107"/>
      <c r="F6" s="11" t="s">
        <v>4</v>
      </c>
      <c r="G6" s="108"/>
      <c r="H6" s="107"/>
      <c r="I6" s="109"/>
    </row>
    <row r="7" spans="2:9" x14ac:dyDescent="0.25">
      <c r="B7" s="10" t="s">
        <v>5</v>
      </c>
      <c r="C7" s="107" t="s">
        <v>6</v>
      </c>
      <c r="D7" s="107"/>
      <c r="E7" s="107"/>
      <c r="F7" s="11" t="s">
        <v>7</v>
      </c>
      <c r="G7" s="107"/>
      <c r="H7" s="107"/>
      <c r="I7" s="109"/>
    </row>
    <row r="8" spans="2:9" x14ac:dyDescent="0.25">
      <c r="B8" s="10"/>
      <c r="C8" s="11"/>
      <c r="D8" s="11"/>
      <c r="E8" s="11"/>
      <c r="F8" s="11"/>
      <c r="G8" s="11"/>
      <c r="H8" s="11"/>
      <c r="I8" s="12"/>
    </row>
    <row r="9" spans="2:9" x14ac:dyDescent="0.25">
      <c r="B9" s="10"/>
      <c r="C9" s="11"/>
      <c r="D9" s="11"/>
      <c r="E9" s="11"/>
      <c r="F9" s="11"/>
      <c r="G9" s="11"/>
      <c r="H9" s="11"/>
      <c r="I9" s="12"/>
    </row>
    <row r="10" spans="2:9" ht="23.25" x14ac:dyDescent="0.35">
      <c r="B10" s="92" t="s">
        <v>8</v>
      </c>
      <c r="C10" s="93"/>
      <c r="D10" s="14"/>
      <c r="E10" s="14"/>
      <c r="F10" s="94">
        <f>D20</f>
        <v>269305660</v>
      </c>
      <c r="G10" s="94"/>
      <c r="H10" s="94"/>
      <c r="I10" s="95"/>
    </row>
    <row r="11" spans="2:9" ht="18.75" x14ac:dyDescent="0.3">
      <c r="B11" s="15" t="s">
        <v>9</v>
      </c>
      <c r="C11" s="16">
        <v>0.21</v>
      </c>
      <c r="D11" s="11"/>
      <c r="E11" s="11"/>
      <c r="F11" s="96">
        <f>F10*0.21</f>
        <v>56554188.600000001</v>
      </c>
      <c r="G11" s="96"/>
      <c r="H11" s="96"/>
      <c r="I11" s="97"/>
    </row>
    <row r="12" spans="2:9" x14ac:dyDescent="0.25">
      <c r="B12" s="10"/>
      <c r="C12" s="11"/>
      <c r="D12" s="11"/>
      <c r="E12" s="11"/>
      <c r="F12" s="11"/>
      <c r="G12" s="11"/>
      <c r="H12" s="11"/>
      <c r="I12" s="12"/>
    </row>
    <row r="13" spans="2:9" ht="31.5" x14ac:dyDescent="0.5">
      <c r="B13" s="98" t="s">
        <v>10</v>
      </c>
      <c r="C13" s="99"/>
      <c r="D13" s="17"/>
      <c r="E13" s="17"/>
      <c r="F13" s="17"/>
      <c r="G13" s="100">
        <f>F10+F11</f>
        <v>325859848.60000002</v>
      </c>
      <c r="H13" s="100"/>
      <c r="I13" s="101"/>
    </row>
    <row r="15" spans="2:9" ht="30" x14ac:dyDescent="0.25">
      <c r="B15" s="20" t="s">
        <v>11</v>
      </c>
      <c r="C15" s="21" t="s">
        <v>12</v>
      </c>
      <c r="D15" s="21" t="s">
        <v>13</v>
      </c>
      <c r="E15" s="21" t="s">
        <v>14</v>
      </c>
      <c r="F15" s="90" t="s">
        <v>9</v>
      </c>
    </row>
    <row r="16" spans="2:9" x14ac:dyDescent="0.25">
      <c r="B16" s="22" t="s">
        <v>15</v>
      </c>
      <c r="C16" s="23" t="s">
        <v>16</v>
      </c>
      <c r="D16" s="86">
        <f>'Stavební objekt SO01'!F1</f>
        <v>200529560</v>
      </c>
      <c r="E16" s="24">
        <f>D16*1.21</f>
        <v>242640767.59999999</v>
      </c>
      <c r="F16" s="9">
        <f>E16-D16</f>
        <v>42111207.599999994</v>
      </c>
    </row>
    <row r="17" spans="2:6" x14ac:dyDescent="0.25">
      <c r="B17" s="25" t="s">
        <v>17</v>
      </c>
      <c r="C17" s="26" t="s">
        <v>18</v>
      </c>
      <c r="D17" s="87">
        <f>'Přeložky IS'!F1</f>
        <v>20049800</v>
      </c>
      <c r="E17" s="27">
        <f>D17*1.21</f>
        <v>24260258</v>
      </c>
      <c r="F17" s="9">
        <f t="shared" ref="F17:F19" si="0">E17-D17</f>
        <v>4210458</v>
      </c>
    </row>
    <row r="18" spans="2:6" ht="15.75" customHeight="1" x14ac:dyDescent="0.25">
      <c r="B18" s="25" t="s">
        <v>234</v>
      </c>
      <c r="C18" s="26" t="s">
        <v>233</v>
      </c>
      <c r="D18" s="87">
        <f>'Komunikace, plochy, sadové'!F1</f>
        <v>31579300</v>
      </c>
      <c r="E18" s="27">
        <f>D18*1.21</f>
        <v>38210953</v>
      </c>
      <c r="F18" s="9">
        <f t="shared" si="0"/>
        <v>6631653</v>
      </c>
    </row>
    <row r="19" spans="2:6" ht="16.5" thickBot="1" x14ac:dyDescent="0.3">
      <c r="B19" s="22" t="s">
        <v>19</v>
      </c>
      <c r="C19" s="23" t="s">
        <v>20</v>
      </c>
      <c r="D19" s="86">
        <f>'Vedlejší a ostatní nákaldy'!F1</f>
        <v>17147000</v>
      </c>
      <c r="E19" s="24">
        <f>D19*1.21</f>
        <v>20747870</v>
      </c>
      <c r="F19" s="9">
        <f t="shared" si="0"/>
        <v>3600870</v>
      </c>
    </row>
    <row r="20" spans="2:6" ht="16.5" thickTop="1" x14ac:dyDescent="0.25">
      <c r="B20" s="82" t="s">
        <v>21</v>
      </c>
      <c r="C20" s="83"/>
      <c r="D20" s="88">
        <f>SUM(D16:D19)</f>
        <v>269305660</v>
      </c>
      <c r="E20" s="84">
        <f>SUM(E16:E19)</f>
        <v>325859848.60000002</v>
      </c>
      <c r="F20" s="9">
        <f>SUM(F16:F19)</f>
        <v>56554188.599999994</v>
      </c>
    </row>
    <row r="21" spans="2:6" x14ac:dyDescent="0.25">
      <c r="B21" s="18"/>
      <c r="D21" s="19"/>
    </row>
    <row r="22" spans="2:6" x14ac:dyDescent="0.25">
      <c r="C22" t="s">
        <v>238</v>
      </c>
      <c r="D22" s="9">
        <f>D16+D17+D19</f>
        <v>237726360</v>
      </c>
      <c r="E22" s="9" t="s">
        <v>236</v>
      </c>
      <c r="F22">
        <v>217880000</v>
      </c>
    </row>
    <row r="23" spans="2:6" ht="47.25" x14ac:dyDescent="0.25">
      <c r="C23" s="9" t="s">
        <v>235</v>
      </c>
      <c r="D23" s="9">
        <f>F20+D18</f>
        <v>88133488.599999994</v>
      </c>
      <c r="E23" s="91" t="s">
        <v>239</v>
      </c>
      <c r="F23" s="9" t="s">
        <v>240</v>
      </c>
    </row>
    <row r="24" spans="2:6" x14ac:dyDescent="0.25">
      <c r="C24" t="s">
        <v>237</v>
      </c>
      <c r="D24" s="9"/>
    </row>
    <row r="25" spans="2:6" x14ac:dyDescent="0.25">
      <c r="D25" s="9"/>
    </row>
    <row r="26" spans="2:6" x14ac:dyDescent="0.25">
      <c r="D26" s="9"/>
    </row>
    <row r="27" spans="2:6" x14ac:dyDescent="0.25">
      <c r="D27" s="9"/>
    </row>
  </sheetData>
  <mergeCells count="11">
    <mergeCell ref="B2:I2"/>
    <mergeCell ref="C4:I4"/>
    <mergeCell ref="C6:E6"/>
    <mergeCell ref="G6:I6"/>
    <mergeCell ref="C7:E7"/>
    <mergeCell ref="G7:I7"/>
    <mergeCell ref="B10:C10"/>
    <mergeCell ref="F10:I10"/>
    <mergeCell ref="F11:I11"/>
    <mergeCell ref="B13:C13"/>
    <mergeCell ref="G13:I13"/>
  </mergeCells>
  <pageMargins left="0.7" right="0.7" top="0.78740157499999996" bottom="0.78740157499999996" header="0.3" footer="0.3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E2B2B-FD6A-9D49-9EEF-8E6C7F8A2A94}">
  <dimension ref="A1:H163"/>
  <sheetViews>
    <sheetView topLeftCell="A136" zoomScaleNormal="100" workbookViewId="0">
      <selection activeCell="F1" sqref="F1"/>
    </sheetView>
  </sheetViews>
  <sheetFormatPr defaultColWidth="26.125" defaultRowHeight="15.75" x14ac:dyDescent="0.25"/>
  <cols>
    <col min="1" max="1" width="18" customWidth="1"/>
    <col min="2" max="2" width="84.375" customWidth="1"/>
    <col min="3" max="3" width="9.5" customWidth="1"/>
    <col min="4" max="4" width="26.125" style="55"/>
    <col min="5" max="6" width="26.125" style="56"/>
  </cols>
  <sheetData>
    <row r="1" spans="1:8" s="69" customFormat="1" ht="18.95" customHeight="1" x14ac:dyDescent="0.3">
      <c r="A1" s="85" t="s">
        <v>15</v>
      </c>
      <c r="B1" s="37"/>
      <c r="C1" s="38"/>
      <c r="D1" s="110"/>
      <c r="E1" s="110"/>
      <c r="F1" s="47">
        <f>F3+F5+F8+F18+F25+F32+F39+F46+F48+F50+F52+F55+F58+F61+F69+F75+F82+F94+F101+F107+F111+F118+F120+F127+F134+F137+F144+F146+F153+F160+F162</f>
        <v>200529560</v>
      </c>
    </row>
    <row r="2" spans="1:8" ht="30" x14ac:dyDescent="0.25">
      <c r="A2" s="40" t="s">
        <v>22</v>
      </c>
      <c r="B2" s="40" t="s">
        <v>23</v>
      </c>
      <c r="C2" s="40" t="s">
        <v>24</v>
      </c>
      <c r="D2" s="46" t="s">
        <v>25</v>
      </c>
      <c r="E2" s="41" t="s">
        <v>26</v>
      </c>
      <c r="F2" s="41" t="s">
        <v>184</v>
      </c>
    </row>
    <row r="3" spans="1:8" x14ac:dyDescent="0.25">
      <c r="A3" s="61" t="s">
        <v>27</v>
      </c>
      <c r="B3" s="62" t="s">
        <v>28</v>
      </c>
      <c r="C3" s="63"/>
      <c r="D3" s="64"/>
      <c r="E3" s="65"/>
      <c r="F3" s="65">
        <f>SUM(F4)</f>
        <v>1775000</v>
      </c>
    </row>
    <row r="4" spans="1:8" x14ac:dyDescent="0.25">
      <c r="A4" s="29"/>
      <c r="B4" s="45" t="s">
        <v>28</v>
      </c>
      <c r="C4" s="57" t="s">
        <v>29</v>
      </c>
      <c r="D4" s="50">
        <v>2500</v>
      </c>
      <c r="E4" s="51">
        <v>710</v>
      </c>
      <c r="F4" s="52">
        <f>D4*E4</f>
        <v>1775000</v>
      </c>
      <c r="H4" s="9"/>
    </row>
    <row r="5" spans="1:8" x14ac:dyDescent="0.25">
      <c r="A5" s="61" t="s">
        <v>30</v>
      </c>
      <c r="B5" s="62" t="s">
        <v>31</v>
      </c>
      <c r="C5" s="63"/>
      <c r="D5" s="64"/>
      <c r="E5" s="65"/>
      <c r="F5" s="65">
        <f>SUM(F6:F7)</f>
        <v>3219320</v>
      </c>
    </row>
    <row r="6" spans="1:8" x14ac:dyDescent="0.25">
      <c r="A6" s="29"/>
      <c r="B6" s="45" t="s">
        <v>32</v>
      </c>
      <c r="C6" s="57" t="s">
        <v>29</v>
      </c>
      <c r="D6" s="50">
        <v>194</v>
      </c>
      <c r="E6" s="51">
        <v>14200</v>
      </c>
      <c r="F6" s="52">
        <f t="shared" ref="F6:F7" si="0">D6*E6</f>
        <v>2754800</v>
      </c>
      <c r="H6" s="9"/>
    </row>
    <row r="7" spans="1:8" x14ac:dyDescent="0.25">
      <c r="A7" s="29"/>
      <c r="B7" s="30" t="s">
        <v>33</v>
      </c>
      <c r="C7" s="57" t="s">
        <v>29</v>
      </c>
      <c r="D7" s="50">
        <v>237</v>
      </c>
      <c r="E7" s="51">
        <v>1960</v>
      </c>
      <c r="F7" s="52">
        <f t="shared" si="0"/>
        <v>464520</v>
      </c>
      <c r="H7" s="9"/>
    </row>
    <row r="8" spans="1:8" x14ac:dyDescent="0.25">
      <c r="A8" s="61" t="s">
        <v>34</v>
      </c>
      <c r="B8" s="62" t="s">
        <v>35</v>
      </c>
      <c r="C8" s="63"/>
      <c r="D8" s="64"/>
      <c r="E8" s="65"/>
      <c r="F8" s="65">
        <f>SUM(F9:F17)</f>
        <v>7938200</v>
      </c>
    </row>
    <row r="9" spans="1:8" x14ac:dyDescent="0.25">
      <c r="A9" s="31"/>
      <c r="B9" s="32" t="s">
        <v>36</v>
      </c>
      <c r="C9" s="33" t="s">
        <v>37</v>
      </c>
      <c r="D9" s="53">
        <v>1</v>
      </c>
      <c r="E9" s="51">
        <v>1364550</v>
      </c>
      <c r="F9" s="52">
        <f t="shared" ref="F9:F17" si="1">D9*E9</f>
        <v>1364550</v>
      </c>
      <c r="H9" s="9"/>
    </row>
    <row r="10" spans="1:8" x14ac:dyDescent="0.25">
      <c r="A10" s="31"/>
      <c r="B10" s="32" t="s">
        <v>38</v>
      </c>
      <c r="C10" s="33" t="s">
        <v>37</v>
      </c>
      <c r="D10" s="53">
        <v>1</v>
      </c>
      <c r="E10" s="51">
        <v>988070</v>
      </c>
      <c r="F10" s="52">
        <f t="shared" si="1"/>
        <v>988070</v>
      </c>
      <c r="H10" s="9"/>
    </row>
    <row r="11" spans="1:8" x14ac:dyDescent="0.25">
      <c r="A11" s="31"/>
      <c r="B11" s="32" t="s">
        <v>39</v>
      </c>
      <c r="C11" s="33" t="s">
        <v>37</v>
      </c>
      <c r="D11" s="53">
        <v>1</v>
      </c>
      <c r="E11" s="51">
        <v>865340</v>
      </c>
      <c r="F11" s="52">
        <f t="shared" si="1"/>
        <v>865340</v>
      </c>
      <c r="H11" s="9"/>
    </row>
    <row r="12" spans="1:8" x14ac:dyDescent="0.25">
      <c r="A12" s="29"/>
      <c r="B12" s="32" t="s">
        <v>40</v>
      </c>
      <c r="C12" s="57" t="s">
        <v>37</v>
      </c>
      <c r="D12" s="53">
        <v>1</v>
      </c>
      <c r="E12" s="51">
        <v>867690</v>
      </c>
      <c r="F12" s="52">
        <f t="shared" si="1"/>
        <v>867690</v>
      </c>
      <c r="H12" s="9"/>
    </row>
    <row r="13" spans="1:8" x14ac:dyDescent="0.25">
      <c r="A13" s="29"/>
      <c r="B13" s="32" t="s">
        <v>41</v>
      </c>
      <c r="C13" s="57" t="s">
        <v>37</v>
      </c>
      <c r="D13" s="53">
        <v>1</v>
      </c>
      <c r="E13" s="51">
        <v>955110</v>
      </c>
      <c r="F13" s="52">
        <f>D13*E13</f>
        <v>955110</v>
      </c>
      <c r="H13" s="9"/>
    </row>
    <row r="14" spans="1:8" x14ac:dyDescent="0.25">
      <c r="A14" s="29"/>
      <c r="B14" s="32" t="s">
        <v>42</v>
      </c>
      <c r="C14" s="57" t="s">
        <v>37</v>
      </c>
      <c r="D14" s="53">
        <v>1</v>
      </c>
      <c r="E14" s="51">
        <v>928650</v>
      </c>
      <c r="F14" s="52">
        <f t="shared" si="1"/>
        <v>928650</v>
      </c>
      <c r="H14" s="9"/>
    </row>
    <row r="15" spans="1:8" x14ac:dyDescent="0.25">
      <c r="A15" s="29"/>
      <c r="B15" s="45" t="s">
        <v>43</v>
      </c>
      <c r="C15" s="57" t="s">
        <v>37</v>
      </c>
      <c r="D15" s="53">
        <v>1</v>
      </c>
      <c r="E15" s="51">
        <v>1541910</v>
      </c>
      <c r="F15" s="52">
        <f t="shared" si="1"/>
        <v>1541910</v>
      </c>
      <c r="H15" s="9"/>
    </row>
    <row r="16" spans="1:8" x14ac:dyDescent="0.25">
      <c r="A16" s="31"/>
      <c r="B16" s="32" t="s">
        <v>44</v>
      </c>
      <c r="C16" s="33" t="s">
        <v>37</v>
      </c>
      <c r="D16" s="53">
        <v>1</v>
      </c>
      <c r="E16" s="51">
        <v>14540</v>
      </c>
      <c r="F16" s="52">
        <f t="shared" si="1"/>
        <v>14540</v>
      </c>
      <c r="H16" s="9"/>
    </row>
    <row r="17" spans="1:8" x14ac:dyDescent="0.25">
      <c r="A17" s="29"/>
      <c r="B17" s="32" t="s">
        <v>45</v>
      </c>
      <c r="C17" s="57" t="s">
        <v>37</v>
      </c>
      <c r="D17" s="53">
        <v>1</v>
      </c>
      <c r="E17" s="51">
        <v>412340</v>
      </c>
      <c r="F17" s="52">
        <f t="shared" si="1"/>
        <v>412340</v>
      </c>
      <c r="H17" s="9"/>
    </row>
    <row r="18" spans="1:8" x14ac:dyDescent="0.25">
      <c r="A18" s="61" t="s">
        <v>46</v>
      </c>
      <c r="B18" s="62" t="s">
        <v>47</v>
      </c>
      <c r="C18" s="63"/>
      <c r="D18" s="64"/>
      <c r="E18" s="65"/>
      <c r="F18" s="65">
        <f>SUM(F19:F24)</f>
        <v>20118700</v>
      </c>
    </row>
    <row r="19" spans="1:8" x14ac:dyDescent="0.25">
      <c r="A19" s="34"/>
      <c r="B19" s="30" t="s">
        <v>48</v>
      </c>
      <c r="C19" s="57" t="s">
        <v>49</v>
      </c>
      <c r="D19" s="50">
        <v>623</v>
      </c>
      <c r="E19" s="51">
        <v>6100</v>
      </c>
      <c r="F19" s="52">
        <f t="shared" ref="F19:F24" si="2">D19*E19</f>
        <v>3800300</v>
      </c>
      <c r="H19" s="9"/>
    </row>
    <row r="20" spans="1:8" x14ac:dyDescent="0.25">
      <c r="A20" s="34"/>
      <c r="B20" s="30" t="s">
        <v>50</v>
      </c>
      <c r="C20" s="57" t="s">
        <v>49</v>
      </c>
      <c r="D20" s="50">
        <v>623</v>
      </c>
      <c r="E20" s="51">
        <v>5700</v>
      </c>
      <c r="F20" s="52">
        <f t="shared" si="2"/>
        <v>3551100</v>
      </c>
      <c r="H20" s="9"/>
    </row>
    <row r="21" spans="1:8" x14ac:dyDescent="0.25">
      <c r="A21" s="34"/>
      <c r="B21" s="30" t="s">
        <v>51</v>
      </c>
      <c r="C21" s="57" t="s">
        <v>49</v>
      </c>
      <c r="D21" s="50">
        <v>623</v>
      </c>
      <c r="E21" s="51">
        <v>5500</v>
      </c>
      <c r="F21" s="52">
        <f t="shared" si="2"/>
        <v>3426500</v>
      </c>
      <c r="H21" s="9"/>
    </row>
    <row r="22" spans="1:8" x14ac:dyDescent="0.25">
      <c r="A22" s="34"/>
      <c r="B22" s="30" t="s">
        <v>52</v>
      </c>
      <c r="C22" s="57" t="s">
        <v>49</v>
      </c>
      <c r="D22" s="50">
        <v>623</v>
      </c>
      <c r="E22" s="51">
        <v>5600</v>
      </c>
      <c r="F22" s="52">
        <f t="shared" si="2"/>
        <v>3488800</v>
      </c>
      <c r="H22" s="9"/>
    </row>
    <row r="23" spans="1:8" x14ac:dyDescent="0.25">
      <c r="A23" s="34"/>
      <c r="B23" s="30" t="s">
        <v>53</v>
      </c>
      <c r="C23" s="57" t="s">
        <v>49</v>
      </c>
      <c r="D23" s="50">
        <v>629</v>
      </c>
      <c r="E23" s="51">
        <v>5600</v>
      </c>
      <c r="F23" s="52">
        <f t="shared" si="2"/>
        <v>3522400</v>
      </c>
      <c r="H23" s="9"/>
    </row>
    <row r="24" spans="1:8" x14ac:dyDescent="0.25">
      <c r="A24" s="34"/>
      <c r="B24" s="30" t="s">
        <v>54</v>
      </c>
      <c r="C24" s="57" t="s">
        <v>49</v>
      </c>
      <c r="D24" s="50">
        <v>416</v>
      </c>
      <c r="E24" s="51">
        <v>5600</v>
      </c>
      <c r="F24" s="52">
        <f t="shared" si="2"/>
        <v>2329600</v>
      </c>
      <c r="H24" s="9"/>
    </row>
    <row r="25" spans="1:8" x14ac:dyDescent="0.25">
      <c r="A25" s="61" t="s">
        <v>55</v>
      </c>
      <c r="B25" s="62" t="s">
        <v>56</v>
      </c>
      <c r="C25" s="63"/>
      <c r="D25" s="64"/>
      <c r="E25" s="65"/>
      <c r="F25" s="65">
        <f>SUM(F26:F31)</f>
        <v>2847850</v>
      </c>
    </row>
    <row r="26" spans="1:8" x14ac:dyDescent="0.25">
      <c r="A26" s="29"/>
      <c r="B26" s="30" t="s">
        <v>57</v>
      </c>
      <c r="C26" s="57" t="s">
        <v>37</v>
      </c>
      <c r="D26" s="50">
        <v>1</v>
      </c>
      <c r="E26" s="51">
        <v>559790</v>
      </c>
      <c r="F26" s="52">
        <f t="shared" ref="F26:F31" si="3">D26*E26</f>
        <v>559790</v>
      </c>
      <c r="H26" s="9"/>
    </row>
    <row r="27" spans="1:8" x14ac:dyDescent="0.25">
      <c r="A27" s="29"/>
      <c r="B27" s="30" t="s">
        <v>58</v>
      </c>
      <c r="C27" s="57" t="s">
        <v>37</v>
      </c>
      <c r="D27" s="50">
        <v>1</v>
      </c>
      <c r="E27" s="51">
        <v>516570</v>
      </c>
      <c r="F27" s="52">
        <f t="shared" si="3"/>
        <v>516570</v>
      </c>
      <c r="H27" s="9"/>
    </row>
    <row r="28" spans="1:8" x14ac:dyDescent="0.25">
      <c r="A28" s="29"/>
      <c r="B28" s="30" t="s">
        <v>59</v>
      </c>
      <c r="C28" s="57" t="s">
        <v>37</v>
      </c>
      <c r="D28" s="50">
        <v>1</v>
      </c>
      <c r="E28" s="51">
        <v>474360</v>
      </c>
      <c r="F28" s="52">
        <f t="shared" si="3"/>
        <v>474360</v>
      </c>
      <c r="H28" s="9"/>
    </row>
    <row r="29" spans="1:8" x14ac:dyDescent="0.25">
      <c r="A29" s="29"/>
      <c r="B29" s="30" t="s">
        <v>60</v>
      </c>
      <c r="C29" s="57" t="s">
        <v>37</v>
      </c>
      <c r="D29" s="50">
        <v>1</v>
      </c>
      <c r="E29" s="51">
        <v>517240</v>
      </c>
      <c r="F29" s="52">
        <f t="shared" si="3"/>
        <v>517240</v>
      </c>
      <c r="H29" s="9"/>
    </row>
    <row r="30" spans="1:8" x14ac:dyDescent="0.25">
      <c r="A30" s="29"/>
      <c r="B30" s="30" t="s">
        <v>61</v>
      </c>
      <c r="C30" s="57" t="s">
        <v>37</v>
      </c>
      <c r="D30" s="50">
        <v>1</v>
      </c>
      <c r="E30" s="51">
        <v>606020</v>
      </c>
      <c r="F30" s="52">
        <f t="shared" si="3"/>
        <v>606020</v>
      </c>
      <c r="H30" s="9"/>
    </row>
    <row r="31" spans="1:8" x14ac:dyDescent="0.25">
      <c r="A31" s="29"/>
      <c r="B31" s="30" t="s">
        <v>62</v>
      </c>
      <c r="C31" s="57" t="s">
        <v>37</v>
      </c>
      <c r="D31" s="50">
        <v>1</v>
      </c>
      <c r="E31" s="51">
        <v>173870</v>
      </c>
      <c r="F31" s="52">
        <f t="shared" si="3"/>
        <v>173870</v>
      </c>
      <c r="H31" s="9"/>
    </row>
    <row r="32" spans="1:8" x14ac:dyDescent="0.25">
      <c r="A32" s="61" t="s">
        <v>63</v>
      </c>
      <c r="B32" s="62" t="s">
        <v>64</v>
      </c>
      <c r="C32" s="63"/>
      <c r="D32" s="64"/>
      <c r="E32" s="65"/>
      <c r="F32" s="65">
        <f>SUM(F33:F38)</f>
        <v>4792000</v>
      </c>
    </row>
    <row r="33" spans="1:8" x14ac:dyDescent="0.25">
      <c r="A33" s="29"/>
      <c r="B33" s="30" t="s">
        <v>65</v>
      </c>
      <c r="C33" s="57" t="s">
        <v>49</v>
      </c>
      <c r="D33" s="50">
        <v>368</v>
      </c>
      <c r="E33" s="51">
        <v>2640</v>
      </c>
      <c r="F33" s="52">
        <f t="shared" ref="F33:F38" si="4">D33*E33</f>
        <v>971520</v>
      </c>
      <c r="H33" s="9"/>
    </row>
    <row r="34" spans="1:8" x14ac:dyDescent="0.25">
      <c r="A34" s="29"/>
      <c r="B34" s="30" t="s">
        <v>66</v>
      </c>
      <c r="C34" s="57" t="s">
        <v>49</v>
      </c>
      <c r="D34" s="50">
        <v>343</v>
      </c>
      <c r="E34" s="51">
        <v>3090</v>
      </c>
      <c r="F34" s="52">
        <f t="shared" si="4"/>
        <v>1059870</v>
      </c>
      <c r="H34" s="9"/>
    </row>
    <row r="35" spans="1:8" x14ac:dyDescent="0.25">
      <c r="A35" s="29"/>
      <c r="B35" s="30" t="s">
        <v>67</v>
      </c>
      <c r="C35" s="57" t="s">
        <v>49</v>
      </c>
      <c r="D35" s="50">
        <v>259</v>
      </c>
      <c r="E35" s="51">
        <v>2720</v>
      </c>
      <c r="F35" s="52">
        <f t="shared" si="4"/>
        <v>704480</v>
      </c>
      <c r="H35" s="9"/>
    </row>
    <row r="36" spans="1:8" x14ac:dyDescent="0.25">
      <c r="A36" s="29"/>
      <c r="B36" s="30" t="s">
        <v>68</v>
      </c>
      <c r="C36" s="57" t="s">
        <v>49</v>
      </c>
      <c r="D36" s="50">
        <v>257</v>
      </c>
      <c r="E36" s="51">
        <v>2720</v>
      </c>
      <c r="F36" s="52">
        <f t="shared" si="4"/>
        <v>699040</v>
      </c>
      <c r="H36" s="9"/>
    </row>
    <row r="37" spans="1:8" x14ac:dyDescent="0.25">
      <c r="A37" s="29"/>
      <c r="B37" s="30" t="s">
        <v>69</v>
      </c>
      <c r="C37" s="57" t="s">
        <v>49</v>
      </c>
      <c r="D37" s="50">
        <v>257</v>
      </c>
      <c r="E37" s="51">
        <v>2720</v>
      </c>
      <c r="F37" s="52">
        <f t="shared" si="4"/>
        <v>699040</v>
      </c>
      <c r="H37" s="9"/>
    </row>
    <row r="38" spans="1:8" x14ac:dyDescent="0.25">
      <c r="A38" s="29"/>
      <c r="B38" s="30" t="s">
        <v>70</v>
      </c>
      <c r="C38" s="57" t="s">
        <v>49</v>
      </c>
      <c r="D38" s="50">
        <v>321</v>
      </c>
      <c r="E38" s="51">
        <v>2050</v>
      </c>
      <c r="F38" s="52">
        <f t="shared" si="4"/>
        <v>658050</v>
      </c>
      <c r="H38" s="9"/>
    </row>
    <row r="39" spans="1:8" x14ac:dyDescent="0.25">
      <c r="A39" s="61" t="s">
        <v>71</v>
      </c>
      <c r="B39" s="62" t="s">
        <v>72</v>
      </c>
      <c r="C39" s="63"/>
      <c r="D39" s="64"/>
      <c r="E39" s="65"/>
      <c r="F39" s="65">
        <f>SUM(F40:F45)</f>
        <v>2099100</v>
      </c>
    </row>
    <row r="40" spans="1:8" x14ac:dyDescent="0.25">
      <c r="A40" s="34"/>
      <c r="B40" s="45" t="s">
        <v>73</v>
      </c>
      <c r="C40" s="57" t="s">
        <v>37</v>
      </c>
      <c r="D40" s="50">
        <v>1</v>
      </c>
      <c r="E40" s="51">
        <v>353620</v>
      </c>
      <c r="F40" s="52">
        <f t="shared" ref="F40:F45" si="5">D40*E40</f>
        <v>353620</v>
      </c>
      <c r="H40" s="9"/>
    </row>
    <row r="41" spans="1:8" x14ac:dyDescent="0.25">
      <c r="A41" s="34"/>
      <c r="B41" s="45" t="s">
        <v>74</v>
      </c>
      <c r="C41" s="57" t="s">
        <v>37</v>
      </c>
      <c r="D41" s="50">
        <v>1</v>
      </c>
      <c r="E41" s="51">
        <v>374180</v>
      </c>
      <c r="F41" s="52">
        <f t="shared" si="5"/>
        <v>374180</v>
      </c>
      <c r="H41" s="9"/>
    </row>
    <row r="42" spans="1:8" x14ac:dyDescent="0.25">
      <c r="A42" s="34"/>
      <c r="B42" s="45" t="s">
        <v>75</v>
      </c>
      <c r="C42" s="57" t="s">
        <v>37</v>
      </c>
      <c r="D42" s="50">
        <v>1</v>
      </c>
      <c r="E42" s="51">
        <v>376100</v>
      </c>
      <c r="F42" s="52">
        <f t="shared" si="5"/>
        <v>376100</v>
      </c>
      <c r="H42" s="9"/>
    </row>
    <row r="43" spans="1:8" x14ac:dyDescent="0.25">
      <c r="A43" s="34"/>
      <c r="B43" s="45" t="s">
        <v>76</v>
      </c>
      <c r="C43" s="57" t="s">
        <v>37</v>
      </c>
      <c r="D43" s="50">
        <v>1</v>
      </c>
      <c r="E43" s="51">
        <v>375720</v>
      </c>
      <c r="F43" s="52">
        <f t="shared" si="5"/>
        <v>375720</v>
      </c>
      <c r="H43" s="9"/>
    </row>
    <row r="44" spans="1:8" x14ac:dyDescent="0.25">
      <c r="A44" s="34"/>
      <c r="B44" s="45" t="s">
        <v>77</v>
      </c>
      <c r="C44" s="57" t="s">
        <v>37</v>
      </c>
      <c r="D44" s="50">
        <v>1</v>
      </c>
      <c r="E44" s="51">
        <v>376110</v>
      </c>
      <c r="F44" s="52">
        <f t="shared" si="5"/>
        <v>376110</v>
      </c>
      <c r="H44" s="9"/>
    </row>
    <row r="45" spans="1:8" x14ac:dyDescent="0.25">
      <c r="A45" s="34"/>
      <c r="B45" s="45" t="s">
        <v>78</v>
      </c>
      <c r="C45" s="57" t="s">
        <v>37</v>
      </c>
      <c r="D45" s="50">
        <v>1</v>
      </c>
      <c r="E45" s="51">
        <v>243370</v>
      </c>
      <c r="F45" s="52">
        <f t="shared" si="5"/>
        <v>243370</v>
      </c>
      <c r="H45" s="9"/>
    </row>
    <row r="46" spans="1:8" x14ac:dyDescent="0.25">
      <c r="A46" s="61" t="s">
        <v>79</v>
      </c>
      <c r="B46" s="62" t="s">
        <v>80</v>
      </c>
      <c r="C46" s="63"/>
      <c r="D46" s="64"/>
      <c r="E46" s="65"/>
      <c r="F46" s="65">
        <f>SUM(F47)</f>
        <v>1646600</v>
      </c>
    </row>
    <row r="47" spans="1:8" x14ac:dyDescent="0.25">
      <c r="A47" s="34"/>
      <c r="B47" s="45" t="s">
        <v>80</v>
      </c>
      <c r="C47" s="57" t="s">
        <v>37</v>
      </c>
      <c r="D47" s="50">
        <v>1</v>
      </c>
      <c r="E47" s="51">
        <v>1646600</v>
      </c>
      <c r="F47" s="52">
        <f>D47*E47</f>
        <v>1646600</v>
      </c>
      <c r="H47" s="9"/>
    </row>
    <row r="48" spans="1:8" x14ac:dyDescent="0.25">
      <c r="A48" s="61" t="s">
        <v>81</v>
      </c>
      <c r="B48" s="62" t="s">
        <v>82</v>
      </c>
      <c r="C48" s="63"/>
      <c r="D48" s="64"/>
      <c r="E48" s="65"/>
      <c r="F48" s="65">
        <f>SUM(F49)</f>
        <v>642390</v>
      </c>
    </row>
    <row r="49" spans="1:8" x14ac:dyDescent="0.25">
      <c r="A49" s="29"/>
      <c r="B49" s="45" t="s">
        <v>83</v>
      </c>
      <c r="C49" s="57" t="s">
        <v>37</v>
      </c>
      <c r="D49" s="50">
        <v>1</v>
      </c>
      <c r="E49" s="51">
        <v>642390</v>
      </c>
      <c r="F49" s="52">
        <f>D49*E49</f>
        <v>642390</v>
      </c>
      <c r="H49" s="9"/>
    </row>
    <row r="50" spans="1:8" x14ac:dyDescent="0.25">
      <c r="A50" s="61" t="s">
        <v>84</v>
      </c>
      <c r="B50" s="62" t="s">
        <v>85</v>
      </c>
      <c r="C50" s="63"/>
      <c r="D50" s="64"/>
      <c r="E50" s="65"/>
      <c r="F50" s="65">
        <f>SUM(F51)</f>
        <v>599710</v>
      </c>
    </row>
    <row r="51" spans="1:8" x14ac:dyDescent="0.25">
      <c r="A51" s="34"/>
      <c r="B51" s="45" t="s">
        <v>86</v>
      </c>
      <c r="C51" s="57" t="s">
        <v>37</v>
      </c>
      <c r="D51" s="50">
        <v>1</v>
      </c>
      <c r="E51" s="51">
        <v>599710</v>
      </c>
      <c r="F51" s="52">
        <f>D51*E51</f>
        <v>599710</v>
      </c>
      <c r="H51" s="9"/>
    </row>
    <row r="52" spans="1:8" x14ac:dyDescent="0.25">
      <c r="A52" s="61">
        <v>711</v>
      </c>
      <c r="B52" s="62" t="s">
        <v>87</v>
      </c>
      <c r="C52" s="63"/>
      <c r="D52" s="64"/>
      <c r="E52" s="65"/>
      <c r="F52" s="65">
        <f>SUM(F53:F54)</f>
        <v>678970</v>
      </c>
    </row>
    <row r="53" spans="1:8" x14ac:dyDescent="0.25">
      <c r="A53" s="29"/>
      <c r="B53" s="45" t="s">
        <v>88</v>
      </c>
      <c r="C53" s="57" t="s">
        <v>37</v>
      </c>
      <c r="D53" s="50">
        <v>1</v>
      </c>
      <c r="E53" s="51">
        <v>423880</v>
      </c>
      <c r="F53" s="52">
        <f t="shared" ref="F53:F54" si="6">D53*E53</f>
        <v>423880</v>
      </c>
      <c r="H53" s="9"/>
    </row>
    <row r="54" spans="1:8" x14ac:dyDescent="0.25">
      <c r="A54" s="29"/>
      <c r="B54" s="45" t="s">
        <v>89</v>
      </c>
      <c r="C54" s="57" t="s">
        <v>37</v>
      </c>
      <c r="D54" s="50">
        <v>1</v>
      </c>
      <c r="E54" s="51">
        <v>255090</v>
      </c>
      <c r="F54" s="52">
        <f t="shared" si="6"/>
        <v>255090</v>
      </c>
      <c r="H54" s="9"/>
    </row>
    <row r="55" spans="1:8" x14ac:dyDescent="0.25">
      <c r="A55" s="61">
        <v>712</v>
      </c>
      <c r="B55" s="62" t="s">
        <v>90</v>
      </c>
      <c r="C55" s="63"/>
      <c r="D55" s="64"/>
      <c r="E55" s="65"/>
      <c r="F55" s="65">
        <f>SUM(F56:F57)</f>
        <v>1219420</v>
      </c>
    </row>
    <row r="56" spans="1:8" x14ac:dyDescent="0.25">
      <c r="A56" s="29"/>
      <c r="B56" s="30" t="s">
        <v>91</v>
      </c>
      <c r="C56" s="57" t="s">
        <v>37</v>
      </c>
      <c r="D56" s="50">
        <v>1</v>
      </c>
      <c r="E56" s="51">
        <v>457840</v>
      </c>
      <c r="F56" s="52">
        <f t="shared" ref="F56:F57" si="7">D56*E56</f>
        <v>457840</v>
      </c>
      <c r="H56" s="9"/>
    </row>
    <row r="57" spans="1:8" x14ac:dyDescent="0.25">
      <c r="A57" s="29"/>
      <c r="B57" s="30" t="s">
        <v>92</v>
      </c>
      <c r="C57" s="57" t="s">
        <v>37</v>
      </c>
      <c r="D57" s="50">
        <v>1</v>
      </c>
      <c r="E57" s="51">
        <v>761580</v>
      </c>
      <c r="F57" s="52">
        <f t="shared" si="7"/>
        <v>761580</v>
      </c>
      <c r="H57" s="9"/>
    </row>
    <row r="58" spans="1:8" ht="15.75" customHeight="1" x14ac:dyDescent="0.25">
      <c r="A58" s="61">
        <v>713</v>
      </c>
      <c r="B58" s="62" t="s">
        <v>93</v>
      </c>
      <c r="C58" s="63"/>
      <c r="D58" s="64"/>
      <c r="E58" s="65"/>
      <c r="F58" s="65">
        <f>SUM(F59:F60)</f>
        <v>3297910</v>
      </c>
    </row>
    <row r="59" spans="1:8" x14ac:dyDescent="0.25">
      <c r="A59" s="34"/>
      <c r="B59" s="45" t="s">
        <v>94</v>
      </c>
      <c r="C59" s="57" t="s">
        <v>37</v>
      </c>
      <c r="D59" s="50">
        <v>1</v>
      </c>
      <c r="E59" s="51">
        <v>1817380</v>
      </c>
      <c r="F59" s="52">
        <f t="shared" ref="F59:F60" si="8">D59*E59</f>
        <v>1817380</v>
      </c>
      <c r="H59" s="9"/>
    </row>
    <row r="60" spans="1:8" x14ac:dyDescent="0.25">
      <c r="A60" s="34"/>
      <c r="B60" s="45" t="s">
        <v>95</v>
      </c>
      <c r="C60" s="57" t="s">
        <v>37</v>
      </c>
      <c r="D60" s="50">
        <v>1</v>
      </c>
      <c r="E60" s="51">
        <v>1480530</v>
      </c>
      <c r="F60" s="52">
        <f t="shared" si="8"/>
        <v>1480530</v>
      </c>
      <c r="H60" s="9"/>
    </row>
    <row r="61" spans="1:8" ht="15.75" customHeight="1" x14ac:dyDescent="0.25">
      <c r="A61" s="61">
        <v>721</v>
      </c>
      <c r="B61" s="62" t="s">
        <v>96</v>
      </c>
      <c r="C61" s="63"/>
      <c r="D61" s="64"/>
      <c r="E61" s="65"/>
      <c r="F61" s="65">
        <f>SUM(F62:F68)</f>
        <v>20098160</v>
      </c>
    </row>
    <row r="62" spans="1:8" x14ac:dyDescent="0.25">
      <c r="A62" s="34"/>
      <c r="B62" s="30" t="s">
        <v>28</v>
      </c>
      <c r="C62" s="57" t="s">
        <v>37</v>
      </c>
      <c r="D62" s="50">
        <v>1</v>
      </c>
      <c r="E62" s="51">
        <v>369930</v>
      </c>
      <c r="F62" s="52">
        <f t="shared" ref="F62:F68" si="9">D62*E62</f>
        <v>369930</v>
      </c>
      <c r="H62" s="9"/>
    </row>
    <row r="63" spans="1:8" x14ac:dyDescent="0.25">
      <c r="A63" s="35"/>
      <c r="B63" s="36" t="s">
        <v>97</v>
      </c>
      <c r="C63" s="57" t="s">
        <v>37</v>
      </c>
      <c r="D63" s="50">
        <v>1</v>
      </c>
      <c r="E63" s="51">
        <v>68970</v>
      </c>
      <c r="F63" s="52">
        <f t="shared" si="9"/>
        <v>68970</v>
      </c>
      <c r="H63" s="9"/>
    </row>
    <row r="64" spans="1:8" x14ac:dyDescent="0.25">
      <c r="A64" s="35"/>
      <c r="B64" s="36" t="s">
        <v>98</v>
      </c>
      <c r="C64" s="57" t="s">
        <v>37</v>
      </c>
      <c r="D64" s="50">
        <v>1</v>
      </c>
      <c r="E64" s="51">
        <v>3640180</v>
      </c>
      <c r="F64" s="52">
        <f t="shared" si="9"/>
        <v>3640180</v>
      </c>
      <c r="H64" s="9"/>
    </row>
    <row r="65" spans="1:8" x14ac:dyDescent="0.25">
      <c r="A65" s="35"/>
      <c r="B65" s="36" t="s">
        <v>99</v>
      </c>
      <c r="C65" s="57" t="s">
        <v>37</v>
      </c>
      <c r="D65" s="50">
        <v>1</v>
      </c>
      <c r="E65" s="51">
        <v>6881980</v>
      </c>
      <c r="F65" s="52">
        <f t="shared" si="9"/>
        <v>6881980</v>
      </c>
      <c r="H65" s="9"/>
    </row>
    <row r="66" spans="1:8" x14ac:dyDescent="0.25">
      <c r="A66" s="35"/>
      <c r="B66" s="36" t="s">
        <v>100</v>
      </c>
      <c r="C66" s="57" t="s">
        <v>37</v>
      </c>
      <c r="D66" s="50">
        <v>1</v>
      </c>
      <c r="E66" s="51">
        <v>2305800</v>
      </c>
      <c r="F66" s="52">
        <f t="shared" si="9"/>
        <v>2305800</v>
      </c>
      <c r="H66" s="9"/>
    </row>
    <row r="67" spans="1:8" x14ac:dyDescent="0.25">
      <c r="A67" s="35"/>
      <c r="B67" s="36" t="s">
        <v>101</v>
      </c>
      <c r="C67" s="57" t="s">
        <v>37</v>
      </c>
      <c r="D67" s="50">
        <v>1</v>
      </c>
      <c r="E67" s="51">
        <v>1016300</v>
      </c>
      <c r="F67" s="52">
        <f t="shared" si="9"/>
        <v>1016300</v>
      </c>
      <c r="H67" s="9"/>
    </row>
    <row r="68" spans="1:8" x14ac:dyDescent="0.25">
      <c r="A68" s="29"/>
      <c r="B68" s="45" t="s">
        <v>102</v>
      </c>
      <c r="C68" s="57" t="s">
        <v>37</v>
      </c>
      <c r="D68" s="50">
        <v>1</v>
      </c>
      <c r="E68" s="51">
        <v>5815000</v>
      </c>
      <c r="F68" s="52">
        <f t="shared" si="9"/>
        <v>5815000</v>
      </c>
      <c r="H68" s="9"/>
    </row>
    <row r="69" spans="1:8" x14ac:dyDescent="0.25">
      <c r="A69" s="61">
        <v>731</v>
      </c>
      <c r="B69" s="62" t="s">
        <v>103</v>
      </c>
      <c r="C69" s="63"/>
      <c r="D69" s="64"/>
      <c r="E69" s="65"/>
      <c r="F69" s="65">
        <f>SUM(F70:F74)</f>
        <v>6033650</v>
      </c>
    </row>
    <row r="70" spans="1:8" x14ac:dyDescent="0.25">
      <c r="A70" s="29"/>
      <c r="B70" s="30" t="s">
        <v>104</v>
      </c>
      <c r="C70" s="58" t="s">
        <v>37</v>
      </c>
      <c r="D70" s="50">
        <v>1</v>
      </c>
      <c r="E70" s="51">
        <v>462570</v>
      </c>
      <c r="F70" s="52">
        <f t="shared" ref="F70:F74" si="10">D70*E70</f>
        <v>462570</v>
      </c>
      <c r="H70" s="9"/>
    </row>
    <row r="71" spans="1:8" x14ac:dyDescent="0.25">
      <c r="A71" s="29"/>
      <c r="B71" s="30" t="s">
        <v>105</v>
      </c>
      <c r="C71" s="58" t="s">
        <v>37</v>
      </c>
      <c r="D71" s="50">
        <v>1</v>
      </c>
      <c r="E71" s="51">
        <v>222000</v>
      </c>
      <c r="F71" s="52">
        <f t="shared" si="10"/>
        <v>222000</v>
      </c>
      <c r="H71" s="9"/>
    </row>
    <row r="72" spans="1:8" x14ac:dyDescent="0.25">
      <c r="A72" s="29"/>
      <c r="B72" s="30" t="s">
        <v>106</v>
      </c>
      <c r="C72" s="58" t="s">
        <v>37</v>
      </c>
      <c r="D72" s="50">
        <v>1</v>
      </c>
      <c r="E72" s="51">
        <v>770000</v>
      </c>
      <c r="F72" s="52">
        <f t="shared" si="10"/>
        <v>770000</v>
      </c>
      <c r="H72" s="9"/>
    </row>
    <row r="73" spans="1:8" x14ac:dyDescent="0.25">
      <c r="A73" s="29"/>
      <c r="B73" s="30" t="s">
        <v>107</v>
      </c>
      <c r="C73" s="58" t="s">
        <v>37</v>
      </c>
      <c r="D73" s="50">
        <v>1</v>
      </c>
      <c r="E73" s="51">
        <v>2995200</v>
      </c>
      <c r="F73" s="52">
        <f t="shared" si="10"/>
        <v>2995200</v>
      </c>
      <c r="H73" s="9"/>
    </row>
    <row r="74" spans="1:8" x14ac:dyDescent="0.25">
      <c r="A74" s="29"/>
      <c r="B74" s="45" t="s">
        <v>108</v>
      </c>
      <c r="C74" s="58" t="s">
        <v>37</v>
      </c>
      <c r="D74" s="50">
        <v>1</v>
      </c>
      <c r="E74" s="51">
        <v>1583880</v>
      </c>
      <c r="F74" s="52">
        <f t="shared" si="10"/>
        <v>1583880</v>
      </c>
      <c r="H74" s="9"/>
    </row>
    <row r="75" spans="1:8" x14ac:dyDescent="0.25">
      <c r="A75" s="61">
        <v>741</v>
      </c>
      <c r="B75" s="62" t="s">
        <v>109</v>
      </c>
      <c r="C75" s="63"/>
      <c r="D75" s="64"/>
      <c r="E75" s="65"/>
      <c r="F75" s="65">
        <f>SUM(F76:F81)</f>
        <v>27500000</v>
      </c>
    </row>
    <row r="76" spans="1:8" x14ac:dyDescent="0.25">
      <c r="A76" s="34"/>
      <c r="B76" s="45" t="s">
        <v>110</v>
      </c>
      <c r="C76" s="57" t="s">
        <v>37</v>
      </c>
      <c r="D76" s="50">
        <v>1</v>
      </c>
      <c r="E76" s="51">
        <v>3000000</v>
      </c>
      <c r="F76" s="52">
        <f t="shared" ref="F76:F81" si="11">D76*E76</f>
        <v>3000000</v>
      </c>
      <c r="H76" s="9"/>
    </row>
    <row r="77" spans="1:8" x14ac:dyDescent="0.25">
      <c r="A77" s="34"/>
      <c r="B77" s="45" t="s">
        <v>111</v>
      </c>
      <c r="C77" s="57" t="s">
        <v>37</v>
      </c>
      <c r="D77" s="50">
        <v>1</v>
      </c>
      <c r="E77" s="51">
        <v>3000000</v>
      </c>
      <c r="F77" s="52">
        <f t="shared" si="11"/>
        <v>3000000</v>
      </c>
      <c r="H77" s="9"/>
    </row>
    <row r="78" spans="1:8" x14ac:dyDescent="0.25">
      <c r="A78" s="34"/>
      <c r="B78" s="45" t="s">
        <v>112</v>
      </c>
      <c r="C78" s="57" t="s">
        <v>37</v>
      </c>
      <c r="D78" s="50">
        <v>1</v>
      </c>
      <c r="E78" s="51">
        <v>500000</v>
      </c>
      <c r="F78" s="52">
        <f t="shared" si="11"/>
        <v>500000</v>
      </c>
      <c r="H78" s="9"/>
    </row>
    <row r="79" spans="1:8" x14ac:dyDescent="0.25">
      <c r="A79" s="34"/>
      <c r="B79" s="45" t="s">
        <v>113</v>
      </c>
      <c r="C79" s="57" t="s">
        <v>37</v>
      </c>
      <c r="D79" s="50">
        <v>1</v>
      </c>
      <c r="E79" s="51">
        <v>4000000</v>
      </c>
      <c r="F79" s="52">
        <f t="shared" si="11"/>
        <v>4000000</v>
      </c>
      <c r="H79" s="9"/>
    </row>
    <row r="80" spans="1:8" x14ac:dyDescent="0.25">
      <c r="A80" s="34"/>
      <c r="B80" s="45" t="s">
        <v>114</v>
      </c>
      <c r="C80" s="57" t="s">
        <v>37</v>
      </c>
      <c r="D80" s="50">
        <v>1</v>
      </c>
      <c r="E80" s="51">
        <v>16000000</v>
      </c>
      <c r="F80" s="52">
        <f t="shared" si="11"/>
        <v>16000000</v>
      </c>
      <c r="H80" s="9"/>
    </row>
    <row r="81" spans="1:8" x14ac:dyDescent="0.25">
      <c r="A81" s="34"/>
      <c r="B81" s="45" t="s">
        <v>115</v>
      </c>
      <c r="C81" s="57" t="s">
        <v>37</v>
      </c>
      <c r="D81" s="50">
        <v>1</v>
      </c>
      <c r="E81" s="51">
        <v>1000000</v>
      </c>
      <c r="F81" s="52">
        <f t="shared" si="11"/>
        <v>1000000</v>
      </c>
      <c r="H81" s="9"/>
    </row>
    <row r="82" spans="1:8" x14ac:dyDescent="0.25">
      <c r="A82" s="61">
        <v>742</v>
      </c>
      <c r="B82" s="62" t="s">
        <v>116</v>
      </c>
      <c r="C82" s="63"/>
      <c r="D82" s="64"/>
      <c r="E82" s="65"/>
      <c r="F82" s="65">
        <f>SUM(F83:F93)</f>
        <v>19750000</v>
      </c>
    </row>
    <row r="83" spans="1:8" x14ac:dyDescent="0.25">
      <c r="A83" s="34"/>
      <c r="B83" s="30" t="s">
        <v>117</v>
      </c>
      <c r="C83" s="57" t="s">
        <v>37</v>
      </c>
      <c r="D83" s="50">
        <v>1</v>
      </c>
      <c r="E83" s="51">
        <v>6500000</v>
      </c>
      <c r="F83" s="52">
        <f t="shared" ref="F83:F93" si="12">D83*E83</f>
        <v>6500000</v>
      </c>
      <c r="H83" s="9"/>
    </row>
    <row r="84" spans="1:8" x14ac:dyDescent="0.25">
      <c r="A84" s="34"/>
      <c r="B84" s="30" t="s">
        <v>118</v>
      </c>
      <c r="C84" s="57" t="s">
        <v>37</v>
      </c>
      <c r="D84" s="50">
        <v>1</v>
      </c>
      <c r="E84" s="51">
        <v>750000</v>
      </c>
      <c r="F84" s="52">
        <f t="shared" si="12"/>
        <v>750000</v>
      </c>
      <c r="H84" s="9"/>
    </row>
    <row r="85" spans="1:8" x14ac:dyDescent="0.25">
      <c r="A85" s="34"/>
      <c r="B85" s="30" t="s">
        <v>119</v>
      </c>
      <c r="C85" s="57" t="s">
        <v>37</v>
      </c>
      <c r="D85" s="50">
        <v>1</v>
      </c>
      <c r="E85" s="51">
        <v>600000</v>
      </c>
      <c r="F85" s="52">
        <f t="shared" si="12"/>
        <v>600000</v>
      </c>
      <c r="H85" s="9"/>
    </row>
    <row r="86" spans="1:8" x14ac:dyDescent="0.25">
      <c r="A86" s="34"/>
      <c r="B86" s="30" t="s">
        <v>120</v>
      </c>
      <c r="C86" s="57" t="s">
        <v>37</v>
      </c>
      <c r="D86" s="50">
        <v>1</v>
      </c>
      <c r="E86" s="51">
        <v>2000000</v>
      </c>
      <c r="F86" s="52">
        <f t="shared" si="12"/>
        <v>2000000</v>
      </c>
      <c r="H86" s="9"/>
    </row>
    <row r="87" spans="1:8" x14ac:dyDescent="0.25">
      <c r="A87" s="34"/>
      <c r="B87" s="30" t="s">
        <v>121</v>
      </c>
      <c r="C87" s="57" t="s">
        <v>37</v>
      </c>
      <c r="D87" s="50">
        <v>1</v>
      </c>
      <c r="E87" s="51">
        <v>700000</v>
      </c>
      <c r="F87" s="52">
        <f t="shared" si="12"/>
        <v>700000</v>
      </c>
      <c r="H87" s="9"/>
    </row>
    <row r="88" spans="1:8" x14ac:dyDescent="0.25">
      <c r="A88" s="34"/>
      <c r="B88" s="30" t="s">
        <v>122</v>
      </c>
      <c r="C88" s="57" t="s">
        <v>37</v>
      </c>
      <c r="D88" s="50">
        <v>1</v>
      </c>
      <c r="E88" s="51">
        <v>2100000</v>
      </c>
      <c r="F88" s="52">
        <f t="shared" si="12"/>
        <v>2100000</v>
      </c>
      <c r="H88" s="9"/>
    </row>
    <row r="89" spans="1:8" x14ac:dyDescent="0.25">
      <c r="A89" s="34"/>
      <c r="B89" s="30" t="s">
        <v>123</v>
      </c>
      <c r="C89" s="57" t="s">
        <v>37</v>
      </c>
      <c r="D89" s="50">
        <v>1</v>
      </c>
      <c r="E89" s="51">
        <v>2000000</v>
      </c>
      <c r="F89" s="52">
        <f t="shared" si="12"/>
        <v>2000000</v>
      </c>
      <c r="H89" s="9"/>
    </row>
    <row r="90" spans="1:8" x14ac:dyDescent="0.25">
      <c r="A90" s="34"/>
      <c r="B90" s="30" t="s">
        <v>124</v>
      </c>
      <c r="C90" s="57" t="s">
        <v>37</v>
      </c>
      <c r="D90" s="50">
        <v>1</v>
      </c>
      <c r="E90" s="51">
        <v>550000</v>
      </c>
      <c r="F90" s="52">
        <f t="shared" si="12"/>
        <v>550000</v>
      </c>
      <c r="H90" s="9"/>
    </row>
    <row r="91" spans="1:8" x14ac:dyDescent="0.25">
      <c r="A91" s="34"/>
      <c r="B91" s="30" t="s">
        <v>125</v>
      </c>
      <c r="C91" s="57" t="s">
        <v>37</v>
      </c>
      <c r="D91" s="50">
        <v>1</v>
      </c>
      <c r="E91" s="51">
        <v>350000</v>
      </c>
      <c r="F91" s="52">
        <f t="shared" si="12"/>
        <v>350000</v>
      </c>
      <c r="H91" s="9"/>
    </row>
    <row r="92" spans="1:8" x14ac:dyDescent="0.25">
      <c r="A92" s="34"/>
      <c r="B92" s="30" t="s">
        <v>126</v>
      </c>
      <c r="C92" s="57" t="s">
        <v>37</v>
      </c>
      <c r="D92" s="50">
        <v>1</v>
      </c>
      <c r="E92" s="51">
        <v>2400000</v>
      </c>
      <c r="F92" s="52">
        <f t="shared" si="12"/>
        <v>2400000</v>
      </c>
      <c r="H92" s="9"/>
    </row>
    <row r="93" spans="1:8" x14ac:dyDescent="0.25">
      <c r="A93" s="34"/>
      <c r="B93" s="30" t="s">
        <v>127</v>
      </c>
      <c r="C93" s="57" t="s">
        <v>37</v>
      </c>
      <c r="D93" s="50">
        <v>1</v>
      </c>
      <c r="E93" s="51">
        <v>1800000</v>
      </c>
      <c r="F93" s="52">
        <f t="shared" si="12"/>
        <v>1800000</v>
      </c>
      <c r="H93" s="9"/>
    </row>
    <row r="94" spans="1:8" x14ac:dyDescent="0.25">
      <c r="A94" s="61">
        <v>751</v>
      </c>
      <c r="B94" s="62" t="s">
        <v>128</v>
      </c>
      <c r="C94" s="63"/>
      <c r="D94" s="64"/>
      <c r="E94" s="65"/>
      <c r="F94" s="65">
        <f>SUM(F95:F100)</f>
        <v>10930000</v>
      </c>
    </row>
    <row r="95" spans="1:8" x14ac:dyDescent="0.25">
      <c r="A95" s="29"/>
      <c r="B95" s="45" t="s">
        <v>129</v>
      </c>
      <c r="C95" s="57" t="s">
        <v>37</v>
      </c>
      <c r="D95" s="50">
        <v>1</v>
      </c>
      <c r="E95" s="51">
        <v>4100000</v>
      </c>
      <c r="F95" s="52">
        <f t="shared" ref="F95:F100" si="13">D95*E95</f>
        <v>4100000</v>
      </c>
      <c r="H95" s="9"/>
    </row>
    <row r="96" spans="1:8" x14ac:dyDescent="0.25">
      <c r="A96" s="29"/>
      <c r="B96" s="45" t="s">
        <v>130</v>
      </c>
      <c r="C96" s="57" t="s">
        <v>37</v>
      </c>
      <c r="D96" s="50">
        <v>1</v>
      </c>
      <c r="E96" s="51">
        <v>600000</v>
      </c>
      <c r="F96" s="52">
        <f t="shared" si="13"/>
        <v>600000</v>
      </c>
      <c r="H96" s="9"/>
    </row>
    <row r="97" spans="1:8" x14ac:dyDescent="0.25">
      <c r="A97" s="29"/>
      <c r="B97" s="45" t="s">
        <v>131</v>
      </c>
      <c r="C97" s="57" t="s">
        <v>37</v>
      </c>
      <c r="D97" s="50">
        <v>1</v>
      </c>
      <c r="E97" s="51">
        <v>80000</v>
      </c>
      <c r="F97" s="52">
        <f t="shared" si="13"/>
        <v>80000</v>
      </c>
      <c r="H97" s="9"/>
    </row>
    <row r="98" spans="1:8" x14ac:dyDescent="0.25">
      <c r="A98" s="29"/>
      <c r="B98" s="30" t="s">
        <v>132</v>
      </c>
      <c r="C98" s="57" t="s">
        <v>37</v>
      </c>
      <c r="D98" s="50">
        <v>1</v>
      </c>
      <c r="E98" s="51">
        <v>4500000</v>
      </c>
      <c r="F98" s="52">
        <f t="shared" si="13"/>
        <v>4500000</v>
      </c>
      <c r="H98" s="9"/>
    </row>
    <row r="99" spans="1:8" x14ac:dyDescent="0.25">
      <c r="A99" s="29"/>
      <c r="B99" s="30" t="s">
        <v>133</v>
      </c>
      <c r="C99" s="57" t="s">
        <v>37</v>
      </c>
      <c r="D99" s="50">
        <v>1</v>
      </c>
      <c r="E99" s="51">
        <v>150000</v>
      </c>
      <c r="F99" s="52">
        <f t="shared" si="13"/>
        <v>150000</v>
      </c>
      <c r="H99" s="9"/>
    </row>
    <row r="100" spans="1:8" x14ac:dyDescent="0.25">
      <c r="A100" s="29"/>
      <c r="B100" s="30" t="s">
        <v>112</v>
      </c>
      <c r="C100" s="57" t="s">
        <v>37</v>
      </c>
      <c r="D100" s="50">
        <v>1</v>
      </c>
      <c r="E100" s="51">
        <v>1500000</v>
      </c>
      <c r="F100" s="52">
        <f t="shared" si="13"/>
        <v>1500000</v>
      </c>
      <c r="H100" s="9"/>
    </row>
    <row r="101" spans="1:8" x14ac:dyDescent="0.25">
      <c r="A101" s="61">
        <v>761</v>
      </c>
      <c r="B101" s="62" t="s">
        <v>134</v>
      </c>
      <c r="C101" s="63"/>
      <c r="D101" s="64"/>
      <c r="E101" s="65"/>
      <c r="F101" s="65">
        <f>SUM(F102:F106)</f>
        <v>6220000</v>
      </c>
    </row>
    <row r="102" spans="1:8" x14ac:dyDescent="0.25">
      <c r="A102" s="29"/>
      <c r="B102" s="45" t="s">
        <v>135</v>
      </c>
      <c r="C102" s="57" t="s">
        <v>37</v>
      </c>
      <c r="D102" s="50">
        <v>1</v>
      </c>
      <c r="E102" s="51">
        <v>1760000</v>
      </c>
      <c r="F102" s="52">
        <f t="shared" ref="F102:F106" si="14">D102*E102</f>
        <v>1760000</v>
      </c>
      <c r="H102" s="9"/>
    </row>
    <row r="103" spans="1:8" x14ac:dyDescent="0.25">
      <c r="A103" s="29"/>
      <c r="B103" s="45" t="s">
        <v>136</v>
      </c>
      <c r="C103" s="57" t="s">
        <v>37</v>
      </c>
      <c r="D103" s="50">
        <v>1</v>
      </c>
      <c r="E103" s="51">
        <v>1010000</v>
      </c>
      <c r="F103" s="52">
        <f t="shared" si="14"/>
        <v>1010000</v>
      </c>
      <c r="H103" s="9"/>
    </row>
    <row r="104" spans="1:8" x14ac:dyDescent="0.25">
      <c r="A104" s="29"/>
      <c r="B104" s="45" t="s">
        <v>137</v>
      </c>
      <c r="C104" s="57" t="s">
        <v>37</v>
      </c>
      <c r="D104" s="50">
        <v>1</v>
      </c>
      <c r="E104" s="51">
        <v>730000</v>
      </c>
      <c r="F104" s="52">
        <f t="shared" si="14"/>
        <v>730000</v>
      </c>
      <c r="H104" s="9"/>
    </row>
    <row r="105" spans="1:8" x14ac:dyDescent="0.25">
      <c r="A105" s="29"/>
      <c r="B105" s="45" t="s">
        <v>138</v>
      </c>
      <c r="C105" s="57" t="s">
        <v>37</v>
      </c>
      <c r="D105" s="50">
        <v>1</v>
      </c>
      <c r="E105" s="51">
        <v>1140000</v>
      </c>
      <c r="F105" s="52">
        <f t="shared" si="14"/>
        <v>1140000</v>
      </c>
      <c r="H105" s="9"/>
    </row>
    <row r="106" spans="1:8" x14ac:dyDescent="0.25">
      <c r="A106" s="29"/>
      <c r="B106" s="45" t="s">
        <v>139</v>
      </c>
      <c r="C106" s="57" t="s">
        <v>37</v>
      </c>
      <c r="D106" s="50">
        <v>1</v>
      </c>
      <c r="E106" s="51">
        <v>1580000</v>
      </c>
      <c r="F106" s="52">
        <f t="shared" si="14"/>
        <v>1580000</v>
      </c>
      <c r="H106" s="9"/>
    </row>
    <row r="107" spans="1:8" x14ac:dyDescent="0.25">
      <c r="A107" s="61">
        <v>762</v>
      </c>
      <c r="B107" s="62" t="s">
        <v>140</v>
      </c>
      <c r="C107" s="63"/>
      <c r="D107" s="64"/>
      <c r="E107" s="65"/>
      <c r="F107" s="65">
        <f>SUM(F108:F110)</f>
        <v>5005000</v>
      </c>
    </row>
    <row r="108" spans="1:8" x14ac:dyDescent="0.25">
      <c r="A108" s="29"/>
      <c r="B108" s="45" t="s">
        <v>141</v>
      </c>
      <c r="C108" s="58" t="s">
        <v>37</v>
      </c>
      <c r="D108" s="50">
        <v>1</v>
      </c>
      <c r="E108" s="51">
        <v>2878230</v>
      </c>
      <c r="F108" s="52">
        <f t="shared" ref="F108:F110" si="15">D108*E108</f>
        <v>2878230</v>
      </c>
      <c r="H108" s="9"/>
    </row>
    <row r="109" spans="1:8" x14ac:dyDescent="0.25">
      <c r="A109" s="29"/>
      <c r="B109" s="30" t="s">
        <v>142</v>
      </c>
      <c r="C109" s="57" t="s">
        <v>37</v>
      </c>
      <c r="D109" s="50">
        <v>1</v>
      </c>
      <c r="E109" s="51">
        <v>513970</v>
      </c>
      <c r="F109" s="52">
        <f t="shared" si="15"/>
        <v>513970</v>
      </c>
      <c r="H109" s="9"/>
    </row>
    <row r="110" spans="1:8" x14ac:dyDescent="0.25">
      <c r="A110" s="34"/>
      <c r="B110" s="30" t="s">
        <v>143</v>
      </c>
      <c r="C110" s="57" t="s">
        <v>37</v>
      </c>
      <c r="D110" s="50">
        <v>1</v>
      </c>
      <c r="E110" s="51">
        <v>1612800</v>
      </c>
      <c r="F110" s="52">
        <f t="shared" si="15"/>
        <v>1612800</v>
      </c>
      <c r="H110" s="9"/>
    </row>
    <row r="111" spans="1:8" ht="31.5" x14ac:dyDescent="0.25">
      <c r="A111" s="61">
        <v>763</v>
      </c>
      <c r="B111" s="62" t="s">
        <v>144</v>
      </c>
      <c r="C111" s="63"/>
      <c r="D111" s="64"/>
      <c r="E111" s="65"/>
      <c r="F111" s="65">
        <f>SUM(F112:F117)</f>
        <v>11216070</v>
      </c>
    </row>
    <row r="112" spans="1:8" x14ac:dyDescent="0.25">
      <c r="A112" s="34"/>
      <c r="B112" s="30" t="s">
        <v>145</v>
      </c>
      <c r="C112" s="57" t="s">
        <v>37</v>
      </c>
      <c r="D112" s="50">
        <v>1</v>
      </c>
      <c r="E112" s="51">
        <v>2639270</v>
      </c>
      <c r="F112" s="52">
        <f t="shared" ref="F112:F117" si="16">D112*E112</f>
        <v>2639270</v>
      </c>
      <c r="H112" s="9"/>
    </row>
    <row r="113" spans="1:8" x14ac:dyDescent="0.25">
      <c r="A113" s="29"/>
      <c r="B113" s="30" t="s">
        <v>146</v>
      </c>
      <c r="C113" s="57" t="s">
        <v>37</v>
      </c>
      <c r="D113" s="50">
        <v>1</v>
      </c>
      <c r="E113" s="51">
        <v>2228520</v>
      </c>
      <c r="F113" s="52">
        <f t="shared" si="16"/>
        <v>2228520</v>
      </c>
      <c r="H113" s="9"/>
    </row>
    <row r="114" spans="1:8" x14ac:dyDescent="0.25">
      <c r="A114" s="34"/>
      <c r="B114" s="30" t="s">
        <v>147</v>
      </c>
      <c r="C114" s="57" t="s">
        <v>37</v>
      </c>
      <c r="D114" s="50">
        <v>1</v>
      </c>
      <c r="E114" s="51">
        <v>1983540</v>
      </c>
      <c r="F114" s="52">
        <f t="shared" si="16"/>
        <v>1983540</v>
      </c>
      <c r="H114" s="9"/>
    </row>
    <row r="115" spans="1:8" x14ac:dyDescent="0.25">
      <c r="A115" s="29"/>
      <c r="B115" s="30" t="s">
        <v>148</v>
      </c>
      <c r="C115" s="57" t="s">
        <v>37</v>
      </c>
      <c r="D115" s="50">
        <v>1</v>
      </c>
      <c r="E115" s="51">
        <v>1875950</v>
      </c>
      <c r="F115" s="52">
        <f t="shared" si="16"/>
        <v>1875950</v>
      </c>
      <c r="H115" s="9"/>
    </row>
    <row r="116" spans="1:8" x14ac:dyDescent="0.25">
      <c r="A116" s="34"/>
      <c r="B116" s="30" t="s">
        <v>149</v>
      </c>
      <c r="C116" s="57" t="s">
        <v>37</v>
      </c>
      <c r="D116" s="50">
        <v>1</v>
      </c>
      <c r="E116" s="51">
        <v>2357910</v>
      </c>
      <c r="F116" s="52">
        <f t="shared" si="16"/>
        <v>2357910</v>
      </c>
      <c r="H116" s="9"/>
    </row>
    <row r="117" spans="1:8" x14ac:dyDescent="0.25">
      <c r="A117" s="29"/>
      <c r="B117" s="30" t="s">
        <v>150</v>
      </c>
      <c r="C117" s="57" t="s">
        <v>37</v>
      </c>
      <c r="D117" s="50">
        <v>1</v>
      </c>
      <c r="E117" s="51">
        <v>130880</v>
      </c>
      <c r="F117" s="52">
        <f t="shared" si="16"/>
        <v>130880</v>
      </c>
      <c r="H117" s="9"/>
    </row>
    <row r="118" spans="1:8" x14ac:dyDescent="0.25">
      <c r="A118" s="61">
        <v>764</v>
      </c>
      <c r="B118" s="62" t="s">
        <v>151</v>
      </c>
      <c r="C118" s="63"/>
      <c r="D118" s="64"/>
      <c r="E118" s="66"/>
      <c r="F118" s="65">
        <f>SUM(F119)</f>
        <v>504560</v>
      </c>
    </row>
    <row r="119" spans="1:8" x14ac:dyDescent="0.25">
      <c r="A119" s="29"/>
      <c r="B119" s="45" t="s">
        <v>152</v>
      </c>
      <c r="C119" s="57" t="s">
        <v>37</v>
      </c>
      <c r="D119" s="50">
        <v>1</v>
      </c>
      <c r="E119" s="51">
        <v>504560</v>
      </c>
      <c r="F119" s="52">
        <f>D119*E119</f>
        <v>504560</v>
      </c>
      <c r="H119" s="9"/>
    </row>
    <row r="120" spans="1:8" x14ac:dyDescent="0.25">
      <c r="A120" s="61">
        <v>766</v>
      </c>
      <c r="B120" s="62" t="s">
        <v>153</v>
      </c>
      <c r="C120" s="63"/>
      <c r="D120" s="64"/>
      <c r="E120" s="65"/>
      <c r="F120" s="65">
        <f>SUM(F121:F126)</f>
        <v>20758370</v>
      </c>
    </row>
    <row r="121" spans="1:8" x14ac:dyDescent="0.25">
      <c r="A121" s="29"/>
      <c r="B121" s="45" t="s">
        <v>154</v>
      </c>
      <c r="C121" s="57" t="s">
        <v>37</v>
      </c>
      <c r="D121" s="50">
        <v>1</v>
      </c>
      <c r="E121" s="51">
        <v>2777300</v>
      </c>
      <c r="F121" s="52">
        <f t="shared" ref="F121:F126" si="17">D121*E121</f>
        <v>2777300</v>
      </c>
      <c r="H121" s="9"/>
    </row>
    <row r="122" spans="1:8" x14ac:dyDescent="0.25">
      <c r="A122" s="29"/>
      <c r="B122" s="45" t="s">
        <v>155</v>
      </c>
      <c r="C122" s="57" t="s">
        <v>37</v>
      </c>
      <c r="D122" s="50">
        <v>1</v>
      </c>
      <c r="E122" s="51">
        <v>3417760</v>
      </c>
      <c r="F122" s="52">
        <f t="shared" si="17"/>
        <v>3417760</v>
      </c>
      <c r="H122" s="9"/>
    </row>
    <row r="123" spans="1:8" x14ac:dyDescent="0.25">
      <c r="A123" s="29"/>
      <c r="B123" s="45" t="s">
        <v>156</v>
      </c>
      <c r="C123" s="57" t="s">
        <v>37</v>
      </c>
      <c r="D123" s="50">
        <v>1</v>
      </c>
      <c r="E123" s="51">
        <v>4747000</v>
      </c>
      <c r="F123" s="52">
        <f t="shared" si="17"/>
        <v>4747000</v>
      </c>
      <c r="H123" s="9"/>
    </row>
    <row r="124" spans="1:8" x14ac:dyDescent="0.25">
      <c r="A124" s="29"/>
      <c r="B124" s="45" t="s">
        <v>157</v>
      </c>
      <c r="C124" s="57" t="s">
        <v>37</v>
      </c>
      <c r="D124" s="50">
        <v>1</v>
      </c>
      <c r="E124" s="51">
        <v>4820870</v>
      </c>
      <c r="F124" s="52">
        <f t="shared" si="17"/>
        <v>4820870</v>
      </c>
      <c r="H124" s="9"/>
    </row>
    <row r="125" spans="1:8" x14ac:dyDescent="0.25">
      <c r="A125" s="29"/>
      <c r="B125" s="45" t="s">
        <v>158</v>
      </c>
      <c r="C125" s="57" t="s">
        <v>37</v>
      </c>
      <c r="D125" s="50">
        <v>1</v>
      </c>
      <c r="E125" s="51">
        <v>4403120</v>
      </c>
      <c r="F125" s="52">
        <f t="shared" si="17"/>
        <v>4403120</v>
      </c>
      <c r="H125" s="9"/>
    </row>
    <row r="126" spans="1:8" x14ac:dyDescent="0.25">
      <c r="A126" s="29"/>
      <c r="B126" s="45" t="s">
        <v>159</v>
      </c>
      <c r="C126" s="57" t="s">
        <v>37</v>
      </c>
      <c r="D126" s="50">
        <v>1</v>
      </c>
      <c r="E126" s="51">
        <v>592320</v>
      </c>
      <c r="F126" s="52">
        <f t="shared" si="17"/>
        <v>592320</v>
      </c>
      <c r="H126" s="9"/>
    </row>
    <row r="127" spans="1:8" x14ac:dyDescent="0.25">
      <c r="A127" s="61">
        <v>767</v>
      </c>
      <c r="B127" s="62" t="s">
        <v>160</v>
      </c>
      <c r="C127" s="63"/>
      <c r="D127" s="64"/>
      <c r="E127" s="65"/>
      <c r="F127" s="65">
        <f>SUM(F128:F133)</f>
        <v>6523890</v>
      </c>
    </row>
    <row r="128" spans="1:8" x14ac:dyDescent="0.25">
      <c r="A128" s="29"/>
      <c r="B128" s="45" t="s">
        <v>161</v>
      </c>
      <c r="C128" s="57" t="s">
        <v>37</v>
      </c>
      <c r="D128" s="50">
        <v>1</v>
      </c>
      <c r="E128" s="51">
        <v>2176240</v>
      </c>
      <c r="F128" s="52">
        <f t="shared" ref="F128:F133" si="18">D128*E128</f>
        <v>2176240</v>
      </c>
      <c r="H128" s="9"/>
    </row>
    <row r="129" spans="1:8" x14ac:dyDescent="0.25">
      <c r="A129" s="29"/>
      <c r="B129" s="45" t="s">
        <v>162</v>
      </c>
      <c r="C129" s="57" t="s">
        <v>37</v>
      </c>
      <c r="D129" s="50">
        <v>1</v>
      </c>
      <c r="E129" s="51">
        <v>948090</v>
      </c>
      <c r="F129" s="52">
        <f t="shared" si="18"/>
        <v>948090</v>
      </c>
      <c r="H129" s="9"/>
    </row>
    <row r="130" spans="1:8" x14ac:dyDescent="0.25">
      <c r="A130" s="29"/>
      <c r="B130" s="45" t="s">
        <v>163</v>
      </c>
      <c r="C130" s="57" t="s">
        <v>37</v>
      </c>
      <c r="D130" s="50">
        <v>1</v>
      </c>
      <c r="E130" s="51">
        <v>757150</v>
      </c>
      <c r="F130" s="52">
        <f t="shared" si="18"/>
        <v>757150</v>
      </c>
      <c r="H130" s="9"/>
    </row>
    <row r="131" spans="1:8" x14ac:dyDescent="0.25">
      <c r="A131" s="29"/>
      <c r="B131" s="45" t="s">
        <v>164</v>
      </c>
      <c r="C131" s="57" t="s">
        <v>37</v>
      </c>
      <c r="D131" s="50">
        <v>1</v>
      </c>
      <c r="E131" s="51">
        <v>1279870</v>
      </c>
      <c r="F131" s="52">
        <f t="shared" si="18"/>
        <v>1279870</v>
      </c>
      <c r="H131" s="9"/>
    </row>
    <row r="132" spans="1:8" x14ac:dyDescent="0.25">
      <c r="A132" s="29"/>
      <c r="B132" s="45" t="s">
        <v>165</v>
      </c>
      <c r="C132" s="57" t="s">
        <v>37</v>
      </c>
      <c r="D132" s="50">
        <v>1</v>
      </c>
      <c r="E132" s="51">
        <v>1252540</v>
      </c>
      <c r="F132" s="52">
        <f t="shared" si="18"/>
        <v>1252540</v>
      </c>
      <c r="H132" s="9"/>
    </row>
    <row r="133" spans="1:8" x14ac:dyDescent="0.25">
      <c r="A133" s="29"/>
      <c r="B133" s="45" t="s">
        <v>166</v>
      </c>
      <c r="C133" s="57" t="s">
        <v>37</v>
      </c>
      <c r="D133" s="50">
        <v>1</v>
      </c>
      <c r="E133" s="51">
        <v>110000</v>
      </c>
      <c r="F133" s="52">
        <f t="shared" si="18"/>
        <v>110000</v>
      </c>
      <c r="H133" s="9"/>
    </row>
    <row r="134" spans="1:8" x14ac:dyDescent="0.25">
      <c r="A134" s="61">
        <v>771</v>
      </c>
      <c r="B134" s="62" t="s">
        <v>167</v>
      </c>
      <c r="C134" s="63"/>
      <c r="D134" s="64"/>
      <c r="E134" s="65"/>
      <c r="F134" s="65">
        <f>SUM(F135:F136)</f>
        <v>686660</v>
      </c>
    </row>
    <row r="135" spans="1:8" x14ac:dyDescent="0.25">
      <c r="A135" s="34"/>
      <c r="B135" s="45" t="s">
        <v>75</v>
      </c>
      <c r="C135" s="57" t="s">
        <v>37</v>
      </c>
      <c r="D135" s="50">
        <v>1</v>
      </c>
      <c r="E135" s="51">
        <v>2910</v>
      </c>
      <c r="F135" s="52">
        <f t="shared" ref="F135:F136" si="19">D135*E135</f>
        <v>2910</v>
      </c>
      <c r="H135" s="9"/>
    </row>
    <row r="136" spans="1:8" x14ac:dyDescent="0.25">
      <c r="A136" s="34"/>
      <c r="B136" s="45" t="s">
        <v>78</v>
      </c>
      <c r="C136" s="57" t="s">
        <v>37</v>
      </c>
      <c r="D136" s="50">
        <v>1</v>
      </c>
      <c r="E136" s="51">
        <v>683750</v>
      </c>
      <c r="F136" s="52">
        <f t="shared" si="19"/>
        <v>683750</v>
      </c>
      <c r="H136" s="9"/>
    </row>
    <row r="137" spans="1:8" x14ac:dyDescent="0.25">
      <c r="A137" s="61">
        <v>776</v>
      </c>
      <c r="B137" s="62" t="s">
        <v>168</v>
      </c>
      <c r="C137" s="63"/>
      <c r="D137" s="64"/>
      <c r="E137" s="65"/>
      <c r="F137" s="65">
        <f>SUM(F138:F143)</f>
        <v>4770360</v>
      </c>
    </row>
    <row r="138" spans="1:8" x14ac:dyDescent="0.25">
      <c r="A138" s="34"/>
      <c r="B138" s="45" t="s">
        <v>73</v>
      </c>
      <c r="C138" s="57" t="s">
        <v>37</v>
      </c>
      <c r="D138" s="50">
        <v>1</v>
      </c>
      <c r="E138" s="51">
        <v>735270</v>
      </c>
      <c r="F138" s="52">
        <f t="shared" ref="F138:F143" si="20">D138*E138</f>
        <v>735270</v>
      </c>
      <c r="H138" s="9"/>
    </row>
    <row r="139" spans="1:8" x14ac:dyDescent="0.25">
      <c r="A139" s="34"/>
      <c r="B139" s="45" t="s">
        <v>74</v>
      </c>
      <c r="C139" s="57" t="s">
        <v>37</v>
      </c>
      <c r="D139" s="50">
        <v>1</v>
      </c>
      <c r="E139" s="51">
        <v>995290</v>
      </c>
      <c r="F139" s="52">
        <f t="shared" si="20"/>
        <v>995290</v>
      </c>
      <c r="H139" s="9"/>
    </row>
    <row r="140" spans="1:8" x14ac:dyDescent="0.25">
      <c r="A140" s="34"/>
      <c r="B140" s="45" t="s">
        <v>75</v>
      </c>
      <c r="C140" s="57" t="s">
        <v>37</v>
      </c>
      <c r="D140" s="50">
        <v>1</v>
      </c>
      <c r="E140" s="51">
        <v>997880</v>
      </c>
      <c r="F140" s="52">
        <f t="shared" si="20"/>
        <v>997880</v>
      </c>
      <c r="H140" s="9"/>
    </row>
    <row r="141" spans="1:8" x14ac:dyDescent="0.25">
      <c r="A141" s="34"/>
      <c r="B141" s="45" t="s">
        <v>76</v>
      </c>
      <c r="C141" s="57" t="s">
        <v>37</v>
      </c>
      <c r="D141" s="50">
        <v>1</v>
      </c>
      <c r="E141" s="51">
        <v>999430</v>
      </c>
      <c r="F141" s="52">
        <f t="shared" si="20"/>
        <v>999430</v>
      </c>
      <c r="H141" s="9"/>
    </row>
    <row r="142" spans="1:8" x14ac:dyDescent="0.25">
      <c r="A142" s="34"/>
      <c r="B142" s="45" t="s">
        <v>77</v>
      </c>
      <c r="C142" s="57" t="s">
        <v>37</v>
      </c>
      <c r="D142" s="50">
        <v>1</v>
      </c>
      <c r="E142" s="51">
        <v>1000490</v>
      </c>
      <c r="F142" s="52">
        <f t="shared" si="20"/>
        <v>1000490</v>
      </c>
      <c r="H142" s="9"/>
    </row>
    <row r="143" spans="1:8" x14ac:dyDescent="0.25">
      <c r="A143" s="34"/>
      <c r="B143" s="45" t="s">
        <v>78</v>
      </c>
      <c r="C143" s="57" t="s">
        <v>37</v>
      </c>
      <c r="D143" s="50">
        <v>1</v>
      </c>
      <c r="E143" s="51">
        <v>42000</v>
      </c>
      <c r="F143" s="52">
        <f t="shared" si="20"/>
        <v>42000</v>
      </c>
      <c r="H143" s="9"/>
    </row>
    <row r="144" spans="1:8" x14ac:dyDescent="0.25">
      <c r="A144" s="61" t="s">
        <v>169</v>
      </c>
      <c r="B144" s="62" t="s">
        <v>170</v>
      </c>
      <c r="C144" s="63"/>
      <c r="D144" s="64"/>
      <c r="E144" s="65"/>
      <c r="F144" s="65">
        <f>SUM(F145)</f>
        <v>60830</v>
      </c>
    </row>
    <row r="145" spans="1:8" x14ac:dyDescent="0.25">
      <c r="A145" s="34"/>
      <c r="B145" s="45" t="s">
        <v>73</v>
      </c>
      <c r="C145" s="57" t="s">
        <v>37</v>
      </c>
      <c r="D145" s="50">
        <v>1</v>
      </c>
      <c r="E145" s="51">
        <v>60830</v>
      </c>
      <c r="F145" s="52">
        <f>D145*E145</f>
        <v>60830</v>
      </c>
      <c r="H145" s="9"/>
    </row>
    <row r="146" spans="1:8" x14ac:dyDescent="0.25">
      <c r="A146" s="61">
        <v>781</v>
      </c>
      <c r="B146" s="62" t="s">
        <v>171</v>
      </c>
      <c r="C146" s="63"/>
      <c r="D146" s="64"/>
      <c r="E146" s="65"/>
      <c r="F146" s="65">
        <f>SUM(F147:F152)</f>
        <v>1455320</v>
      </c>
    </row>
    <row r="147" spans="1:8" x14ac:dyDescent="0.25">
      <c r="A147" s="29"/>
      <c r="B147" s="45" t="s">
        <v>172</v>
      </c>
      <c r="C147" s="57" t="s">
        <v>37</v>
      </c>
      <c r="D147" s="50">
        <v>1</v>
      </c>
      <c r="E147" s="51">
        <v>385170</v>
      </c>
      <c r="F147" s="52">
        <f t="shared" ref="F147:F152" si="21">D147*E147</f>
        <v>385170</v>
      </c>
      <c r="H147" s="9"/>
    </row>
    <row r="148" spans="1:8" x14ac:dyDescent="0.25">
      <c r="A148" s="29"/>
      <c r="B148" s="45" t="s">
        <v>172</v>
      </c>
      <c r="C148" s="57" t="s">
        <v>37</v>
      </c>
      <c r="D148" s="50">
        <v>1</v>
      </c>
      <c r="E148" s="51">
        <v>218780</v>
      </c>
      <c r="F148" s="52">
        <f t="shared" si="21"/>
        <v>218780</v>
      </c>
      <c r="H148" s="9"/>
    </row>
    <row r="149" spans="1:8" x14ac:dyDescent="0.25">
      <c r="A149" s="29"/>
      <c r="B149" s="45" t="s">
        <v>172</v>
      </c>
      <c r="C149" s="57" t="s">
        <v>37</v>
      </c>
      <c r="D149" s="50">
        <v>1</v>
      </c>
      <c r="E149" s="51">
        <v>319030</v>
      </c>
      <c r="F149" s="52">
        <f t="shared" si="21"/>
        <v>319030</v>
      </c>
      <c r="H149" s="9"/>
    </row>
    <row r="150" spans="1:8" x14ac:dyDescent="0.25">
      <c r="A150" s="29"/>
      <c r="B150" s="45" t="s">
        <v>172</v>
      </c>
      <c r="C150" s="57" t="s">
        <v>37</v>
      </c>
      <c r="D150" s="50">
        <v>1</v>
      </c>
      <c r="E150" s="51">
        <v>263050</v>
      </c>
      <c r="F150" s="52">
        <f t="shared" si="21"/>
        <v>263050</v>
      </c>
      <c r="H150" s="9"/>
    </row>
    <row r="151" spans="1:8" x14ac:dyDescent="0.25">
      <c r="A151" s="29"/>
      <c r="B151" s="45" t="s">
        <v>172</v>
      </c>
      <c r="C151" s="57" t="s">
        <v>37</v>
      </c>
      <c r="D151" s="50">
        <v>1</v>
      </c>
      <c r="E151" s="51">
        <v>267220</v>
      </c>
      <c r="F151" s="52">
        <f t="shared" si="21"/>
        <v>267220</v>
      </c>
      <c r="H151" s="9"/>
    </row>
    <row r="152" spans="1:8" x14ac:dyDescent="0.25">
      <c r="A152" s="29"/>
      <c r="B152" s="45" t="s">
        <v>172</v>
      </c>
      <c r="C152" s="57" t="s">
        <v>37</v>
      </c>
      <c r="D152" s="50">
        <v>1</v>
      </c>
      <c r="E152" s="51">
        <v>2070</v>
      </c>
      <c r="F152" s="52">
        <f t="shared" si="21"/>
        <v>2070</v>
      </c>
      <c r="H152" s="9"/>
    </row>
    <row r="153" spans="1:8" x14ac:dyDescent="0.25">
      <c r="A153" s="61">
        <v>784</v>
      </c>
      <c r="B153" s="62" t="s">
        <v>173</v>
      </c>
      <c r="C153" s="63"/>
      <c r="D153" s="64"/>
      <c r="E153" s="65"/>
      <c r="F153" s="65">
        <f>SUM(F154:F159)</f>
        <v>1081520</v>
      </c>
    </row>
    <row r="154" spans="1:8" x14ac:dyDescent="0.25">
      <c r="A154" s="29"/>
      <c r="B154" s="45" t="s">
        <v>174</v>
      </c>
      <c r="C154" s="57" t="s">
        <v>37</v>
      </c>
      <c r="D154" s="50">
        <v>1</v>
      </c>
      <c r="E154" s="51">
        <v>232160</v>
      </c>
      <c r="F154" s="52">
        <f t="shared" ref="F154:F159" si="22">D154*E154</f>
        <v>232160</v>
      </c>
      <c r="H154" s="9"/>
    </row>
    <row r="155" spans="1:8" x14ac:dyDescent="0.25">
      <c r="A155" s="29"/>
      <c r="B155" s="45" t="s">
        <v>175</v>
      </c>
      <c r="C155" s="57" t="s">
        <v>37</v>
      </c>
      <c r="D155" s="50">
        <v>1</v>
      </c>
      <c r="E155" s="51">
        <v>191630</v>
      </c>
      <c r="F155" s="52">
        <f t="shared" si="22"/>
        <v>191630</v>
      </c>
      <c r="H155" s="9"/>
    </row>
    <row r="156" spans="1:8" x14ac:dyDescent="0.25">
      <c r="A156" s="29"/>
      <c r="B156" s="45" t="s">
        <v>176</v>
      </c>
      <c r="C156" s="57" t="s">
        <v>37</v>
      </c>
      <c r="D156" s="50">
        <v>1</v>
      </c>
      <c r="E156" s="51">
        <v>172830</v>
      </c>
      <c r="F156" s="52">
        <f t="shared" si="22"/>
        <v>172830</v>
      </c>
      <c r="H156" s="9"/>
    </row>
    <row r="157" spans="1:8" x14ac:dyDescent="0.25">
      <c r="A157" s="29"/>
      <c r="B157" s="45" t="s">
        <v>177</v>
      </c>
      <c r="C157" s="57" t="s">
        <v>37</v>
      </c>
      <c r="D157" s="50">
        <v>1</v>
      </c>
      <c r="E157" s="51">
        <v>205280</v>
      </c>
      <c r="F157" s="52">
        <f t="shared" si="22"/>
        <v>205280</v>
      </c>
      <c r="H157" s="9"/>
    </row>
    <row r="158" spans="1:8" x14ac:dyDescent="0.25">
      <c r="A158" s="29"/>
      <c r="B158" s="45" t="s">
        <v>178</v>
      </c>
      <c r="C158" s="57" t="s">
        <v>37</v>
      </c>
      <c r="D158" s="50">
        <v>1</v>
      </c>
      <c r="E158" s="51">
        <v>225120</v>
      </c>
      <c r="F158" s="52">
        <f t="shared" si="22"/>
        <v>225120</v>
      </c>
      <c r="H158" s="9"/>
    </row>
    <row r="159" spans="1:8" x14ac:dyDescent="0.25">
      <c r="A159" s="29"/>
      <c r="B159" s="45" t="s">
        <v>179</v>
      </c>
      <c r="C159" s="57" t="s">
        <v>37</v>
      </c>
      <c r="D159" s="50">
        <v>1</v>
      </c>
      <c r="E159" s="51">
        <v>54500</v>
      </c>
      <c r="F159" s="52">
        <f t="shared" si="22"/>
        <v>54500</v>
      </c>
      <c r="H159" s="9"/>
    </row>
    <row r="160" spans="1:8" x14ac:dyDescent="0.25">
      <c r="A160" s="61" t="s">
        <v>180</v>
      </c>
      <c r="B160" s="62" t="s">
        <v>181</v>
      </c>
      <c r="C160" s="63"/>
      <c r="D160" s="64"/>
      <c r="E160" s="65"/>
      <c r="F160" s="65">
        <f>SUM(F161)</f>
        <v>2160000</v>
      </c>
    </row>
    <row r="161" spans="1:8" x14ac:dyDescent="0.25">
      <c r="A161" s="29"/>
      <c r="B161" s="59" t="s">
        <v>181</v>
      </c>
      <c r="C161" s="60" t="s">
        <v>37</v>
      </c>
      <c r="D161" s="50">
        <v>1</v>
      </c>
      <c r="E161" s="51">
        <v>2160000</v>
      </c>
      <c r="F161" s="52">
        <f>D161*E161</f>
        <v>2160000</v>
      </c>
      <c r="H161" s="9"/>
    </row>
    <row r="162" spans="1:8" x14ac:dyDescent="0.25">
      <c r="A162" s="68" t="s">
        <v>182</v>
      </c>
      <c r="B162" s="67" t="s">
        <v>183</v>
      </c>
      <c r="C162" s="28"/>
      <c r="D162" s="48"/>
      <c r="E162" s="54"/>
      <c r="F162" s="49">
        <f>SUM(F163)</f>
        <v>4900000</v>
      </c>
    </row>
    <row r="163" spans="1:8" x14ac:dyDescent="0.25">
      <c r="A163" s="29"/>
      <c r="B163" s="59" t="s">
        <v>183</v>
      </c>
      <c r="C163" s="60" t="s">
        <v>37</v>
      </c>
      <c r="D163" s="50">
        <v>1</v>
      </c>
      <c r="E163" s="51">
        <v>4900000</v>
      </c>
      <c r="F163" s="52">
        <f>D163*E163</f>
        <v>4900000</v>
      </c>
      <c r="H163" s="9"/>
    </row>
  </sheetData>
  <autoFilter ref="A2:F163" xr:uid="{086E2B2B-FD6A-9D49-9EEF-8E6C7F8A2A94}"/>
  <mergeCells count="1">
    <mergeCell ref="D1:E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3" orientation="landscape" r:id="rId1"/>
  <rowBreaks count="1" manualBreakCount="1">
    <brk id="11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B337E-4181-CC48-93DC-7D2DFB0F03DB}">
  <dimension ref="A1:H35"/>
  <sheetViews>
    <sheetView zoomScale="115" zoomScaleNormal="115" workbookViewId="0">
      <selection activeCell="F1" sqref="F1"/>
    </sheetView>
  </sheetViews>
  <sheetFormatPr defaultColWidth="11" defaultRowHeight="15.75" x14ac:dyDescent="0.25"/>
  <cols>
    <col min="1" max="1" width="14.5" customWidth="1"/>
    <col min="2" max="2" width="58.375" customWidth="1"/>
    <col min="4" max="4" width="11.125" bestFit="1" customWidth="1"/>
    <col min="5" max="5" width="19.375" customWidth="1"/>
    <col min="6" max="6" width="19.25" bestFit="1" customWidth="1"/>
    <col min="8" max="8" width="14" bestFit="1" customWidth="1"/>
  </cols>
  <sheetData>
    <row r="1" spans="1:8" ht="18.75" x14ac:dyDescent="0.3">
      <c r="A1" s="85" t="s">
        <v>18</v>
      </c>
      <c r="B1" s="37"/>
      <c r="C1" s="38"/>
      <c r="D1" s="111"/>
      <c r="E1" s="111"/>
      <c r="F1" s="39">
        <f>F3+F13+F21+F24+F26+F28+F32+F34</f>
        <v>20049800</v>
      </c>
    </row>
    <row r="2" spans="1:8" ht="30" x14ac:dyDescent="0.25">
      <c r="A2" s="40" t="s">
        <v>22</v>
      </c>
      <c r="B2" s="40" t="s">
        <v>23</v>
      </c>
      <c r="C2" s="40" t="s">
        <v>24</v>
      </c>
      <c r="D2" s="41" t="s">
        <v>25</v>
      </c>
      <c r="E2" s="41" t="s">
        <v>26</v>
      </c>
      <c r="F2" s="41" t="s">
        <v>184</v>
      </c>
    </row>
    <row r="3" spans="1:8" x14ac:dyDescent="0.25">
      <c r="A3" s="68" t="s">
        <v>194</v>
      </c>
      <c r="B3" s="67" t="s">
        <v>195</v>
      </c>
      <c r="C3" s="70"/>
      <c r="D3" s="71"/>
      <c r="E3" s="72"/>
      <c r="F3" s="81">
        <f>SUM(F4:F12)</f>
        <v>6293800</v>
      </c>
    </row>
    <row r="4" spans="1:8" x14ac:dyDescent="0.25">
      <c r="A4" s="34"/>
      <c r="B4" s="45" t="s">
        <v>28</v>
      </c>
      <c r="C4" s="57" t="s">
        <v>37</v>
      </c>
      <c r="D4" s="74">
        <v>1</v>
      </c>
      <c r="E4" s="75">
        <v>2853600</v>
      </c>
      <c r="F4" s="76">
        <f t="shared" ref="F4:F12" si="0">D4*E4</f>
        <v>2853600</v>
      </c>
      <c r="H4" s="9"/>
    </row>
    <row r="5" spans="1:8" x14ac:dyDescent="0.25">
      <c r="A5" s="34"/>
      <c r="B5" s="45" t="s">
        <v>196</v>
      </c>
      <c r="C5" s="57" t="s">
        <v>37</v>
      </c>
      <c r="D5" s="74">
        <v>1</v>
      </c>
      <c r="E5" s="75">
        <v>80400</v>
      </c>
      <c r="F5" s="76">
        <f t="shared" si="0"/>
        <v>80400</v>
      </c>
      <c r="H5" s="9"/>
    </row>
    <row r="6" spans="1:8" x14ac:dyDescent="0.25">
      <c r="A6" s="34"/>
      <c r="B6" s="45" t="s">
        <v>97</v>
      </c>
      <c r="C6" s="57" t="s">
        <v>37</v>
      </c>
      <c r="D6" s="74">
        <v>1</v>
      </c>
      <c r="E6" s="75">
        <v>75600</v>
      </c>
      <c r="F6" s="76">
        <f t="shared" si="0"/>
        <v>75600</v>
      </c>
      <c r="H6" s="9"/>
    </row>
    <row r="7" spans="1:8" x14ac:dyDescent="0.25">
      <c r="A7" s="34"/>
      <c r="B7" s="45" t="s">
        <v>197</v>
      </c>
      <c r="C7" s="57" t="s">
        <v>37</v>
      </c>
      <c r="D7" s="74">
        <v>1</v>
      </c>
      <c r="E7" s="75">
        <v>28100</v>
      </c>
      <c r="F7" s="76">
        <f t="shared" si="0"/>
        <v>28100</v>
      </c>
      <c r="H7" s="9"/>
    </row>
    <row r="8" spans="1:8" x14ac:dyDescent="0.25">
      <c r="A8" s="34"/>
      <c r="B8" s="45" t="s">
        <v>198</v>
      </c>
      <c r="C8" s="57" t="s">
        <v>37</v>
      </c>
      <c r="D8" s="74">
        <v>1</v>
      </c>
      <c r="E8" s="75">
        <v>25300</v>
      </c>
      <c r="F8" s="76">
        <f t="shared" si="0"/>
        <v>25300</v>
      </c>
      <c r="H8" s="9"/>
    </row>
    <row r="9" spans="1:8" x14ac:dyDescent="0.25">
      <c r="A9" s="34"/>
      <c r="B9" s="45" t="s">
        <v>199</v>
      </c>
      <c r="C9" s="57" t="s">
        <v>37</v>
      </c>
      <c r="D9" s="74">
        <v>1</v>
      </c>
      <c r="E9" s="75">
        <v>22300</v>
      </c>
      <c r="F9" s="76">
        <f t="shared" si="0"/>
        <v>22300</v>
      </c>
      <c r="H9" s="9"/>
    </row>
    <row r="10" spans="1:8" x14ac:dyDescent="0.25">
      <c r="A10" s="34"/>
      <c r="B10" s="45" t="s">
        <v>200</v>
      </c>
      <c r="C10" s="57" t="s">
        <v>37</v>
      </c>
      <c r="D10" s="74">
        <v>1</v>
      </c>
      <c r="E10" s="75">
        <v>62300</v>
      </c>
      <c r="F10" s="76">
        <f t="shared" si="0"/>
        <v>62300</v>
      </c>
      <c r="H10" s="9"/>
    </row>
    <row r="11" spans="1:8" x14ac:dyDescent="0.25">
      <c r="A11" s="34"/>
      <c r="B11" s="45" t="s">
        <v>201</v>
      </c>
      <c r="C11" s="57" t="s">
        <v>37</v>
      </c>
      <c r="D11" s="74">
        <v>1</v>
      </c>
      <c r="E11" s="75">
        <v>2845900</v>
      </c>
      <c r="F11" s="76">
        <f t="shared" si="0"/>
        <v>2845900</v>
      </c>
      <c r="H11" s="9"/>
    </row>
    <row r="12" spans="1:8" x14ac:dyDescent="0.25">
      <c r="A12" s="34"/>
      <c r="B12" s="45" t="s">
        <v>202</v>
      </c>
      <c r="C12" s="57" t="s">
        <v>37</v>
      </c>
      <c r="D12" s="74">
        <v>1</v>
      </c>
      <c r="E12" s="75">
        <v>300300</v>
      </c>
      <c r="F12" s="76">
        <f t="shared" si="0"/>
        <v>300300</v>
      </c>
      <c r="H12" s="9"/>
    </row>
    <row r="13" spans="1:8" x14ac:dyDescent="0.25">
      <c r="A13" s="68" t="s">
        <v>203</v>
      </c>
      <c r="B13" s="67" t="s">
        <v>204</v>
      </c>
      <c r="C13" s="70"/>
      <c r="D13" s="71"/>
      <c r="E13" s="72"/>
      <c r="F13" s="81">
        <f>SUM(F14:F20)</f>
        <v>1554800</v>
      </c>
    </row>
    <row r="14" spans="1:8" x14ac:dyDescent="0.25">
      <c r="A14" s="34"/>
      <c r="B14" s="45" t="s">
        <v>205</v>
      </c>
      <c r="C14" s="57" t="s">
        <v>37</v>
      </c>
      <c r="D14" s="74">
        <v>1</v>
      </c>
      <c r="E14" s="75">
        <v>592000</v>
      </c>
      <c r="F14" s="76">
        <f t="shared" ref="F14:F20" si="1">D14*E14</f>
        <v>592000</v>
      </c>
      <c r="H14" s="9"/>
    </row>
    <row r="15" spans="1:8" x14ac:dyDescent="0.25">
      <c r="A15" s="34"/>
      <c r="B15" s="45" t="s">
        <v>206</v>
      </c>
      <c r="C15" s="57" t="s">
        <v>37</v>
      </c>
      <c r="D15" s="74">
        <v>1</v>
      </c>
      <c r="E15" s="75">
        <v>10900</v>
      </c>
      <c r="F15" s="76">
        <f t="shared" si="1"/>
        <v>10900</v>
      </c>
      <c r="H15" s="9"/>
    </row>
    <row r="16" spans="1:8" x14ac:dyDescent="0.25">
      <c r="A16" s="34"/>
      <c r="B16" s="45" t="s">
        <v>97</v>
      </c>
      <c r="C16" s="57" t="s">
        <v>37</v>
      </c>
      <c r="D16" s="74">
        <v>1</v>
      </c>
      <c r="E16" s="75">
        <v>18700</v>
      </c>
      <c r="F16" s="76">
        <f t="shared" si="1"/>
        <v>18700</v>
      </c>
      <c r="H16" s="9"/>
    </row>
    <row r="17" spans="1:8" x14ac:dyDescent="0.25">
      <c r="A17" s="34"/>
      <c r="B17" s="45" t="s">
        <v>207</v>
      </c>
      <c r="C17" s="57" t="s">
        <v>37</v>
      </c>
      <c r="D17" s="74">
        <v>1</v>
      </c>
      <c r="E17" s="75">
        <v>1000</v>
      </c>
      <c r="F17" s="76">
        <f t="shared" si="1"/>
        <v>1000</v>
      </c>
      <c r="H17" s="9"/>
    </row>
    <row r="18" spans="1:8" x14ac:dyDescent="0.25">
      <c r="A18" s="34"/>
      <c r="B18" s="45" t="s">
        <v>200</v>
      </c>
      <c r="C18" s="57" t="s">
        <v>37</v>
      </c>
      <c r="D18" s="74">
        <v>1</v>
      </c>
      <c r="E18" s="75">
        <v>35600</v>
      </c>
      <c r="F18" s="76">
        <f t="shared" si="1"/>
        <v>35600</v>
      </c>
      <c r="H18" s="9"/>
    </row>
    <row r="19" spans="1:8" x14ac:dyDescent="0.25">
      <c r="A19" s="34"/>
      <c r="B19" s="45" t="s">
        <v>201</v>
      </c>
      <c r="C19" s="57" t="s">
        <v>37</v>
      </c>
      <c r="D19" s="74">
        <v>1</v>
      </c>
      <c r="E19" s="75">
        <v>845100</v>
      </c>
      <c r="F19" s="76">
        <f t="shared" si="1"/>
        <v>845100</v>
      </c>
      <c r="H19" s="9"/>
    </row>
    <row r="20" spans="1:8" x14ac:dyDescent="0.25">
      <c r="A20" s="34"/>
      <c r="B20" s="45" t="s">
        <v>202</v>
      </c>
      <c r="C20" s="57" t="s">
        <v>37</v>
      </c>
      <c r="D20" s="74">
        <v>1</v>
      </c>
      <c r="E20" s="75">
        <v>51500</v>
      </c>
      <c r="F20" s="76">
        <f t="shared" si="1"/>
        <v>51500</v>
      </c>
      <c r="H20" s="9"/>
    </row>
    <row r="21" spans="1:8" x14ac:dyDescent="0.25">
      <c r="A21" s="68" t="s">
        <v>208</v>
      </c>
      <c r="B21" s="67" t="s">
        <v>209</v>
      </c>
      <c r="C21" s="70"/>
      <c r="D21" s="71"/>
      <c r="E21" s="72"/>
      <c r="F21" s="81">
        <f>SUM(F22:F23)</f>
        <v>2000000</v>
      </c>
    </row>
    <row r="22" spans="1:8" x14ac:dyDescent="0.25">
      <c r="A22" s="42"/>
      <c r="B22" s="45" t="s">
        <v>210</v>
      </c>
      <c r="C22" s="57" t="s">
        <v>37</v>
      </c>
      <c r="D22" s="74">
        <v>1</v>
      </c>
      <c r="E22" s="75">
        <v>1500000</v>
      </c>
      <c r="F22" s="76">
        <f t="shared" ref="F22:F23" si="2">D22*E22</f>
        <v>1500000</v>
      </c>
      <c r="H22" s="9"/>
    </row>
    <row r="23" spans="1:8" x14ac:dyDescent="0.25">
      <c r="A23" s="34"/>
      <c r="B23" s="45" t="s">
        <v>211</v>
      </c>
      <c r="C23" s="57" t="s">
        <v>37</v>
      </c>
      <c r="D23" s="74">
        <v>1</v>
      </c>
      <c r="E23" s="75">
        <v>500000</v>
      </c>
      <c r="F23" s="76">
        <f t="shared" si="2"/>
        <v>500000</v>
      </c>
      <c r="H23" s="9"/>
    </row>
    <row r="24" spans="1:8" x14ac:dyDescent="0.25">
      <c r="A24" s="68" t="s">
        <v>212</v>
      </c>
      <c r="B24" s="67" t="s">
        <v>213</v>
      </c>
      <c r="C24" s="70"/>
      <c r="D24" s="71"/>
      <c r="E24" s="72"/>
      <c r="F24" s="81">
        <f>SUM(F25)</f>
        <v>3500000</v>
      </c>
    </row>
    <row r="25" spans="1:8" x14ac:dyDescent="0.25">
      <c r="A25" s="42"/>
      <c r="B25" s="45" t="s">
        <v>214</v>
      </c>
      <c r="C25" s="57" t="s">
        <v>37</v>
      </c>
      <c r="D25" s="74">
        <v>1</v>
      </c>
      <c r="E25" s="75">
        <v>3500000</v>
      </c>
      <c r="F25" s="76">
        <f>D25*E25</f>
        <v>3500000</v>
      </c>
      <c r="H25" s="9"/>
    </row>
    <row r="26" spans="1:8" x14ac:dyDescent="0.25">
      <c r="A26" s="68" t="s">
        <v>215</v>
      </c>
      <c r="B26" s="67" t="s">
        <v>216</v>
      </c>
      <c r="C26" s="70"/>
      <c r="D26" s="71"/>
      <c r="E26" s="72"/>
      <c r="F26" s="81">
        <f>SUM(F27)</f>
        <v>1901200</v>
      </c>
    </row>
    <row r="27" spans="1:8" x14ac:dyDescent="0.25">
      <c r="A27" s="42"/>
      <c r="B27" s="45" t="s">
        <v>217</v>
      </c>
      <c r="C27" s="57" t="s">
        <v>37</v>
      </c>
      <c r="D27" s="74">
        <v>1</v>
      </c>
      <c r="E27" s="75">
        <v>1901200</v>
      </c>
      <c r="F27" s="76">
        <f>D27*E27</f>
        <v>1901200</v>
      </c>
      <c r="H27" s="9"/>
    </row>
    <row r="28" spans="1:8" x14ac:dyDescent="0.25">
      <c r="A28" s="68" t="s">
        <v>218</v>
      </c>
      <c r="B28" s="67" t="s">
        <v>219</v>
      </c>
      <c r="C28" s="70"/>
      <c r="D28" s="71"/>
      <c r="E28" s="72"/>
      <c r="F28" s="81">
        <f>SUM(F29:F31)</f>
        <v>2500000</v>
      </c>
    </row>
    <row r="29" spans="1:8" x14ac:dyDescent="0.25">
      <c r="A29" s="34"/>
      <c r="B29" s="45" t="s">
        <v>210</v>
      </c>
      <c r="C29" s="57" t="s">
        <v>37</v>
      </c>
      <c r="D29" s="74">
        <v>1</v>
      </c>
      <c r="E29" s="75">
        <v>800000</v>
      </c>
      <c r="F29" s="76">
        <f t="shared" ref="F29:F31" si="3">D29*E29</f>
        <v>800000</v>
      </c>
      <c r="H29" s="9"/>
    </row>
    <row r="30" spans="1:8" x14ac:dyDescent="0.25">
      <c r="A30" s="34"/>
      <c r="B30" s="45" t="s">
        <v>220</v>
      </c>
      <c r="C30" s="57" t="s">
        <v>37</v>
      </c>
      <c r="D30" s="74">
        <v>1</v>
      </c>
      <c r="E30" s="75">
        <v>700000</v>
      </c>
      <c r="F30" s="76">
        <f t="shared" si="3"/>
        <v>700000</v>
      </c>
      <c r="H30" s="9"/>
    </row>
    <row r="31" spans="1:8" x14ac:dyDescent="0.25">
      <c r="A31" s="34"/>
      <c r="B31" s="45" t="s">
        <v>211</v>
      </c>
      <c r="C31" s="57" t="s">
        <v>37</v>
      </c>
      <c r="D31" s="74">
        <v>1</v>
      </c>
      <c r="E31" s="75">
        <v>1000000</v>
      </c>
      <c r="F31" s="76">
        <f t="shared" si="3"/>
        <v>1000000</v>
      </c>
      <c r="H31" s="9"/>
    </row>
    <row r="32" spans="1:8" x14ac:dyDescent="0.25">
      <c r="A32" s="68" t="s">
        <v>227</v>
      </c>
      <c r="B32" s="67" t="s">
        <v>228</v>
      </c>
      <c r="C32" s="70"/>
      <c r="D32" s="71"/>
      <c r="E32" s="72"/>
      <c r="F32" s="81">
        <f>SUM(F33)</f>
        <v>1200000</v>
      </c>
    </row>
    <row r="33" spans="1:8" x14ac:dyDescent="0.25">
      <c r="A33" s="34"/>
      <c r="B33" s="45" t="s">
        <v>228</v>
      </c>
      <c r="C33" s="57" t="s">
        <v>37</v>
      </c>
      <c r="D33" s="74">
        <v>1</v>
      </c>
      <c r="E33" s="75">
        <v>1200000</v>
      </c>
      <c r="F33" s="76">
        <f>D33*E33</f>
        <v>1200000</v>
      </c>
      <c r="H33" s="9"/>
    </row>
    <row r="34" spans="1:8" x14ac:dyDescent="0.25">
      <c r="A34" s="68" t="s">
        <v>229</v>
      </c>
      <c r="B34" s="67" t="s">
        <v>230</v>
      </c>
      <c r="C34" s="70"/>
      <c r="D34" s="71"/>
      <c r="E34" s="72"/>
      <c r="F34" s="81">
        <f>SUM(F35)</f>
        <v>1100000</v>
      </c>
    </row>
    <row r="35" spans="1:8" x14ac:dyDescent="0.25">
      <c r="A35" s="42"/>
      <c r="B35" s="45" t="s">
        <v>230</v>
      </c>
      <c r="C35" s="57" t="s">
        <v>37</v>
      </c>
      <c r="D35" s="74">
        <v>1</v>
      </c>
      <c r="E35" s="75">
        <v>1100000</v>
      </c>
      <c r="F35" s="76">
        <f>D35*E35</f>
        <v>1100000</v>
      </c>
      <c r="H35" s="9"/>
    </row>
  </sheetData>
  <autoFilter ref="A2:F35" xr:uid="{DDAB337E-4181-CC48-93DC-7D2DFB0F03DB}"/>
  <mergeCells count="1">
    <mergeCell ref="D1:E1"/>
  </mergeCells>
  <pageMargins left="0.7" right="0.7" top="0.78740157499999996" bottom="0.78740157499999996" header="0.3" footer="0.3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1EBF-AEEB-47AA-AEEE-D1386EBBB33C}">
  <dimension ref="A1:H15"/>
  <sheetViews>
    <sheetView zoomScaleNormal="100" workbookViewId="0">
      <selection activeCell="F1" sqref="F1"/>
    </sheetView>
  </sheetViews>
  <sheetFormatPr defaultColWidth="11" defaultRowHeight="15.75" x14ac:dyDescent="0.25"/>
  <cols>
    <col min="1" max="1" width="14.5" customWidth="1"/>
    <col min="2" max="2" width="55" customWidth="1"/>
    <col min="4" max="4" width="11.125" bestFit="1" customWidth="1"/>
    <col min="5" max="5" width="19.375" customWidth="1"/>
    <col min="6" max="6" width="19.25" bestFit="1" customWidth="1"/>
    <col min="8" max="8" width="14" bestFit="1" customWidth="1"/>
  </cols>
  <sheetData>
    <row r="1" spans="1:8" ht="18.75" x14ac:dyDescent="0.3">
      <c r="A1" s="89" t="s">
        <v>233</v>
      </c>
      <c r="B1" s="37"/>
      <c r="C1" s="38"/>
      <c r="D1" s="111"/>
      <c r="E1" s="111"/>
      <c r="F1" s="39">
        <f>F3+F11</f>
        <v>31579300</v>
      </c>
    </row>
    <row r="2" spans="1:8" ht="30" x14ac:dyDescent="0.25">
      <c r="A2" s="40" t="s">
        <v>22</v>
      </c>
      <c r="B2" s="40" t="s">
        <v>23</v>
      </c>
      <c r="C2" s="40" t="s">
        <v>24</v>
      </c>
      <c r="D2" s="41" t="s">
        <v>25</v>
      </c>
      <c r="E2" s="41" t="s">
        <v>26</v>
      </c>
      <c r="F2" s="41" t="s">
        <v>184</v>
      </c>
    </row>
    <row r="3" spans="1:8" x14ac:dyDescent="0.25">
      <c r="A3" s="68" t="s">
        <v>185</v>
      </c>
      <c r="B3" s="67" t="s">
        <v>186</v>
      </c>
      <c r="C3" s="70"/>
      <c r="D3" s="71"/>
      <c r="E3" s="72"/>
      <c r="F3" s="80">
        <f>SUM(F4:F10)</f>
        <v>30764300</v>
      </c>
    </row>
    <row r="4" spans="1:8" x14ac:dyDescent="0.25">
      <c r="A4" s="42"/>
      <c r="B4" s="45" t="s">
        <v>187</v>
      </c>
      <c r="C4" s="57" t="s">
        <v>37</v>
      </c>
      <c r="D4" s="74">
        <v>1</v>
      </c>
      <c r="E4" s="75">
        <v>1510500</v>
      </c>
      <c r="F4" s="76">
        <f>D4*E4</f>
        <v>1510500</v>
      </c>
      <c r="H4" s="9"/>
    </row>
    <row r="5" spans="1:8" x14ac:dyDescent="0.25">
      <c r="A5" s="42"/>
      <c r="B5" s="45" t="s">
        <v>188</v>
      </c>
      <c r="C5" s="57" t="s">
        <v>37</v>
      </c>
      <c r="D5" s="74">
        <v>1</v>
      </c>
      <c r="E5" s="75">
        <v>2810000</v>
      </c>
      <c r="F5" s="76">
        <f t="shared" ref="F5:F10" si="0">D5*E5</f>
        <v>2810000</v>
      </c>
      <c r="H5" s="9"/>
    </row>
    <row r="6" spans="1:8" x14ac:dyDescent="0.25">
      <c r="A6" s="42"/>
      <c r="B6" s="45" t="s">
        <v>189</v>
      </c>
      <c r="C6" s="57" t="s">
        <v>37</v>
      </c>
      <c r="D6" s="74">
        <v>1</v>
      </c>
      <c r="E6" s="75">
        <v>8524000</v>
      </c>
      <c r="F6" s="76">
        <f t="shared" si="0"/>
        <v>8524000</v>
      </c>
      <c r="H6" s="9"/>
    </row>
    <row r="7" spans="1:8" x14ac:dyDescent="0.25">
      <c r="A7" s="42"/>
      <c r="B7" s="45" t="s">
        <v>190</v>
      </c>
      <c r="C7" s="57" t="s">
        <v>37</v>
      </c>
      <c r="D7" s="74">
        <v>1</v>
      </c>
      <c r="E7" s="75">
        <v>463800</v>
      </c>
      <c r="F7" s="76">
        <f t="shared" si="0"/>
        <v>463800</v>
      </c>
      <c r="H7" s="9"/>
    </row>
    <row r="8" spans="1:8" x14ac:dyDescent="0.25">
      <c r="A8" s="42"/>
      <c r="B8" s="45" t="s">
        <v>191</v>
      </c>
      <c r="C8" s="57" t="s">
        <v>37</v>
      </c>
      <c r="D8" s="74">
        <v>1</v>
      </c>
      <c r="E8" s="75">
        <v>11329500</v>
      </c>
      <c r="F8" s="76">
        <f t="shared" si="0"/>
        <v>11329500</v>
      </c>
      <c r="H8" s="9"/>
    </row>
    <row r="9" spans="1:8" x14ac:dyDescent="0.25">
      <c r="A9" s="42"/>
      <c r="B9" s="45" t="s">
        <v>192</v>
      </c>
      <c r="C9" s="57" t="s">
        <v>37</v>
      </c>
      <c r="D9" s="74">
        <v>1</v>
      </c>
      <c r="E9" s="75">
        <v>3776500</v>
      </c>
      <c r="F9" s="76">
        <f t="shared" si="0"/>
        <v>3776500</v>
      </c>
      <c r="H9" s="9"/>
    </row>
    <row r="10" spans="1:8" x14ac:dyDescent="0.25">
      <c r="A10" s="42"/>
      <c r="B10" s="45" t="s">
        <v>193</v>
      </c>
      <c r="C10" s="57" t="s">
        <v>37</v>
      </c>
      <c r="D10" s="74">
        <v>1</v>
      </c>
      <c r="E10" s="75">
        <v>2350000</v>
      </c>
      <c r="F10" s="76">
        <f t="shared" si="0"/>
        <v>2350000</v>
      </c>
      <c r="H10" s="9"/>
    </row>
    <row r="11" spans="1:8" x14ac:dyDescent="0.25">
      <c r="A11" s="68" t="s">
        <v>221</v>
      </c>
      <c r="B11" s="67" t="s">
        <v>222</v>
      </c>
      <c r="C11" s="70"/>
      <c r="D11" s="71"/>
      <c r="E11" s="72"/>
      <c r="F11" s="81">
        <f>SUM(F12:F15)</f>
        <v>815000</v>
      </c>
    </row>
    <row r="12" spans="1:8" ht="45" x14ac:dyDescent="0.25">
      <c r="A12" s="34"/>
      <c r="B12" s="45" t="s">
        <v>223</v>
      </c>
      <c r="C12" s="57" t="s">
        <v>37</v>
      </c>
      <c r="D12" s="74">
        <v>1</v>
      </c>
      <c r="E12" s="75">
        <v>380000</v>
      </c>
      <c r="F12" s="76">
        <f t="shared" ref="F12:F15" si="1">D12*E12</f>
        <v>380000</v>
      </c>
      <c r="H12" s="9"/>
    </row>
    <row r="13" spans="1:8" x14ac:dyDescent="0.25">
      <c r="A13" s="34"/>
      <c r="B13" s="45" t="s">
        <v>224</v>
      </c>
      <c r="C13" s="57" t="s">
        <v>37</v>
      </c>
      <c r="D13" s="74">
        <v>1</v>
      </c>
      <c r="E13" s="75">
        <v>210000</v>
      </c>
      <c r="F13" s="76">
        <f t="shared" si="1"/>
        <v>210000</v>
      </c>
      <c r="H13" s="9"/>
    </row>
    <row r="14" spans="1:8" x14ac:dyDescent="0.25">
      <c r="A14" s="34"/>
      <c r="B14" s="45" t="s">
        <v>225</v>
      </c>
      <c r="C14" s="57" t="s">
        <v>37</v>
      </c>
      <c r="D14" s="74">
        <v>1</v>
      </c>
      <c r="E14" s="75">
        <v>65000</v>
      </c>
      <c r="F14" s="76">
        <f t="shared" si="1"/>
        <v>65000</v>
      </c>
      <c r="H14" s="9"/>
    </row>
    <row r="15" spans="1:8" x14ac:dyDescent="0.25">
      <c r="A15" s="34"/>
      <c r="B15" s="45" t="s">
        <v>226</v>
      </c>
      <c r="C15" s="57" t="s">
        <v>37</v>
      </c>
      <c r="D15" s="74">
        <v>1</v>
      </c>
      <c r="E15" s="75">
        <v>160000</v>
      </c>
      <c r="F15" s="76">
        <f t="shared" si="1"/>
        <v>160000</v>
      </c>
      <c r="H15" s="9"/>
    </row>
  </sheetData>
  <autoFilter ref="A2:F15" xr:uid="{DDAB337E-4181-CC48-93DC-7D2DFB0F03DB}"/>
  <mergeCells count="1">
    <mergeCell ref="D1:E1"/>
  </mergeCells>
  <pageMargins left="0.7" right="0.7" top="0.78740157499999996" bottom="0.78740157499999996" header="0.3" footer="0.3"/>
  <pageSetup paperSize="9" scale="5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E7B7-D35D-D84E-8A97-5C622AF63CEF}">
  <sheetPr>
    <pageSetUpPr fitToPage="1"/>
  </sheetPr>
  <dimension ref="A1:I29"/>
  <sheetViews>
    <sheetView zoomScaleNormal="100" workbookViewId="0">
      <selection activeCell="B3" sqref="B3"/>
    </sheetView>
  </sheetViews>
  <sheetFormatPr defaultColWidth="8.875" defaultRowHeight="15" x14ac:dyDescent="0.25"/>
  <cols>
    <col min="1" max="1" width="14" style="1" customWidth="1"/>
    <col min="2" max="2" width="25.375" style="1" customWidth="1"/>
    <col min="3" max="9" width="21.625" style="1" customWidth="1"/>
    <col min="10" max="16384" width="8.875" style="1"/>
  </cols>
  <sheetData>
    <row r="1" spans="1:6" ht="18.75" x14ac:dyDescent="0.3">
      <c r="A1" s="85" t="s">
        <v>20</v>
      </c>
      <c r="B1" s="37"/>
      <c r="C1" s="38"/>
      <c r="D1" s="111"/>
      <c r="E1" s="111"/>
      <c r="F1" s="39">
        <f>F3</f>
        <v>17147000</v>
      </c>
    </row>
    <row r="2" spans="1:6" ht="30" x14ac:dyDescent="0.25">
      <c r="A2" s="40" t="s">
        <v>22</v>
      </c>
      <c r="B2" s="40" t="s">
        <v>23</v>
      </c>
      <c r="C2" s="40" t="s">
        <v>24</v>
      </c>
      <c r="D2" s="41" t="s">
        <v>25</v>
      </c>
      <c r="E2" s="41" t="s">
        <v>26</v>
      </c>
      <c r="F2" s="41" t="s">
        <v>184</v>
      </c>
    </row>
    <row r="3" spans="1:6" s="73" customFormat="1" ht="15.75" x14ac:dyDescent="0.25">
      <c r="A3" s="68" t="s">
        <v>19</v>
      </c>
      <c r="B3" s="67" t="s">
        <v>231</v>
      </c>
      <c r="C3" s="70"/>
      <c r="D3" s="71"/>
      <c r="E3" s="72"/>
      <c r="F3" s="80">
        <f>F4</f>
        <v>17147000</v>
      </c>
    </row>
    <row r="4" spans="1:6" x14ac:dyDescent="0.25">
      <c r="A4" s="42"/>
      <c r="B4" s="43" t="s">
        <v>231</v>
      </c>
      <c r="C4" s="44" t="s">
        <v>37</v>
      </c>
      <c r="D4" s="77">
        <v>1</v>
      </c>
      <c r="E4" s="78">
        <f>ROUND((('Stavební objekt SO01'!F1+'Přeložky IS'!F1+'Komunikace, plochy, sadové'!F1)*0.068),-3)</f>
        <v>17147000</v>
      </c>
      <c r="F4" s="79">
        <f>D4*E4</f>
        <v>17147000</v>
      </c>
    </row>
    <row r="18" spans="2:9" x14ac:dyDescent="0.25">
      <c r="B18" s="2"/>
      <c r="C18" s="2"/>
      <c r="D18" s="3"/>
      <c r="E18" s="3"/>
      <c r="F18" s="3"/>
      <c r="G18" s="3"/>
      <c r="H18" s="3"/>
      <c r="I18" s="3"/>
    </row>
    <row r="19" spans="2:9" x14ac:dyDescent="0.25">
      <c r="B19" s="2"/>
      <c r="C19" s="2"/>
      <c r="D19" s="3"/>
      <c r="E19" s="3"/>
      <c r="F19" s="3"/>
      <c r="G19" s="3"/>
      <c r="H19" s="3"/>
      <c r="I19" s="3"/>
    </row>
    <row r="20" spans="2:9" x14ac:dyDescent="0.25">
      <c r="B20" s="2"/>
      <c r="C20" s="2"/>
      <c r="D20" s="3"/>
      <c r="E20" s="3"/>
      <c r="F20" s="3"/>
      <c r="G20" s="3"/>
      <c r="H20" s="3"/>
      <c r="I20" s="3"/>
    </row>
    <row r="21" spans="2:9" x14ac:dyDescent="0.25">
      <c r="B21" s="2"/>
      <c r="C21" s="2"/>
      <c r="D21" s="3"/>
      <c r="E21" s="3"/>
      <c r="F21" s="3"/>
      <c r="G21" s="3"/>
      <c r="H21" s="3"/>
      <c r="I21" s="3"/>
    </row>
    <row r="22" spans="2:9" x14ac:dyDescent="0.25">
      <c r="B22" s="4"/>
      <c r="C22" s="4"/>
      <c r="D22" s="5"/>
      <c r="E22" s="5"/>
      <c r="F22" s="5"/>
      <c r="G22" s="5"/>
      <c r="H22" s="5"/>
      <c r="I22" s="5"/>
    </row>
    <row r="23" spans="2:9" x14ac:dyDescent="0.25">
      <c r="B23" s="6"/>
      <c r="D23" s="7"/>
    </row>
    <row r="24" spans="2:9" x14ac:dyDescent="0.25">
      <c r="D24" s="8"/>
    </row>
    <row r="25" spans="2:9" x14ac:dyDescent="0.25">
      <c r="C25" s="8"/>
    </row>
    <row r="26" spans="2:9" x14ac:dyDescent="0.25">
      <c r="D26" s="8"/>
    </row>
    <row r="27" spans="2:9" x14ac:dyDescent="0.25">
      <c r="D27" s="8"/>
    </row>
    <row r="28" spans="2:9" x14ac:dyDescent="0.25">
      <c r="D28" s="8"/>
    </row>
    <row r="29" spans="2:9" x14ac:dyDescent="0.25">
      <c r="D29" s="8"/>
    </row>
  </sheetData>
  <mergeCells count="1">
    <mergeCell ref="D1:E1"/>
  </mergeCells>
  <pageMargins left="0.70866141732283472" right="0.70866141732283472" top="0.78740157480314965" bottom="0.78740157480314965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Stavební objekt SO01</vt:lpstr>
      <vt:lpstr>Přeložky IS</vt:lpstr>
      <vt:lpstr>Komunikace, plochy, sadové</vt:lpstr>
      <vt:lpstr>Vedlejší a ostatní nákaldy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Šteglová</dc:creator>
  <cp:lastModifiedBy>Jarmila Neudörflerová</cp:lastModifiedBy>
  <cp:lastPrinted>2023-09-08T09:03:56Z</cp:lastPrinted>
  <dcterms:created xsi:type="dcterms:W3CDTF">2023-08-14T10:28:53Z</dcterms:created>
  <dcterms:modified xsi:type="dcterms:W3CDTF">2023-09-12T13:09:18Z</dcterms:modified>
</cp:coreProperties>
</file>