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OPS\Reporty\DOPR\2017\"/>
    </mc:Choice>
  </mc:AlternateContent>
  <bookViews>
    <workbookView xWindow="0" yWindow="0" windowWidth="23040" windowHeight="9048" activeTab="1"/>
  </bookViews>
  <sheets>
    <sheet name="9405" sheetId="1" r:id="rId1"/>
    <sheet name="9402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2" l="1"/>
  <c r="C67" i="2" l="1"/>
  <c r="D67" i="2"/>
  <c r="E67" i="2"/>
  <c r="F67" i="2"/>
  <c r="G67" i="2"/>
  <c r="H67" i="2"/>
  <c r="I67" i="2"/>
  <c r="J67" i="2"/>
  <c r="G41" i="2" l="1"/>
  <c r="N79" i="2" l="1"/>
  <c r="M79" i="2"/>
  <c r="L79" i="2"/>
  <c r="K79" i="2"/>
  <c r="J79" i="2"/>
  <c r="I79" i="2"/>
  <c r="H79" i="2"/>
  <c r="G79" i="2"/>
  <c r="F79" i="2"/>
  <c r="E79" i="2"/>
  <c r="D79" i="2"/>
  <c r="C79" i="2"/>
  <c r="N78" i="2"/>
  <c r="M78" i="2"/>
  <c r="L78" i="2"/>
  <c r="K78" i="2"/>
  <c r="J78" i="2"/>
  <c r="I78" i="2"/>
  <c r="H78" i="2"/>
  <c r="G78" i="2"/>
  <c r="F78" i="2"/>
  <c r="E78" i="2"/>
  <c r="D78" i="2"/>
  <c r="C78" i="2"/>
  <c r="O76" i="2"/>
  <c r="O75" i="2"/>
  <c r="N74" i="2"/>
  <c r="M74" i="2"/>
  <c r="L74" i="2"/>
  <c r="K74" i="2"/>
  <c r="J74" i="2"/>
  <c r="I74" i="2"/>
  <c r="H74" i="2"/>
  <c r="G74" i="2"/>
  <c r="F74" i="2"/>
  <c r="E74" i="2"/>
  <c r="D74" i="2"/>
  <c r="C74" i="2"/>
  <c r="O73" i="2"/>
  <c r="O72" i="2"/>
  <c r="O71" i="2"/>
  <c r="N68" i="2"/>
  <c r="M68" i="2"/>
  <c r="L68" i="2"/>
  <c r="K68" i="2"/>
  <c r="J68" i="2"/>
  <c r="I68" i="2"/>
  <c r="H68" i="2"/>
  <c r="G68" i="2"/>
  <c r="F68" i="2"/>
  <c r="E68" i="2"/>
  <c r="D68" i="2"/>
  <c r="C68" i="2"/>
  <c r="O65" i="2"/>
  <c r="O64" i="2"/>
  <c r="N63" i="2"/>
  <c r="M63" i="2"/>
  <c r="L63" i="2"/>
  <c r="K63" i="2"/>
  <c r="J63" i="2"/>
  <c r="I63" i="2"/>
  <c r="H63" i="2"/>
  <c r="G63" i="2"/>
  <c r="F63" i="2"/>
  <c r="E63" i="2"/>
  <c r="D63" i="2"/>
  <c r="C63" i="2"/>
  <c r="O62" i="2"/>
  <c r="O61" i="2"/>
  <c r="O60" i="2"/>
  <c r="N57" i="2"/>
  <c r="M57" i="2"/>
  <c r="L57" i="2"/>
  <c r="K57" i="2"/>
  <c r="J57" i="2"/>
  <c r="I57" i="2"/>
  <c r="H57" i="2"/>
  <c r="G57" i="2"/>
  <c r="F57" i="2"/>
  <c r="E57" i="2"/>
  <c r="D57" i="2"/>
  <c r="C57" i="2"/>
  <c r="N56" i="2"/>
  <c r="M56" i="2"/>
  <c r="L56" i="2"/>
  <c r="K56" i="2"/>
  <c r="J56" i="2"/>
  <c r="I56" i="2"/>
  <c r="H56" i="2"/>
  <c r="G56" i="2"/>
  <c r="F56" i="2"/>
  <c r="E56" i="2"/>
  <c r="D56" i="2"/>
  <c r="C56" i="2"/>
  <c r="O54" i="2"/>
  <c r="O53" i="2"/>
  <c r="N52" i="2"/>
  <c r="M52" i="2"/>
  <c r="L52" i="2"/>
  <c r="K52" i="2"/>
  <c r="J52" i="2"/>
  <c r="I52" i="2"/>
  <c r="H52" i="2"/>
  <c r="G52" i="2"/>
  <c r="F52" i="2"/>
  <c r="E52" i="2"/>
  <c r="D52" i="2"/>
  <c r="C52" i="2"/>
  <c r="O51" i="2"/>
  <c r="O50" i="2"/>
  <c r="O49" i="2"/>
  <c r="N46" i="2"/>
  <c r="M46" i="2"/>
  <c r="L46" i="2"/>
  <c r="K46" i="2"/>
  <c r="J46" i="2"/>
  <c r="I46" i="2"/>
  <c r="H46" i="2"/>
  <c r="G46" i="2"/>
  <c r="F46" i="2"/>
  <c r="E46" i="2"/>
  <c r="D46" i="2"/>
  <c r="C46" i="2"/>
  <c r="N45" i="2"/>
  <c r="M45" i="2"/>
  <c r="L45" i="2"/>
  <c r="K45" i="2"/>
  <c r="J45" i="2"/>
  <c r="I45" i="2"/>
  <c r="H45" i="2"/>
  <c r="G45" i="2"/>
  <c r="F45" i="2"/>
  <c r="E45" i="2"/>
  <c r="D45" i="2"/>
  <c r="C45" i="2"/>
  <c r="O43" i="2"/>
  <c r="O42" i="2"/>
  <c r="O46" i="2" s="1"/>
  <c r="N41" i="2"/>
  <c r="L41" i="2"/>
  <c r="K41" i="2"/>
  <c r="J41" i="2"/>
  <c r="I41" i="2"/>
  <c r="H41" i="2"/>
  <c r="F41" i="2"/>
  <c r="E41" i="2"/>
  <c r="D41" i="2"/>
  <c r="C41" i="2"/>
  <c r="O40" i="2"/>
  <c r="O39" i="2"/>
  <c r="O38" i="2"/>
  <c r="N31" i="2"/>
  <c r="N32" i="2" s="1"/>
  <c r="N33" i="2" s="1"/>
  <c r="M31" i="2"/>
  <c r="M32" i="2" s="1"/>
  <c r="M33" i="2" s="1"/>
  <c r="L31" i="2"/>
  <c r="L32" i="2" s="1"/>
  <c r="L33" i="2" s="1"/>
  <c r="K31" i="2"/>
  <c r="K32" i="2" s="1"/>
  <c r="K33" i="2" s="1"/>
  <c r="J31" i="2"/>
  <c r="J32" i="2" s="1"/>
  <c r="J33" i="2" s="1"/>
  <c r="I31" i="2"/>
  <c r="I32" i="2" s="1"/>
  <c r="I33" i="2" s="1"/>
  <c r="H31" i="2"/>
  <c r="H32" i="2" s="1"/>
  <c r="H33" i="2" s="1"/>
  <c r="G31" i="2"/>
  <c r="G32" i="2" s="1"/>
  <c r="G33" i="2" s="1"/>
  <c r="F31" i="2"/>
  <c r="F32" i="2" s="1"/>
  <c r="F33" i="2" s="1"/>
  <c r="E31" i="2"/>
  <c r="E32" i="2" s="1"/>
  <c r="E33" i="2" s="1"/>
  <c r="D31" i="2"/>
  <c r="D32" i="2" s="1"/>
  <c r="D33" i="2" s="1"/>
  <c r="C31" i="2"/>
  <c r="O30" i="2"/>
  <c r="O29" i="2"/>
  <c r="P29" i="2" s="1"/>
  <c r="Q29" i="2" s="1"/>
  <c r="O28" i="2"/>
  <c r="N23" i="2"/>
  <c r="N24" i="2" s="1"/>
  <c r="N25" i="2" s="1"/>
  <c r="M23" i="2"/>
  <c r="M24" i="2" s="1"/>
  <c r="M25" i="2" s="1"/>
  <c r="L23" i="2"/>
  <c r="L24" i="2" s="1"/>
  <c r="L25" i="2" s="1"/>
  <c r="K23" i="2"/>
  <c r="K24" i="2" s="1"/>
  <c r="K25" i="2" s="1"/>
  <c r="J23" i="2"/>
  <c r="J24" i="2" s="1"/>
  <c r="J25" i="2" s="1"/>
  <c r="I23" i="2"/>
  <c r="I24" i="2" s="1"/>
  <c r="I25" i="2" s="1"/>
  <c r="H23" i="2"/>
  <c r="H24" i="2" s="1"/>
  <c r="H25" i="2" s="1"/>
  <c r="G23" i="2"/>
  <c r="G24" i="2" s="1"/>
  <c r="G25" i="2" s="1"/>
  <c r="F23" i="2"/>
  <c r="F24" i="2" s="1"/>
  <c r="F25" i="2" s="1"/>
  <c r="E23" i="2"/>
  <c r="E24" i="2" s="1"/>
  <c r="E25" i="2" s="1"/>
  <c r="D23" i="2"/>
  <c r="D24" i="2" s="1"/>
  <c r="D25" i="2" s="1"/>
  <c r="C23" i="2"/>
  <c r="O23" i="2" s="1"/>
  <c r="O22" i="2"/>
  <c r="O21" i="2"/>
  <c r="O20" i="2"/>
  <c r="N15" i="2"/>
  <c r="N16" i="2" s="1"/>
  <c r="N17" i="2" s="1"/>
  <c r="M15" i="2"/>
  <c r="M16" i="2" s="1"/>
  <c r="M17" i="2" s="1"/>
  <c r="L15" i="2"/>
  <c r="L16" i="2" s="1"/>
  <c r="L17" i="2" s="1"/>
  <c r="K15" i="2"/>
  <c r="K16" i="2" s="1"/>
  <c r="K17" i="2" s="1"/>
  <c r="J15" i="2"/>
  <c r="J16" i="2" s="1"/>
  <c r="J17" i="2" s="1"/>
  <c r="I15" i="2"/>
  <c r="I16" i="2" s="1"/>
  <c r="I17" i="2" s="1"/>
  <c r="H15" i="2"/>
  <c r="H16" i="2" s="1"/>
  <c r="H17" i="2" s="1"/>
  <c r="G15" i="2"/>
  <c r="G16" i="2" s="1"/>
  <c r="G17" i="2" s="1"/>
  <c r="F15" i="2"/>
  <c r="F16" i="2" s="1"/>
  <c r="F17" i="2" s="1"/>
  <c r="E15" i="2"/>
  <c r="E16" i="2" s="1"/>
  <c r="E17" i="2" s="1"/>
  <c r="D15" i="2"/>
  <c r="D16" i="2" s="1"/>
  <c r="D17" i="2" s="1"/>
  <c r="C15" i="2"/>
  <c r="O14" i="2"/>
  <c r="O13" i="2"/>
  <c r="O12" i="2"/>
  <c r="N7" i="2"/>
  <c r="N8" i="2" s="1"/>
  <c r="N9" i="2" s="1"/>
  <c r="M7" i="2"/>
  <c r="M8" i="2" s="1"/>
  <c r="M9" i="2" s="1"/>
  <c r="L7" i="2"/>
  <c r="L8" i="2" s="1"/>
  <c r="L9" i="2" s="1"/>
  <c r="K7" i="2"/>
  <c r="K8" i="2" s="1"/>
  <c r="K9" i="2" s="1"/>
  <c r="J7" i="2"/>
  <c r="J8" i="2" s="1"/>
  <c r="J9" i="2" s="1"/>
  <c r="I7" i="2"/>
  <c r="I8" i="2" s="1"/>
  <c r="I9" i="2" s="1"/>
  <c r="H7" i="2"/>
  <c r="H8" i="2" s="1"/>
  <c r="H9" i="2" s="1"/>
  <c r="G7" i="2"/>
  <c r="G8" i="2" s="1"/>
  <c r="G9" i="2" s="1"/>
  <c r="F7" i="2"/>
  <c r="F8" i="2" s="1"/>
  <c r="F9" i="2" s="1"/>
  <c r="E7" i="2"/>
  <c r="E8" i="2" s="1"/>
  <c r="E9" i="2" s="1"/>
  <c r="D7" i="2"/>
  <c r="D8" i="2" s="1"/>
  <c r="D9" i="2" s="1"/>
  <c r="C7" i="2"/>
  <c r="O6" i="2"/>
  <c r="O5" i="2"/>
  <c r="O4" i="2"/>
  <c r="O40" i="1"/>
  <c r="Q51" i="1"/>
  <c r="Q50" i="1"/>
  <c r="O51" i="1"/>
  <c r="P50" i="1"/>
  <c r="O78" i="2" l="1"/>
  <c r="O77" i="2" s="1"/>
  <c r="P73" i="2"/>
  <c r="Q73" i="2" s="1"/>
  <c r="O57" i="2"/>
  <c r="P57" i="2" s="1"/>
  <c r="Q57" i="2" s="1"/>
  <c r="O52" i="2"/>
  <c r="P12" i="2"/>
  <c r="Q12" i="2" s="1"/>
  <c r="O45" i="2"/>
  <c r="O44" i="2" s="1"/>
  <c r="O41" i="2"/>
  <c r="P50" i="2"/>
  <c r="Q50" i="2" s="1"/>
  <c r="O79" i="2"/>
  <c r="O74" i="2"/>
  <c r="O68" i="2"/>
  <c r="P75" i="2"/>
  <c r="Q75" i="2" s="1"/>
  <c r="O67" i="2"/>
  <c r="O66" i="2" s="1"/>
  <c r="P71" i="2"/>
  <c r="Q71" i="2" s="1"/>
  <c r="O63" i="2"/>
  <c r="P72" i="2"/>
  <c r="Q72" i="2" s="1"/>
  <c r="O56" i="2"/>
  <c r="O55" i="2" s="1"/>
  <c r="P53" i="2"/>
  <c r="Q53" i="2" s="1"/>
  <c r="P51" i="2"/>
  <c r="Q51" i="2" s="1"/>
  <c r="P49" i="2"/>
  <c r="Q49" i="2" s="1"/>
  <c r="O31" i="2"/>
  <c r="P31" i="2" s="1"/>
  <c r="Q31" i="2" s="1"/>
  <c r="O24" i="2"/>
  <c r="O25" i="2" s="1"/>
  <c r="P30" i="2"/>
  <c r="Q30" i="2" s="1"/>
  <c r="P28" i="2"/>
  <c r="Q28" i="2" s="1"/>
  <c r="C24" i="2"/>
  <c r="C25" i="2" s="1"/>
  <c r="O15" i="2"/>
  <c r="O16" i="2" s="1"/>
  <c r="O7" i="2"/>
  <c r="O8" i="2" s="1"/>
  <c r="O9" i="2" s="1"/>
  <c r="C8" i="2"/>
  <c r="C9" i="2" s="1"/>
  <c r="P13" i="2"/>
  <c r="Q13" i="2" s="1"/>
  <c r="P14" i="2"/>
  <c r="Q14" i="2" s="1"/>
  <c r="P76" i="2"/>
  <c r="Q76" i="2" s="1"/>
  <c r="C16" i="2"/>
  <c r="C17" i="2" s="1"/>
  <c r="C32" i="2"/>
  <c r="C33" i="2" s="1"/>
  <c r="P54" i="2"/>
  <c r="Q54" i="2" s="1"/>
  <c r="P78" i="1"/>
  <c r="O73" i="1"/>
  <c r="O72" i="1"/>
  <c r="P72" i="1"/>
  <c r="Q72" i="1" s="1"/>
  <c r="P73" i="1"/>
  <c r="Q73" i="1" s="1"/>
  <c r="O62" i="1"/>
  <c r="P51" i="1"/>
  <c r="O50" i="1"/>
  <c r="Q32" i="1"/>
  <c r="Q16" i="1"/>
  <c r="Q17" i="1"/>
  <c r="Q33" i="1"/>
  <c r="O25" i="1"/>
  <c r="O32" i="1"/>
  <c r="P17" i="1"/>
  <c r="P16" i="1"/>
  <c r="D33" i="1"/>
  <c r="E33" i="1"/>
  <c r="F33" i="1"/>
  <c r="G33" i="1"/>
  <c r="H33" i="1"/>
  <c r="I33" i="1"/>
  <c r="J33" i="1"/>
  <c r="K33" i="1"/>
  <c r="L33" i="1"/>
  <c r="M33" i="1"/>
  <c r="N33" i="1"/>
  <c r="C33" i="1"/>
  <c r="P71" i="1"/>
  <c r="Q71" i="1"/>
  <c r="P74" i="1"/>
  <c r="Q74" i="1"/>
  <c r="P75" i="1"/>
  <c r="Q75" i="1"/>
  <c r="P76" i="1"/>
  <c r="Q76" i="1"/>
  <c r="P77" i="1"/>
  <c r="Q77" i="1"/>
  <c r="Q78" i="1"/>
  <c r="Q70" i="1"/>
  <c r="P70" i="1"/>
  <c r="O33" i="1"/>
  <c r="O9" i="1"/>
  <c r="O17" i="1"/>
  <c r="D25" i="1"/>
  <c r="E25" i="1"/>
  <c r="F25" i="1"/>
  <c r="G25" i="1"/>
  <c r="H25" i="1"/>
  <c r="I25" i="1"/>
  <c r="J25" i="1"/>
  <c r="K25" i="1"/>
  <c r="L25" i="1"/>
  <c r="M25" i="1"/>
  <c r="N25" i="1"/>
  <c r="C25" i="1"/>
  <c r="I17" i="1"/>
  <c r="I16" i="1"/>
  <c r="D17" i="1"/>
  <c r="E17" i="1"/>
  <c r="F17" i="1"/>
  <c r="G17" i="1"/>
  <c r="H17" i="1"/>
  <c r="J17" i="1"/>
  <c r="K17" i="1"/>
  <c r="L17" i="1"/>
  <c r="M17" i="1"/>
  <c r="N17" i="1"/>
  <c r="C17" i="1"/>
  <c r="C9" i="1"/>
  <c r="Q29" i="1"/>
  <c r="Q30" i="1"/>
  <c r="Q31" i="1"/>
  <c r="Q28" i="1"/>
  <c r="P30" i="1"/>
  <c r="P31" i="1"/>
  <c r="P32" i="1"/>
  <c r="P33" i="1"/>
  <c r="P29" i="1"/>
  <c r="P28" i="1"/>
  <c r="O76" i="1"/>
  <c r="O77" i="1"/>
  <c r="E77" i="1"/>
  <c r="F77" i="1"/>
  <c r="G77" i="1"/>
  <c r="H77" i="1"/>
  <c r="I77" i="1"/>
  <c r="J77" i="1"/>
  <c r="K77" i="1"/>
  <c r="L77" i="1"/>
  <c r="M77" i="1"/>
  <c r="N77" i="1"/>
  <c r="D77" i="1"/>
  <c r="C77" i="1"/>
  <c r="O75" i="1"/>
  <c r="O74" i="1"/>
  <c r="P79" i="2" l="1"/>
  <c r="Q79" i="2" s="1"/>
  <c r="O32" i="2"/>
  <c r="P32" i="2" s="1"/>
  <c r="Q32" i="2" s="1"/>
  <c r="P77" i="2"/>
  <c r="Q77" i="2" s="1"/>
  <c r="P78" i="2"/>
  <c r="Q78" i="2" s="1"/>
  <c r="P52" i="2"/>
  <c r="Q52" i="2" s="1"/>
  <c r="P56" i="2"/>
  <c r="Q56" i="2" s="1"/>
  <c r="P55" i="2"/>
  <c r="Q55" i="2" s="1"/>
  <c r="P74" i="2"/>
  <c r="Q74" i="2" s="1"/>
  <c r="P15" i="2"/>
  <c r="Q15" i="2" s="1"/>
  <c r="P16" i="2"/>
  <c r="Q16" i="2" s="1"/>
  <c r="O17" i="2"/>
  <c r="P17" i="2" s="1"/>
  <c r="Q17" i="2" s="1"/>
  <c r="O71" i="1"/>
  <c r="O70" i="1"/>
  <c r="O67" i="1"/>
  <c r="O61" i="1"/>
  <c r="O60" i="1"/>
  <c r="O59" i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G31" i="1"/>
  <c r="G32" i="1" s="1"/>
  <c r="F31" i="1"/>
  <c r="F32" i="1" s="1"/>
  <c r="E31" i="1"/>
  <c r="E32" i="1" s="1"/>
  <c r="D31" i="1"/>
  <c r="D32" i="1" s="1"/>
  <c r="C31" i="1"/>
  <c r="O30" i="1"/>
  <c r="O29" i="1"/>
  <c r="O28" i="1"/>
  <c r="N78" i="1"/>
  <c r="M78" i="1"/>
  <c r="L78" i="1"/>
  <c r="K78" i="1"/>
  <c r="J78" i="1"/>
  <c r="I78" i="1"/>
  <c r="H78" i="1"/>
  <c r="G78" i="1"/>
  <c r="F78" i="1"/>
  <c r="E78" i="1"/>
  <c r="D78" i="1"/>
  <c r="C78" i="1"/>
  <c r="O78" i="1"/>
  <c r="N73" i="1"/>
  <c r="M73" i="1"/>
  <c r="L73" i="1"/>
  <c r="K73" i="1"/>
  <c r="J73" i="1"/>
  <c r="I73" i="1"/>
  <c r="H73" i="1"/>
  <c r="G73" i="1"/>
  <c r="F73" i="1"/>
  <c r="E73" i="1"/>
  <c r="D73" i="1"/>
  <c r="C73" i="1"/>
  <c r="N67" i="1"/>
  <c r="M67" i="1"/>
  <c r="L67" i="1"/>
  <c r="K67" i="1"/>
  <c r="J67" i="1"/>
  <c r="I67" i="1"/>
  <c r="H67" i="1"/>
  <c r="G67" i="1"/>
  <c r="F67" i="1"/>
  <c r="E67" i="1"/>
  <c r="D67" i="1"/>
  <c r="C67" i="1"/>
  <c r="J66" i="1"/>
  <c r="I66" i="1"/>
  <c r="H66" i="1"/>
  <c r="G66" i="1"/>
  <c r="F66" i="1"/>
  <c r="E66" i="1"/>
  <c r="D66" i="1"/>
  <c r="C66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N23" i="1"/>
  <c r="N24" i="1" s="1"/>
  <c r="M23" i="1"/>
  <c r="M24" i="1" s="1"/>
  <c r="L23" i="1"/>
  <c r="L24" i="1" s="1"/>
  <c r="K23" i="1"/>
  <c r="K24" i="1" s="1"/>
  <c r="J23" i="1"/>
  <c r="J24" i="1" s="1"/>
  <c r="I23" i="1"/>
  <c r="I24" i="1" s="1"/>
  <c r="H23" i="1"/>
  <c r="H24" i="1" s="1"/>
  <c r="G23" i="1"/>
  <c r="G24" i="1" s="1"/>
  <c r="F23" i="1"/>
  <c r="F24" i="1" s="1"/>
  <c r="E23" i="1"/>
  <c r="E24" i="1" s="1"/>
  <c r="D23" i="1"/>
  <c r="D24" i="1" s="1"/>
  <c r="C23" i="1"/>
  <c r="C24" i="1" s="1"/>
  <c r="O22" i="1"/>
  <c r="O21" i="1"/>
  <c r="O20" i="1"/>
  <c r="O33" i="2" l="1"/>
  <c r="P33" i="2" s="1"/>
  <c r="Q33" i="2" s="1"/>
  <c r="O31" i="1"/>
  <c r="O66" i="1"/>
  <c r="O65" i="1" s="1"/>
  <c r="C32" i="1"/>
  <c r="O23" i="1"/>
  <c r="O24" i="1" s="1"/>
  <c r="N56" i="1" l="1"/>
  <c r="M56" i="1"/>
  <c r="L56" i="1"/>
  <c r="K56" i="1"/>
  <c r="J56" i="1"/>
  <c r="I56" i="1"/>
  <c r="H56" i="1"/>
  <c r="G56" i="1"/>
  <c r="F56" i="1"/>
  <c r="E56" i="1"/>
  <c r="D56" i="1"/>
  <c r="C56" i="1"/>
  <c r="N55" i="1"/>
  <c r="M55" i="1"/>
  <c r="L55" i="1"/>
  <c r="K55" i="1"/>
  <c r="J55" i="1"/>
  <c r="I55" i="1"/>
  <c r="H55" i="1"/>
  <c r="G55" i="1"/>
  <c r="F55" i="1"/>
  <c r="E55" i="1"/>
  <c r="D55" i="1"/>
  <c r="C55" i="1"/>
  <c r="O53" i="1"/>
  <c r="O52" i="1"/>
  <c r="N51" i="1"/>
  <c r="M51" i="1"/>
  <c r="L51" i="1"/>
  <c r="K51" i="1"/>
  <c r="J51" i="1"/>
  <c r="I51" i="1"/>
  <c r="H51" i="1"/>
  <c r="G51" i="1"/>
  <c r="F51" i="1"/>
  <c r="E51" i="1"/>
  <c r="D51" i="1"/>
  <c r="C51" i="1"/>
  <c r="O49" i="1"/>
  <c r="O48" i="1"/>
  <c r="P48" i="1" s="1"/>
  <c r="Q48" i="1" s="1"/>
  <c r="N15" i="1"/>
  <c r="N16" i="1" s="1"/>
  <c r="M15" i="1"/>
  <c r="M16" i="1" s="1"/>
  <c r="L15" i="1"/>
  <c r="L16" i="1" s="1"/>
  <c r="K15" i="1"/>
  <c r="K16" i="1" s="1"/>
  <c r="J15" i="1"/>
  <c r="J16" i="1" s="1"/>
  <c r="I15" i="1"/>
  <c r="H15" i="1"/>
  <c r="H16" i="1" s="1"/>
  <c r="G15" i="1"/>
  <c r="G16" i="1" s="1"/>
  <c r="F15" i="1"/>
  <c r="F16" i="1" s="1"/>
  <c r="E15" i="1"/>
  <c r="E16" i="1" s="1"/>
  <c r="D15" i="1"/>
  <c r="D16" i="1" s="1"/>
  <c r="C15" i="1"/>
  <c r="C16" i="1" s="1"/>
  <c r="O14" i="1"/>
  <c r="O13" i="1"/>
  <c r="O12" i="1"/>
  <c r="O38" i="1"/>
  <c r="O37" i="1"/>
  <c r="N40" i="1"/>
  <c r="E40" i="1"/>
  <c r="F40" i="1"/>
  <c r="G40" i="1"/>
  <c r="H40" i="1"/>
  <c r="I40" i="1"/>
  <c r="J40" i="1"/>
  <c r="K40" i="1"/>
  <c r="L40" i="1"/>
  <c r="M40" i="1"/>
  <c r="D40" i="1"/>
  <c r="C40" i="1"/>
  <c r="O39" i="1"/>
  <c r="O42" i="1"/>
  <c r="O41" i="1"/>
  <c r="E45" i="1"/>
  <c r="F45" i="1"/>
  <c r="G45" i="1"/>
  <c r="H45" i="1"/>
  <c r="I45" i="1"/>
  <c r="J45" i="1"/>
  <c r="K45" i="1"/>
  <c r="L45" i="1"/>
  <c r="M45" i="1"/>
  <c r="N45" i="1"/>
  <c r="D45" i="1"/>
  <c r="C45" i="1"/>
  <c r="E44" i="1"/>
  <c r="F44" i="1"/>
  <c r="G44" i="1"/>
  <c r="H44" i="1"/>
  <c r="I44" i="1"/>
  <c r="J44" i="1"/>
  <c r="K44" i="1"/>
  <c r="L44" i="1"/>
  <c r="M44" i="1"/>
  <c r="N44" i="1"/>
  <c r="D44" i="1"/>
  <c r="P53" i="1" l="1"/>
  <c r="Q53" i="1" s="1"/>
  <c r="P49" i="1"/>
  <c r="Q49" i="1" s="1"/>
  <c r="P13" i="1"/>
  <c r="Q13" i="1" s="1"/>
  <c r="P52" i="1"/>
  <c r="Q52" i="1" s="1"/>
  <c r="O55" i="1"/>
  <c r="O56" i="1"/>
  <c r="P56" i="1" s="1"/>
  <c r="Q56" i="1" s="1"/>
  <c r="O15" i="1"/>
  <c r="O45" i="1"/>
  <c r="O6" i="1"/>
  <c r="P14" i="1" s="1"/>
  <c r="Q14" i="1" s="1"/>
  <c r="O5" i="1"/>
  <c r="O4" i="1"/>
  <c r="P12" i="1" s="1"/>
  <c r="Q12" i="1" s="1"/>
  <c r="D7" i="1"/>
  <c r="D8" i="1" s="1"/>
  <c r="D9" i="1" s="1"/>
  <c r="E7" i="1"/>
  <c r="E8" i="1" s="1"/>
  <c r="E9" i="1" s="1"/>
  <c r="F7" i="1"/>
  <c r="G7" i="1"/>
  <c r="G8" i="1" s="1"/>
  <c r="G9" i="1" s="1"/>
  <c r="H7" i="1"/>
  <c r="H8" i="1" s="1"/>
  <c r="H9" i="1" s="1"/>
  <c r="I7" i="1"/>
  <c r="I8" i="1" s="1"/>
  <c r="I9" i="1" s="1"/>
  <c r="J7" i="1"/>
  <c r="J8" i="1" s="1"/>
  <c r="J9" i="1" s="1"/>
  <c r="K7" i="1"/>
  <c r="K8" i="1" s="1"/>
  <c r="K9" i="1" s="1"/>
  <c r="L7" i="1"/>
  <c r="L8" i="1" s="1"/>
  <c r="L9" i="1" s="1"/>
  <c r="M7" i="1"/>
  <c r="M8" i="1" s="1"/>
  <c r="M9" i="1" s="1"/>
  <c r="N7" i="1"/>
  <c r="N8" i="1" s="1"/>
  <c r="N9" i="1" s="1"/>
  <c r="C44" i="1"/>
  <c r="O44" i="1" s="1"/>
  <c r="O43" i="1" s="1"/>
  <c r="C7" i="1"/>
  <c r="C8" i="1" s="1"/>
  <c r="O54" i="1" l="1"/>
  <c r="P54" i="1" s="1"/>
  <c r="Q54" i="1" s="1"/>
  <c r="P55" i="1"/>
  <c r="Q55" i="1" s="1"/>
  <c r="O16" i="1"/>
  <c r="F8" i="1"/>
  <c r="F9" i="1" s="1"/>
  <c r="O7" i="1"/>
  <c r="O8" i="1" s="1"/>
  <c r="P15" i="1" l="1"/>
  <c r="Q15" i="1" s="1"/>
</calcChain>
</file>

<file path=xl/sharedStrings.xml><?xml version="1.0" encoding="utf-8"?>
<sst xmlns="http://schemas.openxmlformats.org/spreadsheetml/2006/main" count="476" uniqueCount="38">
  <si>
    <t>9405 Doprava sanitní externí (pro ZP)</t>
  </si>
  <si>
    <t>Tržby</t>
  </si>
  <si>
    <t>Variabilní náklady</t>
  </si>
  <si>
    <t>Fixní náklady</t>
  </si>
  <si>
    <t>Náklady celkem</t>
  </si>
  <si>
    <t>Výsledek</t>
  </si>
  <si>
    <t>Osobní náklady</t>
  </si>
  <si>
    <t xml:space="preserve">PHM </t>
  </si>
  <si>
    <t>MJ</t>
  </si>
  <si>
    <t>Kč</t>
  </si>
  <si>
    <t>ks</t>
  </si>
  <si>
    <t>Vozidla</t>
  </si>
  <si>
    <t>Zaměstnanci</t>
  </si>
  <si>
    <t>Ujeto</t>
  </si>
  <si>
    <t>km</t>
  </si>
  <si>
    <t>l</t>
  </si>
  <si>
    <t>Spotřeba na 100 km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</si>
  <si>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</si>
  <si>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</si>
  <si>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</si>
  <si>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</si>
  <si>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</si>
  <si>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</si>
  <si>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</si>
  <si>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</si>
  <si>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</si>
  <si>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</si>
  <si>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</si>
  <si>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</si>
  <si>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</si>
  <si>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tis Kč</t>
  </si>
  <si>
    <t>Kč/l</t>
  </si>
  <si>
    <t>Výsledek na 1 vozidlo</t>
  </si>
  <si>
    <t>Os.náklady na 1 řidiče</t>
  </si>
  <si>
    <t>nárůst/pokles</t>
  </si>
  <si>
    <t>9402 Doprava sanitní interní (převozy ve FNOL)</t>
  </si>
  <si>
    <t>V Olomouci 6. 10. 2017</t>
  </si>
  <si>
    <t>Zpracoval: Petr Hýža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</si>
</sst>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0" fontId="2" fillId="0" borderId="9" xfId="0" applyFont="1" applyBorder="1"/>
    <xf numFmtId="0" fontId="2" fillId="0" borderId="13" xfId="0" applyFont="1" applyBorder="1"/>
    <xf numFmtId="3" fontId="2" fillId="0" borderId="9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0" fontId="2" fillId="0" borderId="25" xfId="0" applyFont="1" applyBorder="1"/>
    <xf numFmtId="0" fontId="2" fillId="0" borderId="26" xfId="0" applyFont="1" applyBorder="1"/>
    <xf numFmtId="3" fontId="2" fillId="0" borderId="25" xfId="0" applyNumberFormat="1" applyFont="1" applyBorder="1"/>
    <xf numFmtId="3" fontId="2" fillId="0" borderId="27" xfId="0" applyNumberFormat="1" applyFont="1" applyBorder="1"/>
    <xf numFmtId="3" fontId="2" fillId="0" borderId="28" xfId="0" applyNumberFormat="1" applyFont="1" applyBorder="1"/>
    <xf numFmtId="3" fontId="3" fillId="0" borderId="29" xfId="0" applyNumberFormat="1" applyFont="1" applyBorder="1"/>
    <xf numFmtId="0" fontId="2" fillId="0" borderId="30" xfId="0" applyFont="1" applyBorder="1"/>
    <xf numFmtId="0" fontId="2" fillId="0" borderId="31" xfId="0" applyFont="1" applyBorder="1"/>
    <xf numFmtId="3" fontId="2" fillId="0" borderId="30" xfId="0" applyNumberFormat="1" applyFont="1" applyBorder="1"/>
    <xf numFmtId="3" fontId="2" fillId="0" borderId="32" xfId="0" applyNumberFormat="1" applyFont="1" applyBorder="1"/>
    <xf numFmtId="3" fontId="2" fillId="0" borderId="33" xfId="0" applyNumberFormat="1" applyFont="1" applyBorder="1"/>
    <xf numFmtId="3" fontId="3" fillId="0" borderId="34" xfId="0" applyNumberFormat="1" applyFont="1" applyBorder="1"/>
    <xf numFmtId="0" fontId="2" fillId="0" borderId="20" xfId="0" applyFont="1" applyBorder="1"/>
    <xf numFmtId="0" fontId="2" fillId="0" borderId="21" xfId="0" applyFont="1" applyBorder="1"/>
    <xf numFmtId="3" fontId="2" fillId="0" borderId="20" xfId="0" applyNumberFormat="1" applyFont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3" fillId="0" borderId="24" xfId="0" applyNumberFormat="1" applyFont="1" applyBorder="1"/>
    <xf numFmtId="3" fontId="2" fillId="0" borderId="35" xfId="0" applyNumberFormat="1" applyFont="1" applyBorder="1"/>
    <xf numFmtId="0" fontId="2" fillId="0" borderId="12" xfId="0" applyFont="1" applyBorder="1"/>
    <xf numFmtId="0" fontId="2" fillId="0" borderId="28" xfId="0" applyFont="1" applyBorder="1"/>
    <xf numFmtId="3" fontId="2" fillId="0" borderId="37" xfId="0" applyNumberFormat="1" applyFont="1" applyBorder="1"/>
    <xf numFmtId="3" fontId="4" fillId="0" borderId="19" xfId="0" applyNumberFormat="1" applyFont="1" applyBorder="1"/>
    <xf numFmtId="0" fontId="2" fillId="0" borderId="16" xfId="0" applyFont="1" applyBorder="1"/>
    <xf numFmtId="3" fontId="2" fillId="0" borderId="36" xfId="0" applyNumberFormat="1" applyFont="1" applyBorder="1"/>
    <xf numFmtId="3" fontId="4" fillId="0" borderId="38" xfId="0" applyNumberFormat="1" applyFont="1" applyBorder="1"/>
    <xf numFmtId="3" fontId="2" fillId="0" borderId="9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10" fontId="2" fillId="0" borderId="28" xfId="0" applyNumberFormat="1" applyFont="1" applyBorder="1"/>
    <xf numFmtId="10" fontId="2" fillId="0" borderId="33" xfId="0" applyNumberFormat="1" applyFont="1" applyBorder="1"/>
    <xf numFmtId="10" fontId="2" fillId="0" borderId="23" xfId="0" applyNumberFormat="1" applyFont="1" applyBorder="1"/>
    <xf numFmtId="3" fontId="4" fillId="0" borderId="25" xfId="0" applyNumberFormat="1" applyFont="1" applyBorder="1"/>
    <xf numFmtId="10" fontId="4" fillId="0" borderId="28" xfId="0" applyNumberFormat="1" applyFont="1" applyBorder="1"/>
    <xf numFmtId="3" fontId="2" fillId="0" borderId="39" xfId="0" applyNumberFormat="1" applyFont="1" applyBorder="1"/>
    <xf numFmtId="3" fontId="4" fillId="0" borderId="12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3" fontId="4" fillId="0" borderId="0" xfId="0" applyNumberFormat="1" applyFont="1" applyBorder="1"/>
    <xf numFmtId="10" fontId="4" fillId="0" borderId="0" xfId="0" applyNumberFormat="1" applyFont="1" applyBorder="1"/>
    <xf numFmtId="3" fontId="2" fillId="0" borderId="29" xfId="0" applyNumberFormat="1" applyFont="1" applyBorder="1"/>
    <xf numFmtId="4" fontId="5" fillId="0" borderId="34" xfId="0" applyNumberFormat="1" applyFont="1" applyBorder="1"/>
    <xf numFmtId="0" fontId="2" fillId="0" borderId="3" xfId="0" applyFont="1" applyBorder="1"/>
    <xf numFmtId="0" fontId="2" fillId="0" borderId="14" xfId="0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4" fontId="5" fillId="0" borderId="18" xfId="0" applyNumberFormat="1" applyFont="1" applyBorder="1"/>
    <xf numFmtId="3" fontId="5" fillId="0" borderId="18" xfId="0" applyNumberFormat="1" applyFont="1" applyBorder="1"/>
    <xf numFmtId="3" fontId="4" fillId="0" borderId="18" xfId="0" applyNumberFormat="1" applyFont="1" applyBorder="1"/>
    <xf numFmtId="3" fontId="2" fillId="0" borderId="14" xfId="0" applyNumberFormat="1" applyFont="1" applyBorder="1"/>
    <xf numFmtId="4" fontId="2" fillId="0" borderId="20" xfId="0" applyNumberFormat="1" applyFont="1" applyBorder="1"/>
    <xf numFmtId="4" fontId="2" fillId="0" borderId="22" xfId="0" applyNumberFormat="1" applyFont="1" applyBorder="1"/>
    <xf numFmtId="4" fontId="2" fillId="0" borderId="23" xfId="0" applyNumberFormat="1" applyFont="1" applyBorder="1"/>
    <xf numFmtId="4" fontId="5" fillId="0" borderId="24" xfId="0" applyNumberFormat="1" applyFont="1" applyBorder="1"/>
    <xf numFmtId="0" fontId="2" fillId="0" borderId="6" xfId="0" applyFont="1" applyBorder="1"/>
    <xf numFmtId="0" fontId="2" fillId="0" borderId="15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4" fontId="4" fillId="0" borderId="7" xfId="0" applyNumberFormat="1" applyFont="1" applyBorder="1"/>
    <xf numFmtId="4" fontId="2" fillId="0" borderId="1" xfId="0" applyNumberFormat="1" applyFont="1" applyBorder="1"/>
    <xf numFmtId="4" fontId="2" fillId="0" borderId="3" xfId="0" applyNumberFormat="1" applyFont="1" applyBorder="1"/>
    <xf numFmtId="10" fontId="2" fillId="0" borderId="5" xfId="0" applyNumberFormat="1" applyFont="1" applyBorder="1"/>
    <xf numFmtId="3" fontId="4" fillId="0" borderId="3" xfId="0" applyNumberFormat="1" applyFont="1" applyBorder="1"/>
    <xf numFmtId="10" fontId="4" fillId="0" borderId="5" xfId="0" applyNumberFormat="1" applyFont="1" applyBorder="1"/>
    <xf numFmtId="4" fontId="2" fillId="0" borderId="8" xfId="0" applyNumberFormat="1" applyFont="1" applyBorder="1"/>
    <xf numFmtId="4" fontId="4" fillId="0" borderId="40" xfId="0" applyNumberFormat="1" applyFont="1" applyBorder="1"/>
    <xf numFmtId="10" fontId="2" fillId="0" borderId="8" xfId="0" applyNumberFormat="1" applyFont="1" applyBorder="1"/>
    <xf numFmtId="4" fontId="4" fillId="0" borderId="41" xfId="0" applyNumberFormat="1" applyFont="1" applyBorder="1"/>
    <xf numFmtId="3" fontId="2" fillId="0" borderId="9" xfId="0" applyNumberFormat="1" applyFont="1" applyBorder="1"/>
    <xf numFmtId="10" fontId="2" fillId="0" borderId="11" xfId="0" applyNumberFormat="1" applyFont="1" applyBorder="1"/>
    <xf numFmtId="3" fontId="2" fillId="0" borderId="35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/>
    <xf numFmtId="3" fontId="7" fillId="0" borderId="0" xfId="0" applyNumberFormat="1" applyFont="1"/>
    <xf numFmtId="10" fontId="7" fillId="0" borderId="0" xfId="0" applyNumberFormat="1" applyFont="1"/>
    <xf numFmtId="0" fontId="7" fillId="0" borderId="9" xfId="0" applyFont="1" applyBorder="1"/>
    <xf numFmtId="0" fontId="7" fillId="0" borderId="13" xfId="0" applyFont="1" applyBorder="1"/>
    <xf numFmtId="3" fontId="7" fillId="0" borderId="9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25" xfId="0" applyFont="1" applyBorder="1"/>
    <xf numFmtId="0" fontId="7" fillId="0" borderId="26" xfId="0" applyFont="1" applyBorder="1"/>
    <xf numFmtId="3" fontId="7" fillId="0" borderId="25" xfId="0" applyNumberFormat="1" applyFont="1" applyBorder="1"/>
    <xf numFmtId="3" fontId="7" fillId="0" borderId="27" xfId="0" applyNumberFormat="1" applyFont="1" applyBorder="1"/>
    <xf numFmtId="3" fontId="7" fillId="0" borderId="28" xfId="0" applyNumberFormat="1" applyFont="1" applyBorder="1"/>
    <xf numFmtId="3" fontId="8" fillId="0" borderId="29" xfId="0" applyNumberFormat="1" applyFont="1" applyBorder="1"/>
    <xf numFmtId="0" fontId="7" fillId="0" borderId="30" xfId="0" applyFont="1" applyBorder="1"/>
    <xf numFmtId="0" fontId="7" fillId="0" borderId="31" xfId="0" applyFont="1" applyBorder="1"/>
    <xf numFmtId="3" fontId="7" fillId="0" borderId="30" xfId="0" applyNumberFormat="1" applyFont="1" applyBorder="1"/>
    <xf numFmtId="3" fontId="7" fillId="0" borderId="32" xfId="0" applyNumberFormat="1" applyFont="1" applyBorder="1"/>
    <xf numFmtId="3" fontId="7" fillId="0" borderId="33" xfId="0" applyNumberFormat="1" applyFont="1" applyBorder="1"/>
    <xf numFmtId="3" fontId="8" fillId="0" borderId="34" xfId="0" applyNumberFormat="1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20" xfId="0" applyNumberFormat="1" applyFont="1" applyBorder="1"/>
    <xf numFmtId="3" fontId="7" fillId="0" borderId="22" xfId="0" applyNumberFormat="1" applyFont="1" applyBorder="1"/>
    <xf numFmtId="3" fontId="7" fillId="0" borderId="23" xfId="0" applyNumberFormat="1" applyFont="1" applyBorder="1"/>
    <xf numFmtId="3" fontId="8" fillId="0" borderId="24" xfId="0" applyNumberFormat="1" applyFont="1" applyBorder="1"/>
    <xf numFmtId="3" fontId="7" fillId="0" borderId="35" xfId="0" applyNumberFormat="1" applyFont="1" applyBorder="1"/>
    <xf numFmtId="0" fontId="7" fillId="0" borderId="12" xfId="0" applyFont="1" applyBorder="1"/>
    <xf numFmtId="0" fontId="7" fillId="0" borderId="28" xfId="0" applyFont="1" applyBorder="1"/>
    <xf numFmtId="3" fontId="7" fillId="0" borderId="37" xfId="0" applyNumberFormat="1" applyFont="1" applyBorder="1"/>
    <xf numFmtId="3" fontId="9" fillId="0" borderId="19" xfId="0" applyNumberFormat="1" applyFont="1" applyBorder="1"/>
    <xf numFmtId="0" fontId="7" fillId="0" borderId="16" xfId="0" applyFont="1" applyBorder="1"/>
    <xf numFmtId="3" fontId="7" fillId="0" borderId="36" xfId="0" applyNumberFormat="1" applyFont="1" applyBorder="1"/>
    <xf numFmtId="3" fontId="9" fillId="0" borderId="38" xfId="0" applyNumberFormat="1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0" fontId="7" fillId="0" borderId="28" xfId="0" applyNumberFormat="1" applyFont="1" applyBorder="1"/>
    <xf numFmtId="10" fontId="7" fillId="0" borderId="33" xfId="0" applyNumberFormat="1" applyFont="1" applyBorder="1"/>
    <xf numFmtId="10" fontId="7" fillId="0" borderId="23" xfId="0" applyNumberFormat="1" applyFont="1" applyBorder="1"/>
    <xf numFmtId="3" fontId="9" fillId="0" borderId="25" xfId="0" applyNumberFormat="1" applyFont="1" applyBorder="1"/>
    <xf numFmtId="10" fontId="9" fillId="0" borderId="28" xfId="0" applyNumberFormat="1" applyFont="1" applyBorder="1"/>
    <xf numFmtId="3" fontId="7" fillId="0" borderId="39" xfId="0" applyNumberFormat="1" applyFont="1" applyBorder="1"/>
    <xf numFmtId="3" fontId="9" fillId="0" borderId="12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3" fontId="7" fillId="0" borderId="1" xfId="0" applyNumberFormat="1" applyFont="1" applyBorder="1"/>
    <xf numFmtId="10" fontId="7" fillId="0" borderId="2" xfId="0" applyNumberFormat="1" applyFont="1" applyBorder="1"/>
    <xf numFmtId="3" fontId="9" fillId="0" borderId="0" xfId="0" applyNumberFormat="1" applyFont="1" applyBorder="1"/>
    <xf numFmtId="10" fontId="9" fillId="0" borderId="0" xfId="0" applyNumberFormat="1" applyFont="1" applyBorder="1"/>
    <xf numFmtId="3" fontId="7" fillId="0" borderId="29" xfId="0" applyNumberFormat="1" applyFont="1" applyBorder="1"/>
    <xf numFmtId="4" fontId="10" fillId="0" borderId="34" xfId="0" applyNumberFormat="1" applyFont="1" applyBorder="1"/>
    <xf numFmtId="0" fontId="7" fillId="0" borderId="3" xfId="0" applyFont="1" applyBorder="1"/>
    <xf numFmtId="0" fontId="7" fillId="0" borderId="14" xfId="0" applyFont="1" applyBorder="1"/>
    <xf numFmtId="3" fontId="7" fillId="0" borderId="3" xfId="0" applyNumberFormat="1" applyFont="1" applyBorder="1"/>
    <xf numFmtId="3" fontId="7" fillId="0" borderId="4" xfId="0" applyNumberFormat="1" applyFont="1" applyBorder="1"/>
    <xf numFmtId="3" fontId="7" fillId="0" borderId="5" xfId="0" applyNumberFormat="1" applyFont="1" applyBorder="1"/>
    <xf numFmtId="4" fontId="10" fillId="0" borderId="18" xfId="0" applyNumberFormat="1" applyFont="1" applyBorder="1"/>
    <xf numFmtId="3" fontId="10" fillId="0" borderId="18" xfId="0" applyNumberFormat="1" applyFont="1" applyBorder="1"/>
    <xf numFmtId="3" fontId="9" fillId="0" borderId="18" xfId="0" applyNumberFormat="1" applyFont="1" applyBorder="1"/>
    <xf numFmtId="3" fontId="7" fillId="0" borderId="14" xfId="0" applyNumberFormat="1" applyFont="1" applyBorder="1"/>
    <xf numFmtId="4" fontId="7" fillId="0" borderId="20" xfId="0" applyNumberFormat="1" applyFont="1" applyBorder="1"/>
    <xf numFmtId="4" fontId="7" fillId="0" borderId="22" xfId="0" applyNumberFormat="1" applyFont="1" applyBorder="1"/>
    <xf numFmtId="4" fontId="7" fillId="0" borderId="23" xfId="0" applyNumberFormat="1" applyFont="1" applyBorder="1"/>
    <xf numFmtId="4" fontId="10" fillId="0" borderId="24" xfId="0" applyNumberFormat="1" applyFont="1" applyBorder="1"/>
    <xf numFmtId="0" fontId="7" fillId="0" borderId="6" xfId="0" applyFont="1" applyBorder="1"/>
    <xf numFmtId="0" fontId="7" fillId="0" borderId="15" xfId="0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4" fontId="9" fillId="0" borderId="7" xfId="0" applyNumberFormat="1" applyFont="1" applyBorder="1"/>
    <xf numFmtId="4" fontId="7" fillId="0" borderId="1" xfId="0" applyNumberFormat="1" applyFont="1" applyBorder="1"/>
    <xf numFmtId="4" fontId="7" fillId="0" borderId="3" xfId="0" applyNumberFormat="1" applyFont="1" applyBorder="1"/>
    <xf numFmtId="10" fontId="7" fillId="0" borderId="5" xfId="0" applyNumberFormat="1" applyFont="1" applyBorder="1"/>
    <xf numFmtId="3" fontId="9" fillId="0" borderId="3" xfId="0" applyNumberFormat="1" applyFont="1" applyBorder="1"/>
    <xf numFmtId="10" fontId="9" fillId="0" borderId="5" xfId="0" applyNumberFormat="1" applyFont="1" applyBorder="1"/>
    <xf numFmtId="4" fontId="7" fillId="0" borderId="8" xfId="0" applyNumberFormat="1" applyFont="1" applyBorder="1"/>
    <xf numFmtId="4" fontId="9" fillId="0" borderId="40" xfId="0" applyNumberFormat="1" applyFont="1" applyBorder="1"/>
    <xf numFmtId="10" fontId="7" fillId="0" borderId="8" xfId="0" applyNumberFormat="1" applyFont="1" applyBorder="1"/>
    <xf numFmtId="4" fontId="9" fillId="0" borderId="41" xfId="0" applyNumberFormat="1" applyFont="1" applyBorder="1"/>
    <xf numFmtId="3" fontId="7" fillId="0" borderId="9" xfId="0" applyNumberFormat="1" applyFont="1" applyBorder="1"/>
    <xf numFmtId="10" fontId="7" fillId="0" borderId="1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topLeftCell="A40" workbookViewId="0">
      <selection activeCell="A31" sqref="A31:XFD31"/>
    </sheetView>
  </sheetViews>
  <sheetFormatPr defaultRowHeight="14.4" x14ac:dyDescent="0.3"/>
  <cols>
    <col min="1" max="1" width="18.77734375" style="1" customWidth="1"/>
    <col min="2" max="2" width="4.88671875" style="1" customWidth="1"/>
    <col min="3" max="14" width="8.21875" style="2" customWidth="1"/>
    <col min="15" max="15" width="9" style="2" customWidth="1"/>
    <col min="16" max="16" width="8.77734375" style="2" customWidth="1"/>
    <col min="17" max="17" width="8.77734375" style="3" customWidth="1"/>
    <col min="18" max="16384" width="8.88671875" style="1"/>
  </cols>
  <sheetData>
    <row r="1" spans="1:17" ht="17.399999999999999" x14ac:dyDescent="0.3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15" thickBot="1" x14ac:dyDescent="0.35"/>
    <row r="3" spans="1:17" ht="15" thickBot="1" x14ac:dyDescent="0.35">
      <c r="A3" s="4">
        <v>2015</v>
      </c>
      <c r="B3" s="5" t="s">
        <v>8</v>
      </c>
      <c r="C3" s="6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8" t="s">
        <v>28</v>
      </c>
      <c r="O3" s="9" t="s">
        <v>29</v>
      </c>
    </row>
    <row r="4" spans="1:17" ht="15" thickBot="1" x14ac:dyDescent="0.35">
      <c r="A4" s="10" t="s">
        <v>1</v>
      </c>
      <c r="B4" s="11" t="s">
        <v>30</v>
      </c>
      <c r="C4" s="12">
        <v>688</v>
      </c>
      <c r="D4" s="13">
        <v>547</v>
      </c>
      <c r="E4" s="13">
        <v>27</v>
      </c>
      <c r="F4" s="13">
        <v>642</v>
      </c>
      <c r="G4" s="13">
        <v>756</v>
      </c>
      <c r="H4" s="13">
        <v>1033</v>
      </c>
      <c r="I4" s="13">
        <v>674</v>
      </c>
      <c r="J4" s="13">
        <v>589</v>
      </c>
      <c r="K4" s="13">
        <v>687</v>
      </c>
      <c r="L4" s="13">
        <v>624</v>
      </c>
      <c r="M4" s="13">
        <v>677</v>
      </c>
      <c r="N4" s="14">
        <v>1225</v>
      </c>
      <c r="O4" s="15">
        <f>SUM(C4:N4)</f>
        <v>8169</v>
      </c>
    </row>
    <row r="5" spans="1:17" x14ac:dyDescent="0.3">
      <c r="A5" s="16" t="s">
        <v>2</v>
      </c>
      <c r="B5" s="17" t="s">
        <v>30</v>
      </c>
      <c r="C5" s="18">
        <v>178</v>
      </c>
      <c r="D5" s="19">
        <v>116</v>
      </c>
      <c r="E5" s="19">
        <v>251</v>
      </c>
      <c r="F5" s="19">
        <v>214</v>
      </c>
      <c r="G5" s="19">
        <v>172</v>
      </c>
      <c r="H5" s="19">
        <v>243</v>
      </c>
      <c r="I5" s="19">
        <v>187</v>
      </c>
      <c r="J5" s="19">
        <v>145</v>
      </c>
      <c r="K5" s="19">
        <v>213</v>
      </c>
      <c r="L5" s="19">
        <v>222</v>
      </c>
      <c r="M5" s="19">
        <v>166</v>
      </c>
      <c r="N5" s="20">
        <v>245</v>
      </c>
      <c r="O5" s="21">
        <f>SUM(C5:N5)</f>
        <v>2352</v>
      </c>
    </row>
    <row r="6" spans="1:17" ht="15" thickBot="1" x14ac:dyDescent="0.35">
      <c r="A6" s="22" t="s">
        <v>3</v>
      </c>
      <c r="B6" s="23" t="s">
        <v>30</v>
      </c>
      <c r="C6" s="24">
        <v>270</v>
      </c>
      <c r="D6" s="25">
        <v>297</v>
      </c>
      <c r="E6" s="25">
        <v>300</v>
      </c>
      <c r="F6" s="25">
        <v>250</v>
      </c>
      <c r="G6" s="25">
        <v>405</v>
      </c>
      <c r="H6" s="25">
        <v>335</v>
      </c>
      <c r="I6" s="25">
        <v>937</v>
      </c>
      <c r="J6" s="25">
        <v>461</v>
      </c>
      <c r="K6" s="25">
        <v>458</v>
      </c>
      <c r="L6" s="25">
        <v>533</v>
      </c>
      <c r="M6" s="25">
        <v>579</v>
      </c>
      <c r="N6" s="26">
        <v>546</v>
      </c>
      <c r="O6" s="27">
        <f>SUM(C6:N6)</f>
        <v>5371</v>
      </c>
    </row>
    <row r="7" spans="1:17" ht="15" thickBot="1" x14ac:dyDescent="0.35">
      <c r="A7" s="10" t="s">
        <v>4</v>
      </c>
      <c r="B7" s="11" t="s">
        <v>30</v>
      </c>
      <c r="C7" s="28">
        <f>C5+C6</f>
        <v>448</v>
      </c>
      <c r="D7" s="13">
        <f t="shared" ref="D7:N7" si="0">D5+D6</f>
        <v>413</v>
      </c>
      <c r="E7" s="13">
        <f t="shared" si="0"/>
        <v>551</v>
      </c>
      <c r="F7" s="13">
        <f t="shared" si="0"/>
        <v>464</v>
      </c>
      <c r="G7" s="13">
        <f t="shared" si="0"/>
        <v>577</v>
      </c>
      <c r="H7" s="13">
        <f t="shared" si="0"/>
        <v>578</v>
      </c>
      <c r="I7" s="13">
        <f t="shared" si="0"/>
        <v>1124</v>
      </c>
      <c r="J7" s="13">
        <f t="shared" si="0"/>
        <v>606</v>
      </c>
      <c r="K7" s="13">
        <f t="shared" si="0"/>
        <v>671</v>
      </c>
      <c r="L7" s="13">
        <f t="shared" si="0"/>
        <v>755</v>
      </c>
      <c r="M7" s="13">
        <f t="shared" si="0"/>
        <v>745</v>
      </c>
      <c r="N7" s="14">
        <f t="shared" si="0"/>
        <v>791</v>
      </c>
      <c r="O7" s="15">
        <f>SUM(C7:N7)</f>
        <v>7723</v>
      </c>
    </row>
    <row r="8" spans="1:17" ht="15" thickBot="1" x14ac:dyDescent="0.35">
      <c r="A8" s="29" t="s">
        <v>5</v>
      </c>
      <c r="B8" s="30" t="s">
        <v>30</v>
      </c>
      <c r="C8" s="31">
        <f>C4-C7</f>
        <v>240</v>
      </c>
      <c r="D8" s="13">
        <f t="shared" ref="D8:N8" si="1">D4-D7</f>
        <v>134</v>
      </c>
      <c r="E8" s="13">
        <f t="shared" si="1"/>
        <v>-524</v>
      </c>
      <c r="F8" s="13">
        <f t="shared" si="1"/>
        <v>178</v>
      </c>
      <c r="G8" s="13">
        <f t="shared" si="1"/>
        <v>179</v>
      </c>
      <c r="H8" s="13">
        <f t="shared" si="1"/>
        <v>455</v>
      </c>
      <c r="I8" s="13">
        <f t="shared" si="1"/>
        <v>-450</v>
      </c>
      <c r="J8" s="13">
        <f t="shared" si="1"/>
        <v>-17</v>
      </c>
      <c r="K8" s="13">
        <f t="shared" si="1"/>
        <v>16</v>
      </c>
      <c r="L8" s="13">
        <f t="shared" si="1"/>
        <v>-131</v>
      </c>
      <c r="M8" s="13">
        <f t="shared" si="1"/>
        <v>-68</v>
      </c>
      <c r="N8" s="14">
        <f t="shared" si="1"/>
        <v>434</v>
      </c>
      <c r="O8" s="32">
        <f>O4-O7</f>
        <v>446</v>
      </c>
    </row>
    <row r="9" spans="1:17" ht="15" thickBot="1" x14ac:dyDescent="0.35">
      <c r="A9" s="29" t="s">
        <v>32</v>
      </c>
      <c r="B9" s="33" t="s">
        <v>30</v>
      </c>
      <c r="C9" s="34">
        <f t="shared" ref="C9:O9" si="2">C8/C37</f>
        <v>34.285714285714285</v>
      </c>
      <c r="D9" s="13">
        <f t="shared" si="2"/>
        <v>19.142857142857142</v>
      </c>
      <c r="E9" s="13">
        <f t="shared" si="2"/>
        <v>-52.4</v>
      </c>
      <c r="F9" s="13">
        <f t="shared" si="2"/>
        <v>17.8</v>
      </c>
      <c r="G9" s="13">
        <f t="shared" si="2"/>
        <v>17.899999999999999</v>
      </c>
      <c r="H9" s="13">
        <f t="shared" si="2"/>
        <v>45.5</v>
      </c>
      <c r="I9" s="13">
        <f t="shared" si="2"/>
        <v>-45</v>
      </c>
      <c r="J9" s="13">
        <f t="shared" si="2"/>
        <v>-1.7</v>
      </c>
      <c r="K9" s="13">
        <f t="shared" si="2"/>
        <v>1.4545454545454546</v>
      </c>
      <c r="L9" s="13">
        <f t="shared" si="2"/>
        <v>-11.909090909090908</v>
      </c>
      <c r="M9" s="13">
        <f t="shared" si="2"/>
        <v>-6.1818181818181817</v>
      </c>
      <c r="N9" s="14">
        <f t="shared" si="2"/>
        <v>39.454545454545453</v>
      </c>
      <c r="O9" s="35">
        <f t="shared" si="2"/>
        <v>45.355932203389827</v>
      </c>
    </row>
    <row r="10" spans="1:17" ht="15" thickBot="1" x14ac:dyDescent="0.35"/>
    <row r="11" spans="1:17" ht="15" thickBot="1" x14ac:dyDescent="0.35">
      <c r="A11" s="4">
        <v>2016</v>
      </c>
      <c r="B11" s="5" t="s">
        <v>8</v>
      </c>
      <c r="C11" s="36" t="s">
        <v>17</v>
      </c>
      <c r="D11" s="37" t="s">
        <v>18</v>
      </c>
      <c r="E11" s="37" t="s">
        <v>19</v>
      </c>
      <c r="F11" s="37" t="s">
        <v>20</v>
      </c>
      <c r="G11" s="37" t="s">
        <v>21</v>
      </c>
      <c r="H11" s="37" t="s">
        <v>22</v>
      </c>
      <c r="I11" s="37" t="s">
        <v>23</v>
      </c>
      <c r="J11" s="37" t="s">
        <v>24</v>
      </c>
      <c r="K11" s="37" t="s">
        <v>25</v>
      </c>
      <c r="L11" s="37" t="s">
        <v>26</v>
      </c>
      <c r="M11" s="37" t="s">
        <v>27</v>
      </c>
      <c r="N11" s="38" t="s">
        <v>28</v>
      </c>
      <c r="O11" s="39" t="s">
        <v>29</v>
      </c>
      <c r="P11" s="84" t="s">
        <v>34</v>
      </c>
      <c r="Q11" s="85"/>
    </row>
    <row r="12" spans="1:17" ht="15" thickBot="1" x14ac:dyDescent="0.35">
      <c r="A12" s="10" t="s">
        <v>1</v>
      </c>
      <c r="B12" s="11" t="s">
        <v>30</v>
      </c>
      <c r="C12" s="12">
        <v>694</v>
      </c>
      <c r="D12" s="13">
        <v>878</v>
      </c>
      <c r="E12" s="13">
        <v>626</v>
      </c>
      <c r="F12" s="13">
        <v>710</v>
      </c>
      <c r="G12" s="13">
        <v>670</v>
      </c>
      <c r="H12" s="13">
        <v>695</v>
      </c>
      <c r="I12" s="13">
        <v>696</v>
      </c>
      <c r="J12" s="13">
        <v>760</v>
      </c>
      <c r="K12" s="13">
        <v>640</v>
      </c>
      <c r="L12" s="13">
        <v>772</v>
      </c>
      <c r="M12" s="13">
        <v>848</v>
      </c>
      <c r="N12" s="14">
        <v>690</v>
      </c>
      <c r="O12" s="15">
        <f>SUM(C12:N12)</f>
        <v>8679</v>
      </c>
      <c r="P12" s="12">
        <f>O12-O4</f>
        <v>510</v>
      </c>
      <c r="Q12" s="40">
        <f>P12/O4</f>
        <v>6.243114212265883E-2</v>
      </c>
    </row>
    <row r="13" spans="1:17" x14ac:dyDescent="0.3">
      <c r="A13" s="16" t="s">
        <v>2</v>
      </c>
      <c r="B13" s="17" t="s">
        <v>30</v>
      </c>
      <c r="C13" s="18">
        <v>278</v>
      </c>
      <c r="D13" s="19">
        <v>239</v>
      </c>
      <c r="E13" s="19">
        <v>190</v>
      </c>
      <c r="F13" s="19">
        <v>339</v>
      </c>
      <c r="G13" s="19">
        <v>310</v>
      </c>
      <c r="H13" s="19">
        <v>197</v>
      </c>
      <c r="I13" s="19">
        <v>159</v>
      </c>
      <c r="J13" s="19">
        <v>200</v>
      </c>
      <c r="K13" s="19">
        <v>178</v>
      </c>
      <c r="L13" s="19">
        <v>232</v>
      </c>
      <c r="M13" s="19">
        <v>216</v>
      </c>
      <c r="N13" s="20">
        <v>254</v>
      </c>
      <c r="O13" s="21">
        <f>SUM(C13:N13)</f>
        <v>2792</v>
      </c>
      <c r="P13" s="18">
        <f>O13-O5</f>
        <v>440</v>
      </c>
      <c r="Q13" s="41">
        <f>P13/O5</f>
        <v>0.1870748299319728</v>
      </c>
    </row>
    <row r="14" spans="1:17" ht="15" thickBot="1" x14ac:dyDescent="0.35">
      <c r="A14" s="22" t="s">
        <v>3</v>
      </c>
      <c r="B14" s="23" t="s">
        <v>30</v>
      </c>
      <c r="C14" s="24">
        <v>525</v>
      </c>
      <c r="D14" s="25">
        <v>483</v>
      </c>
      <c r="E14" s="25">
        <v>494</v>
      </c>
      <c r="F14" s="25">
        <v>497</v>
      </c>
      <c r="G14" s="25">
        <v>577</v>
      </c>
      <c r="H14" s="25">
        <v>493</v>
      </c>
      <c r="I14" s="25">
        <v>617</v>
      </c>
      <c r="J14" s="25">
        <v>638</v>
      </c>
      <c r="K14" s="25">
        <v>529</v>
      </c>
      <c r="L14" s="25">
        <v>568</v>
      </c>
      <c r="M14" s="25">
        <v>626</v>
      </c>
      <c r="N14" s="26">
        <v>676</v>
      </c>
      <c r="O14" s="27">
        <f>SUM(C14:N14)</f>
        <v>6723</v>
      </c>
      <c r="P14" s="24">
        <f t="shared" ref="P14:P15" si="3">O14-O6</f>
        <v>1352</v>
      </c>
      <c r="Q14" s="42">
        <f t="shared" ref="Q14:Q15" si="4">P14/O6</f>
        <v>0.25172221187860733</v>
      </c>
    </row>
    <row r="15" spans="1:17" ht="15" thickBot="1" x14ac:dyDescent="0.35">
      <c r="A15" s="10" t="s">
        <v>4</v>
      </c>
      <c r="B15" s="11" t="s">
        <v>30</v>
      </c>
      <c r="C15" s="28">
        <f>C13+C14</f>
        <v>803</v>
      </c>
      <c r="D15" s="13">
        <f t="shared" ref="D15:N15" si="5">D13+D14</f>
        <v>722</v>
      </c>
      <c r="E15" s="13">
        <f t="shared" si="5"/>
        <v>684</v>
      </c>
      <c r="F15" s="13">
        <f t="shared" si="5"/>
        <v>836</v>
      </c>
      <c r="G15" s="13">
        <f t="shared" si="5"/>
        <v>887</v>
      </c>
      <c r="H15" s="13">
        <f t="shared" si="5"/>
        <v>690</v>
      </c>
      <c r="I15" s="13">
        <f t="shared" si="5"/>
        <v>776</v>
      </c>
      <c r="J15" s="13">
        <f t="shared" si="5"/>
        <v>838</v>
      </c>
      <c r="K15" s="13">
        <f t="shared" si="5"/>
        <v>707</v>
      </c>
      <c r="L15" s="13">
        <f t="shared" si="5"/>
        <v>800</v>
      </c>
      <c r="M15" s="13">
        <f t="shared" si="5"/>
        <v>842</v>
      </c>
      <c r="N15" s="14">
        <f t="shared" si="5"/>
        <v>930</v>
      </c>
      <c r="O15" s="15">
        <f>SUM(C15:N15)</f>
        <v>9515</v>
      </c>
      <c r="P15" s="12">
        <f t="shared" si="3"/>
        <v>1792</v>
      </c>
      <c r="Q15" s="40">
        <f t="shared" si="4"/>
        <v>0.23203418360740644</v>
      </c>
    </row>
    <row r="16" spans="1:17" ht="15" thickBot="1" x14ac:dyDescent="0.35">
      <c r="A16" s="29" t="s">
        <v>5</v>
      </c>
      <c r="B16" s="30" t="s">
        <v>30</v>
      </c>
      <c r="C16" s="31">
        <f>C12-C15</f>
        <v>-109</v>
      </c>
      <c r="D16" s="13">
        <f t="shared" ref="D16" si="6">D12-D15</f>
        <v>156</v>
      </c>
      <c r="E16" s="13">
        <f t="shared" ref="E16" si="7">E12-E15</f>
        <v>-58</v>
      </c>
      <c r="F16" s="13">
        <f t="shared" ref="F16" si="8">F12-F15</f>
        <v>-126</v>
      </c>
      <c r="G16" s="13">
        <f t="shared" ref="G16" si="9">G12-G15</f>
        <v>-217</v>
      </c>
      <c r="H16" s="13">
        <f t="shared" ref="H16" si="10">H12-H15</f>
        <v>5</v>
      </c>
      <c r="I16" s="13">
        <f>I12-I15</f>
        <v>-80</v>
      </c>
      <c r="J16" s="13">
        <f t="shared" ref="J16" si="11">J12-J15</f>
        <v>-78</v>
      </c>
      <c r="K16" s="13">
        <f t="shared" ref="K16" si="12">K12-K15</f>
        <v>-67</v>
      </c>
      <c r="L16" s="13">
        <f t="shared" ref="L16" si="13">L12-L15</f>
        <v>-28</v>
      </c>
      <c r="M16" s="13">
        <f t="shared" ref="M16" si="14">M12-M15</f>
        <v>6</v>
      </c>
      <c r="N16" s="14">
        <f t="shared" ref="N16" si="15">N12-N15</f>
        <v>-240</v>
      </c>
      <c r="O16" s="32">
        <f>O12-O15</f>
        <v>-836</v>
      </c>
      <c r="P16" s="43">
        <f>O16-O8</f>
        <v>-1282</v>
      </c>
      <c r="Q16" s="44">
        <f>P16/O8</f>
        <v>-2.8744394618834082</v>
      </c>
    </row>
    <row r="17" spans="1:17" ht="15" thickBot="1" x14ac:dyDescent="0.35">
      <c r="A17" s="29" t="s">
        <v>32</v>
      </c>
      <c r="B17" s="33" t="s">
        <v>30</v>
      </c>
      <c r="C17" s="34">
        <f>C16/C48</f>
        <v>-9.9090909090909083</v>
      </c>
      <c r="D17" s="13">
        <f>D16/D48</f>
        <v>14.181818181818182</v>
      </c>
      <c r="E17" s="13">
        <f t="shared" ref="E17:N17" si="16">E16/E48</f>
        <v>-5.2727272727272725</v>
      </c>
      <c r="F17" s="13">
        <f t="shared" si="16"/>
        <v>-11.454545454545455</v>
      </c>
      <c r="G17" s="13">
        <f t="shared" si="16"/>
        <v>-19.727272727272727</v>
      </c>
      <c r="H17" s="13">
        <f t="shared" si="16"/>
        <v>0.45454545454545453</v>
      </c>
      <c r="I17" s="13">
        <f>I16/I48</f>
        <v>-7.2727272727272725</v>
      </c>
      <c r="J17" s="13">
        <f t="shared" si="16"/>
        <v>-7.0909090909090908</v>
      </c>
      <c r="K17" s="13">
        <f t="shared" si="16"/>
        <v>-6.0909090909090908</v>
      </c>
      <c r="L17" s="13">
        <f t="shared" si="16"/>
        <v>-2.5454545454545454</v>
      </c>
      <c r="M17" s="13">
        <f t="shared" si="16"/>
        <v>0.6</v>
      </c>
      <c r="N17" s="45">
        <f t="shared" si="16"/>
        <v>-24</v>
      </c>
      <c r="O17" s="35">
        <f>O16/O48</f>
        <v>-77.169230769230765</v>
      </c>
      <c r="P17" s="46">
        <f>O17-O9</f>
        <v>-122.52516297262059</v>
      </c>
      <c r="Q17" s="44">
        <f>P17/O9</f>
        <v>-2.7014142807864783</v>
      </c>
    </row>
    <row r="18" spans="1:17" ht="15" thickBot="1" x14ac:dyDescent="0.35">
      <c r="A18" s="47"/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</row>
    <row r="19" spans="1:17" ht="15" thickBot="1" x14ac:dyDescent="0.35">
      <c r="A19" s="4">
        <v>2016</v>
      </c>
      <c r="B19" s="5" t="s">
        <v>8</v>
      </c>
      <c r="C19" s="36" t="s">
        <v>17</v>
      </c>
      <c r="D19" s="37" t="s">
        <v>18</v>
      </c>
      <c r="E19" s="37" t="s">
        <v>19</v>
      </c>
      <c r="F19" s="37" t="s">
        <v>20</v>
      </c>
      <c r="G19" s="37" t="s">
        <v>21</v>
      </c>
      <c r="H19" s="37" t="s">
        <v>22</v>
      </c>
      <c r="I19" s="37" t="s">
        <v>23</v>
      </c>
      <c r="J19" s="37" t="s">
        <v>24</v>
      </c>
      <c r="K19" s="37" t="s">
        <v>25</v>
      </c>
      <c r="L19" s="37" t="s">
        <v>26</v>
      </c>
      <c r="M19" s="37" t="s">
        <v>27</v>
      </c>
      <c r="N19" s="38" t="s">
        <v>28</v>
      </c>
      <c r="O19" s="39" t="s">
        <v>29</v>
      </c>
    </row>
    <row r="20" spans="1:17" ht="15" thickBot="1" x14ac:dyDescent="0.35">
      <c r="A20" s="10" t="s">
        <v>1</v>
      </c>
      <c r="B20" s="11" t="s">
        <v>30</v>
      </c>
      <c r="C20" s="12">
        <v>694</v>
      </c>
      <c r="D20" s="13">
        <v>878</v>
      </c>
      <c r="E20" s="13">
        <v>626</v>
      </c>
      <c r="F20" s="13">
        <v>710</v>
      </c>
      <c r="G20" s="13">
        <v>670</v>
      </c>
      <c r="H20" s="13">
        <v>695</v>
      </c>
      <c r="I20" s="13">
        <v>696</v>
      </c>
      <c r="J20" s="13">
        <v>760</v>
      </c>
      <c r="K20" s="13"/>
      <c r="L20" s="13"/>
      <c r="M20" s="13"/>
      <c r="N20" s="14"/>
      <c r="O20" s="15">
        <f>SUM(C20:N20)</f>
        <v>5729</v>
      </c>
    </row>
    <row r="21" spans="1:17" x14ac:dyDescent="0.3">
      <c r="A21" s="16" t="s">
        <v>2</v>
      </c>
      <c r="B21" s="17" t="s">
        <v>30</v>
      </c>
      <c r="C21" s="18">
        <v>278</v>
      </c>
      <c r="D21" s="19">
        <v>239</v>
      </c>
      <c r="E21" s="19">
        <v>190</v>
      </c>
      <c r="F21" s="19">
        <v>339</v>
      </c>
      <c r="G21" s="19">
        <v>310</v>
      </c>
      <c r="H21" s="19">
        <v>197</v>
      </c>
      <c r="I21" s="19">
        <v>159</v>
      </c>
      <c r="J21" s="19">
        <v>200</v>
      </c>
      <c r="K21" s="19"/>
      <c r="L21" s="19"/>
      <c r="M21" s="19"/>
      <c r="N21" s="20"/>
      <c r="O21" s="21">
        <f>SUM(C21:N21)</f>
        <v>1912</v>
      </c>
    </row>
    <row r="22" spans="1:17" ht="15" thickBot="1" x14ac:dyDescent="0.35">
      <c r="A22" s="22" t="s">
        <v>3</v>
      </c>
      <c r="B22" s="23" t="s">
        <v>30</v>
      </c>
      <c r="C22" s="24">
        <v>525</v>
      </c>
      <c r="D22" s="25">
        <v>483</v>
      </c>
      <c r="E22" s="25">
        <v>494</v>
      </c>
      <c r="F22" s="25">
        <v>497</v>
      </c>
      <c r="G22" s="25">
        <v>577</v>
      </c>
      <c r="H22" s="25">
        <v>493</v>
      </c>
      <c r="I22" s="25">
        <v>617</v>
      </c>
      <c r="J22" s="25">
        <v>638</v>
      </c>
      <c r="K22" s="25"/>
      <c r="L22" s="25"/>
      <c r="M22" s="25"/>
      <c r="N22" s="26"/>
      <c r="O22" s="27">
        <f>SUM(C22:N22)</f>
        <v>4324</v>
      </c>
    </row>
    <row r="23" spans="1:17" ht="15" thickBot="1" x14ac:dyDescent="0.35">
      <c r="A23" s="10" t="s">
        <v>4</v>
      </c>
      <c r="B23" s="11" t="s">
        <v>30</v>
      </c>
      <c r="C23" s="28">
        <f>C21+C22</f>
        <v>803</v>
      </c>
      <c r="D23" s="13">
        <f t="shared" ref="D23:N23" si="17">D21+D22</f>
        <v>722</v>
      </c>
      <c r="E23" s="13">
        <f t="shared" si="17"/>
        <v>684</v>
      </c>
      <c r="F23" s="13">
        <f t="shared" si="17"/>
        <v>836</v>
      </c>
      <c r="G23" s="13">
        <f t="shared" si="17"/>
        <v>887</v>
      </c>
      <c r="H23" s="13">
        <f t="shared" si="17"/>
        <v>690</v>
      </c>
      <c r="I23" s="13">
        <f t="shared" si="17"/>
        <v>776</v>
      </c>
      <c r="J23" s="13">
        <f t="shared" si="17"/>
        <v>838</v>
      </c>
      <c r="K23" s="13">
        <f t="shared" si="17"/>
        <v>0</v>
      </c>
      <c r="L23" s="13">
        <f t="shared" si="17"/>
        <v>0</v>
      </c>
      <c r="M23" s="13">
        <f t="shared" si="17"/>
        <v>0</v>
      </c>
      <c r="N23" s="14">
        <f t="shared" si="17"/>
        <v>0</v>
      </c>
      <c r="O23" s="15">
        <f>SUM(C23:N23)</f>
        <v>6236</v>
      </c>
    </row>
    <row r="24" spans="1:17" ht="15" thickBot="1" x14ac:dyDescent="0.35">
      <c r="A24" s="29" t="s">
        <v>5</v>
      </c>
      <c r="B24" s="30" t="s">
        <v>30</v>
      </c>
      <c r="C24" s="31">
        <f>C20-C23</f>
        <v>-109</v>
      </c>
      <c r="D24" s="13">
        <f t="shared" ref="D24" si="18">D20-D23</f>
        <v>156</v>
      </c>
      <c r="E24" s="13">
        <f t="shared" ref="E24" si="19">E20-E23</f>
        <v>-58</v>
      </c>
      <c r="F24" s="13">
        <f t="shared" ref="F24" si="20">F20-F23</f>
        <v>-126</v>
      </c>
      <c r="G24" s="13">
        <f t="shared" ref="G24" si="21">G20-G23</f>
        <v>-217</v>
      </c>
      <c r="H24" s="13">
        <f t="shared" ref="H24" si="22">H20-H23</f>
        <v>5</v>
      </c>
      <c r="I24" s="13">
        <f t="shared" ref="I24" si="23">I20-I23</f>
        <v>-80</v>
      </c>
      <c r="J24" s="13">
        <f t="shared" ref="J24" si="24">J20-J23</f>
        <v>-78</v>
      </c>
      <c r="K24" s="13">
        <f t="shared" ref="K24" si="25">K20-K23</f>
        <v>0</v>
      </c>
      <c r="L24" s="13">
        <f t="shared" ref="L24" si="26">L20-L23</f>
        <v>0</v>
      </c>
      <c r="M24" s="13">
        <f t="shared" ref="M24" si="27">M20-M23</f>
        <v>0</v>
      </c>
      <c r="N24" s="14">
        <f t="shared" ref="N24" si="28">N20-N23</f>
        <v>0</v>
      </c>
      <c r="O24" s="32">
        <f>O20-O23</f>
        <v>-507</v>
      </c>
    </row>
    <row r="25" spans="1:17" ht="15" thickBot="1" x14ac:dyDescent="0.35">
      <c r="A25" s="29" t="s">
        <v>32</v>
      </c>
      <c r="B25" s="33" t="s">
        <v>30</v>
      </c>
      <c r="C25" s="34">
        <f>C24/C59</f>
        <v>-9.9090909090909083</v>
      </c>
      <c r="D25" s="13">
        <f t="shared" ref="D25:N25" si="29">D24/D59</f>
        <v>14.181818181818182</v>
      </c>
      <c r="E25" s="13">
        <f t="shared" si="29"/>
        <v>-5.2727272727272725</v>
      </c>
      <c r="F25" s="13">
        <f t="shared" si="29"/>
        <v>-11.454545454545455</v>
      </c>
      <c r="G25" s="13">
        <f t="shared" si="29"/>
        <v>-19.727272727272727</v>
      </c>
      <c r="H25" s="13">
        <f t="shared" si="29"/>
        <v>0.45454545454545453</v>
      </c>
      <c r="I25" s="13">
        <f t="shared" si="29"/>
        <v>-7.2727272727272725</v>
      </c>
      <c r="J25" s="13">
        <f t="shared" si="29"/>
        <v>-7.0909090909090908</v>
      </c>
      <c r="K25" s="13" t="e">
        <f t="shared" si="29"/>
        <v>#DIV/0!</v>
      </c>
      <c r="L25" s="13" t="e">
        <f t="shared" si="29"/>
        <v>#DIV/0!</v>
      </c>
      <c r="M25" s="13" t="e">
        <f t="shared" si="29"/>
        <v>#DIV/0!</v>
      </c>
      <c r="N25" s="45" t="e">
        <f t="shared" si="29"/>
        <v>#DIV/0!</v>
      </c>
      <c r="O25" s="35">
        <f>O24/O59</f>
        <v>-46.090909090909093</v>
      </c>
    </row>
    <row r="26" spans="1:17" ht="15" thickBot="1" x14ac:dyDescent="0.35"/>
    <row r="27" spans="1:17" ht="15" thickBot="1" x14ac:dyDescent="0.35">
      <c r="A27" s="4">
        <v>2017</v>
      </c>
      <c r="B27" s="5" t="s">
        <v>8</v>
      </c>
      <c r="C27" s="36" t="s">
        <v>17</v>
      </c>
      <c r="D27" s="37" t="s">
        <v>18</v>
      </c>
      <c r="E27" s="37" t="s">
        <v>19</v>
      </c>
      <c r="F27" s="37" t="s">
        <v>20</v>
      </c>
      <c r="G27" s="37" t="s">
        <v>21</v>
      </c>
      <c r="H27" s="37" t="s">
        <v>22</v>
      </c>
      <c r="I27" s="37" t="s">
        <v>23</v>
      </c>
      <c r="J27" s="37" t="s">
        <v>24</v>
      </c>
      <c r="K27" s="37" t="s">
        <v>25</v>
      </c>
      <c r="L27" s="37" t="s">
        <v>26</v>
      </c>
      <c r="M27" s="37" t="s">
        <v>27</v>
      </c>
      <c r="N27" s="38" t="s">
        <v>28</v>
      </c>
      <c r="O27" s="39" t="s">
        <v>29</v>
      </c>
      <c r="P27" s="84" t="s">
        <v>34</v>
      </c>
      <c r="Q27" s="85"/>
    </row>
    <row r="28" spans="1:17" ht="15" thickBot="1" x14ac:dyDescent="0.35">
      <c r="A28" s="10" t="s">
        <v>1</v>
      </c>
      <c r="B28" s="11" t="s">
        <v>30</v>
      </c>
      <c r="C28" s="12">
        <v>652</v>
      </c>
      <c r="D28" s="13">
        <v>787</v>
      </c>
      <c r="E28" s="13">
        <v>838</v>
      </c>
      <c r="F28" s="13">
        <v>740</v>
      </c>
      <c r="G28" s="13">
        <v>877</v>
      </c>
      <c r="H28" s="13">
        <v>713</v>
      </c>
      <c r="I28" s="13">
        <v>659</v>
      </c>
      <c r="J28" s="13">
        <v>776</v>
      </c>
      <c r="K28" s="13"/>
      <c r="L28" s="13"/>
      <c r="M28" s="13"/>
      <c r="N28" s="14"/>
      <c r="O28" s="15">
        <f>SUM(C28:N28)</f>
        <v>6042</v>
      </c>
      <c r="P28" s="12">
        <f>O28-O20</f>
        <v>313</v>
      </c>
      <c r="Q28" s="40">
        <f>P28/O20</f>
        <v>5.4634316634665739E-2</v>
      </c>
    </row>
    <row r="29" spans="1:17" x14ac:dyDescent="0.3">
      <c r="A29" s="16" t="s">
        <v>2</v>
      </c>
      <c r="B29" s="17" t="s">
        <v>30</v>
      </c>
      <c r="C29" s="18">
        <v>207</v>
      </c>
      <c r="D29" s="19">
        <v>363</v>
      </c>
      <c r="E29" s="19">
        <v>211</v>
      </c>
      <c r="F29" s="19">
        <v>148</v>
      </c>
      <c r="G29" s="19">
        <v>224</v>
      </c>
      <c r="H29" s="19">
        <v>317</v>
      </c>
      <c r="I29" s="19">
        <v>216</v>
      </c>
      <c r="J29" s="19">
        <v>191</v>
      </c>
      <c r="K29" s="19"/>
      <c r="L29" s="19"/>
      <c r="M29" s="19"/>
      <c r="N29" s="20"/>
      <c r="O29" s="21">
        <f>SUM(C29:N29)</f>
        <v>1877</v>
      </c>
      <c r="P29" s="49">
        <f>O29-O21</f>
        <v>-35</v>
      </c>
      <c r="Q29" s="50">
        <f t="shared" ref="Q29:Q31" si="30">P29/O21</f>
        <v>-1.8305439330543932E-2</v>
      </c>
    </row>
    <row r="30" spans="1:17" ht="15" thickBot="1" x14ac:dyDescent="0.35">
      <c r="A30" s="22" t="s">
        <v>3</v>
      </c>
      <c r="B30" s="23" t="s">
        <v>30</v>
      </c>
      <c r="C30" s="24">
        <v>553</v>
      </c>
      <c r="D30" s="25">
        <v>518</v>
      </c>
      <c r="E30" s="25">
        <v>616</v>
      </c>
      <c r="F30" s="25">
        <v>689</v>
      </c>
      <c r="G30" s="25">
        <v>596</v>
      </c>
      <c r="H30" s="25">
        <v>617</v>
      </c>
      <c r="I30" s="25">
        <v>742</v>
      </c>
      <c r="J30" s="25">
        <v>566</v>
      </c>
      <c r="K30" s="25"/>
      <c r="L30" s="25"/>
      <c r="M30" s="25"/>
      <c r="N30" s="26"/>
      <c r="O30" s="27">
        <f>SUM(C30:N30)</f>
        <v>4897</v>
      </c>
      <c r="P30" s="24">
        <f t="shared" ref="P30:P33" si="31">O30-O22</f>
        <v>573</v>
      </c>
      <c r="Q30" s="42">
        <f t="shared" si="30"/>
        <v>0.13251618871415355</v>
      </c>
    </row>
    <row r="31" spans="1:17" ht="15" thickBot="1" x14ac:dyDescent="0.35">
      <c r="A31" s="10" t="s">
        <v>4</v>
      </c>
      <c r="B31" s="11" t="s">
        <v>30</v>
      </c>
      <c r="C31" s="28">
        <f>C29+C30</f>
        <v>760</v>
      </c>
      <c r="D31" s="13">
        <f t="shared" ref="D31:N31" si="32">D29+D30</f>
        <v>881</v>
      </c>
      <c r="E31" s="13">
        <f t="shared" si="32"/>
        <v>827</v>
      </c>
      <c r="F31" s="13">
        <f t="shared" si="32"/>
        <v>837</v>
      </c>
      <c r="G31" s="13">
        <f t="shared" si="32"/>
        <v>820</v>
      </c>
      <c r="H31" s="13">
        <f t="shared" si="32"/>
        <v>934</v>
      </c>
      <c r="I31" s="13">
        <f t="shared" si="32"/>
        <v>958</v>
      </c>
      <c r="J31" s="13">
        <f t="shared" si="32"/>
        <v>757</v>
      </c>
      <c r="K31" s="13">
        <f t="shared" si="32"/>
        <v>0</v>
      </c>
      <c r="L31" s="13">
        <f t="shared" si="32"/>
        <v>0</v>
      </c>
      <c r="M31" s="13">
        <f t="shared" si="32"/>
        <v>0</v>
      </c>
      <c r="N31" s="14">
        <f t="shared" si="32"/>
        <v>0</v>
      </c>
      <c r="O31" s="15">
        <f>SUM(C31:N31)</f>
        <v>6774</v>
      </c>
      <c r="P31" s="12">
        <f t="shared" si="31"/>
        <v>538</v>
      </c>
      <c r="Q31" s="40">
        <f t="shared" si="30"/>
        <v>8.6273252084669655E-2</v>
      </c>
    </row>
    <row r="32" spans="1:17" ht="15" thickBot="1" x14ac:dyDescent="0.35">
      <c r="A32" s="29" t="s">
        <v>5</v>
      </c>
      <c r="B32" s="30" t="s">
        <v>30</v>
      </c>
      <c r="C32" s="31">
        <f>C28-C31</f>
        <v>-108</v>
      </c>
      <c r="D32" s="13">
        <f t="shared" ref="D32" si="33">D28-D31</f>
        <v>-94</v>
      </c>
      <c r="E32" s="13">
        <f t="shared" ref="E32" si="34">E28-E31</f>
        <v>11</v>
      </c>
      <c r="F32" s="13">
        <f t="shared" ref="F32" si="35">F28-F31</f>
        <v>-97</v>
      </c>
      <c r="G32" s="13">
        <f t="shared" ref="G32" si="36">G28-G31</f>
        <v>57</v>
      </c>
      <c r="H32" s="13">
        <f t="shared" ref="H32" si="37">H28-H31</f>
        <v>-221</v>
      </c>
      <c r="I32" s="13">
        <f t="shared" ref="I32" si="38">I28-I31</f>
        <v>-299</v>
      </c>
      <c r="J32" s="13">
        <f t="shared" ref="J32" si="39">J28-J31</f>
        <v>19</v>
      </c>
      <c r="K32" s="13">
        <f t="shared" ref="K32" si="40">K28-K31</f>
        <v>0</v>
      </c>
      <c r="L32" s="13">
        <f t="shared" ref="L32" si="41">L28-L31</f>
        <v>0</v>
      </c>
      <c r="M32" s="13">
        <f t="shared" ref="M32" si="42">M28-M31</f>
        <v>0</v>
      </c>
      <c r="N32" s="14">
        <f t="shared" ref="N32" si="43">N28-N31</f>
        <v>0</v>
      </c>
      <c r="O32" s="32">
        <f>O28-O31</f>
        <v>-732</v>
      </c>
      <c r="P32" s="43">
        <f t="shared" si="31"/>
        <v>-225</v>
      </c>
      <c r="Q32" s="44">
        <f>P32/O24</f>
        <v>0.4437869822485207</v>
      </c>
    </row>
    <row r="33" spans="1:17" ht="15" thickBot="1" x14ac:dyDescent="0.35">
      <c r="A33" s="29" t="s">
        <v>32</v>
      </c>
      <c r="B33" s="33" t="s">
        <v>30</v>
      </c>
      <c r="C33" s="34">
        <f>C32/C70</f>
        <v>-10.8</v>
      </c>
      <c r="D33" s="13">
        <f t="shared" ref="D33:N33" si="44">D32/D70</f>
        <v>-7.833333333333333</v>
      </c>
      <c r="E33" s="13">
        <f t="shared" si="44"/>
        <v>0.91666666666666663</v>
      </c>
      <c r="F33" s="13">
        <f t="shared" si="44"/>
        <v>-8.0833333333333339</v>
      </c>
      <c r="G33" s="13">
        <f t="shared" si="44"/>
        <v>4.75</v>
      </c>
      <c r="H33" s="13">
        <f t="shared" si="44"/>
        <v>-18.416666666666668</v>
      </c>
      <c r="I33" s="13">
        <f t="shared" si="44"/>
        <v>-24.916666666666668</v>
      </c>
      <c r="J33" s="13">
        <f t="shared" si="44"/>
        <v>1.5833333333333333</v>
      </c>
      <c r="K33" s="13" t="e">
        <f t="shared" si="44"/>
        <v>#DIV/0!</v>
      </c>
      <c r="L33" s="13" t="e">
        <f t="shared" si="44"/>
        <v>#DIV/0!</v>
      </c>
      <c r="M33" s="13" t="e">
        <f t="shared" si="44"/>
        <v>#DIV/0!</v>
      </c>
      <c r="N33" s="45" t="e">
        <f t="shared" si="44"/>
        <v>#DIV/0!</v>
      </c>
      <c r="O33" s="35">
        <f>O32/O59</f>
        <v>-66.545454545454547</v>
      </c>
      <c r="P33" s="43">
        <f t="shared" si="31"/>
        <v>-20.454545454545453</v>
      </c>
      <c r="Q33" s="44">
        <f>P33/O25</f>
        <v>0.44378698224852065</v>
      </c>
    </row>
    <row r="34" spans="1:17" x14ac:dyDescent="0.3">
      <c r="A34" s="47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1"/>
      <c r="P34" s="51"/>
      <c r="Q34" s="52"/>
    </row>
    <row r="35" spans="1:17" ht="15" thickBot="1" x14ac:dyDescent="0.35"/>
    <row r="36" spans="1:17" ht="15" thickBot="1" x14ac:dyDescent="0.35">
      <c r="A36" s="10">
        <v>2015</v>
      </c>
      <c r="B36" s="11" t="s">
        <v>8</v>
      </c>
      <c r="C36" s="12" t="s">
        <v>17</v>
      </c>
      <c r="D36" s="13" t="s">
        <v>18</v>
      </c>
      <c r="E36" s="13" t="s">
        <v>19</v>
      </c>
      <c r="F36" s="13" t="s">
        <v>20</v>
      </c>
      <c r="G36" s="13" t="s">
        <v>21</v>
      </c>
      <c r="H36" s="13" t="s">
        <v>22</v>
      </c>
      <c r="I36" s="13" t="s">
        <v>23</v>
      </c>
      <c r="J36" s="13" t="s">
        <v>24</v>
      </c>
      <c r="K36" s="13" t="s">
        <v>25</v>
      </c>
      <c r="L36" s="13" t="s">
        <v>26</v>
      </c>
      <c r="M36" s="13" t="s">
        <v>27</v>
      </c>
      <c r="N36" s="14" t="s">
        <v>28</v>
      </c>
      <c r="O36" s="53" t="s">
        <v>29</v>
      </c>
    </row>
    <row r="37" spans="1:17" x14ac:dyDescent="0.3">
      <c r="A37" s="16" t="s">
        <v>11</v>
      </c>
      <c r="B37" s="17" t="s">
        <v>10</v>
      </c>
      <c r="C37" s="18">
        <v>7</v>
      </c>
      <c r="D37" s="19">
        <v>7</v>
      </c>
      <c r="E37" s="19">
        <v>10</v>
      </c>
      <c r="F37" s="19">
        <v>10</v>
      </c>
      <c r="G37" s="19">
        <v>10</v>
      </c>
      <c r="H37" s="19">
        <v>10</v>
      </c>
      <c r="I37" s="19">
        <v>10</v>
      </c>
      <c r="J37" s="19">
        <v>10</v>
      </c>
      <c r="K37" s="19">
        <v>11</v>
      </c>
      <c r="L37" s="19">
        <v>11</v>
      </c>
      <c r="M37" s="19">
        <v>11</v>
      </c>
      <c r="N37" s="20">
        <v>11</v>
      </c>
      <c r="O37" s="54">
        <f>(C37+D37+E37+F37+G37+H37+I37+J37+K37+L37+M37+N37)/12</f>
        <v>9.8333333333333339</v>
      </c>
    </row>
    <row r="38" spans="1:17" x14ac:dyDescent="0.3">
      <c r="A38" s="55" t="s">
        <v>12</v>
      </c>
      <c r="B38" s="56" t="s">
        <v>10</v>
      </c>
      <c r="C38" s="57">
        <v>6</v>
      </c>
      <c r="D38" s="58">
        <v>6</v>
      </c>
      <c r="E38" s="58">
        <v>6</v>
      </c>
      <c r="F38" s="58">
        <v>6</v>
      </c>
      <c r="G38" s="58">
        <v>9</v>
      </c>
      <c r="H38" s="58">
        <v>9</v>
      </c>
      <c r="I38" s="58">
        <v>9</v>
      </c>
      <c r="J38" s="58">
        <v>9</v>
      </c>
      <c r="K38" s="58">
        <v>9</v>
      </c>
      <c r="L38" s="58">
        <v>9</v>
      </c>
      <c r="M38" s="58">
        <v>9</v>
      </c>
      <c r="N38" s="59">
        <v>10</v>
      </c>
      <c r="O38" s="60">
        <f>(C38+D38+E38+F38+G38+H38+I38+J38+K38+L38+M38+N38)/12</f>
        <v>8.0833333333333339</v>
      </c>
    </row>
    <row r="39" spans="1:17" x14ac:dyDescent="0.3">
      <c r="A39" s="55" t="s">
        <v>6</v>
      </c>
      <c r="B39" s="56" t="s">
        <v>9</v>
      </c>
      <c r="C39" s="57">
        <v>229000</v>
      </c>
      <c r="D39" s="58">
        <v>223000</v>
      </c>
      <c r="E39" s="58">
        <v>212000</v>
      </c>
      <c r="F39" s="58">
        <v>207000</v>
      </c>
      <c r="G39" s="58">
        <v>307000</v>
      </c>
      <c r="H39" s="58">
        <v>284000</v>
      </c>
      <c r="I39" s="58">
        <v>372000</v>
      </c>
      <c r="J39" s="58">
        <v>334000</v>
      </c>
      <c r="K39" s="58">
        <v>327000</v>
      </c>
      <c r="L39" s="58">
        <v>323000</v>
      </c>
      <c r="M39" s="58">
        <v>431000</v>
      </c>
      <c r="N39" s="59">
        <v>373000</v>
      </c>
      <c r="O39" s="61">
        <f>SUM(C39:N39)</f>
        <v>3622000</v>
      </c>
    </row>
    <row r="40" spans="1:17" x14ac:dyDescent="0.3">
      <c r="A40" s="55" t="s">
        <v>33</v>
      </c>
      <c r="B40" s="56" t="s">
        <v>9</v>
      </c>
      <c r="C40" s="57">
        <f>C39/C38</f>
        <v>38166.666666666664</v>
      </c>
      <c r="D40" s="58">
        <f>D39/D38</f>
        <v>37166.666666666664</v>
      </c>
      <c r="E40" s="58">
        <f t="shared" ref="E40:M40" si="45">E39/E38</f>
        <v>35333.333333333336</v>
      </c>
      <c r="F40" s="58">
        <f t="shared" si="45"/>
        <v>34500</v>
      </c>
      <c r="G40" s="58">
        <f t="shared" si="45"/>
        <v>34111.111111111109</v>
      </c>
      <c r="H40" s="58">
        <f t="shared" si="45"/>
        <v>31555.555555555555</v>
      </c>
      <c r="I40" s="58">
        <f t="shared" si="45"/>
        <v>41333.333333333336</v>
      </c>
      <c r="J40" s="58">
        <f t="shared" si="45"/>
        <v>37111.111111111109</v>
      </c>
      <c r="K40" s="58">
        <f t="shared" si="45"/>
        <v>36333.333333333336</v>
      </c>
      <c r="L40" s="58">
        <f t="shared" si="45"/>
        <v>35888.888888888891</v>
      </c>
      <c r="M40" s="58">
        <f t="shared" si="45"/>
        <v>47888.888888888891</v>
      </c>
      <c r="N40" s="59">
        <f>N39/N38</f>
        <v>37300</v>
      </c>
      <c r="O40" s="62">
        <f>O39/O38</f>
        <v>448082.4742268041</v>
      </c>
    </row>
    <row r="41" spans="1:17" s="2" customFormat="1" x14ac:dyDescent="0.3">
      <c r="A41" s="57" t="s">
        <v>13</v>
      </c>
      <c r="B41" s="63" t="s">
        <v>14</v>
      </c>
      <c r="C41" s="57">
        <v>38490</v>
      </c>
      <c r="D41" s="58">
        <v>38225</v>
      </c>
      <c r="E41" s="58">
        <v>41920</v>
      </c>
      <c r="F41" s="58">
        <v>40328</v>
      </c>
      <c r="G41" s="58">
        <v>53483</v>
      </c>
      <c r="H41" s="58">
        <v>53657</v>
      </c>
      <c r="I41" s="58">
        <v>48057</v>
      </c>
      <c r="J41" s="58">
        <v>46486</v>
      </c>
      <c r="K41" s="58">
        <v>50170</v>
      </c>
      <c r="L41" s="58">
        <v>53219</v>
      </c>
      <c r="M41" s="58">
        <v>47888</v>
      </c>
      <c r="N41" s="59">
        <v>47751</v>
      </c>
      <c r="O41" s="61">
        <f>SUM(C41:N41)</f>
        <v>559674</v>
      </c>
      <c r="Q41" s="3"/>
    </row>
    <row r="42" spans="1:17" x14ac:dyDescent="0.3">
      <c r="A42" s="55" t="s">
        <v>7</v>
      </c>
      <c r="B42" s="56" t="s">
        <v>15</v>
      </c>
      <c r="C42" s="57">
        <v>3503</v>
      </c>
      <c r="D42" s="58">
        <v>3413</v>
      </c>
      <c r="E42" s="58">
        <v>3886</v>
      </c>
      <c r="F42" s="58">
        <v>3572</v>
      </c>
      <c r="G42" s="58">
        <v>4483</v>
      </c>
      <c r="H42" s="58">
        <v>4679</v>
      </c>
      <c r="I42" s="58">
        <v>4103</v>
      </c>
      <c r="J42" s="58">
        <v>4066</v>
      </c>
      <c r="K42" s="58">
        <v>4342</v>
      </c>
      <c r="L42" s="58">
        <v>4658</v>
      </c>
      <c r="M42" s="58">
        <v>4131</v>
      </c>
      <c r="N42" s="59">
        <v>4222</v>
      </c>
      <c r="O42" s="61">
        <f>SUM(C42:N42)</f>
        <v>49058</v>
      </c>
    </row>
    <row r="43" spans="1:17" x14ac:dyDescent="0.3">
      <c r="A43" s="22" t="s">
        <v>7</v>
      </c>
      <c r="B43" s="23" t="s">
        <v>31</v>
      </c>
      <c r="C43" s="64">
        <v>30.68</v>
      </c>
      <c r="D43" s="65">
        <v>29.05</v>
      </c>
      <c r="E43" s="65">
        <v>30.46</v>
      </c>
      <c r="F43" s="65">
        <v>30.56</v>
      </c>
      <c r="G43" s="65">
        <v>31.17</v>
      </c>
      <c r="H43" s="65">
        <v>31.14</v>
      </c>
      <c r="I43" s="65">
        <v>30.42</v>
      </c>
      <c r="J43" s="65">
        <v>28.58</v>
      </c>
      <c r="K43" s="65">
        <v>27.4</v>
      </c>
      <c r="L43" s="65">
        <v>27.13</v>
      </c>
      <c r="M43" s="65">
        <v>27.13</v>
      </c>
      <c r="N43" s="66">
        <v>26.38</v>
      </c>
      <c r="O43" s="67">
        <f>O44/O42</f>
        <v>29.136919768437366</v>
      </c>
    </row>
    <row r="44" spans="1:17" x14ac:dyDescent="0.3">
      <c r="A44" s="55" t="s">
        <v>7</v>
      </c>
      <c r="B44" s="56" t="s">
        <v>9</v>
      </c>
      <c r="C44" s="57">
        <f>C42*C43</f>
        <v>107472.04</v>
      </c>
      <c r="D44" s="58">
        <f>D42*D43</f>
        <v>99147.650000000009</v>
      </c>
      <c r="E44" s="58">
        <f t="shared" ref="E44:N44" si="46">E42*E43</f>
        <v>118367.56</v>
      </c>
      <c r="F44" s="58">
        <f t="shared" si="46"/>
        <v>109160.31999999999</v>
      </c>
      <c r="G44" s="58">
        <f t="shared" si="46"/>
        <v>139735.11000000002</v>
      </c>
      <c r="H44" s="58">
        <f t="shared" si="46"/>
        <v>145704.06</v>
      </c>
      <c r="I44" s="58">
        <f t="shared" si="46"/>
        <v>124813.26000000001</v>
      </c>
      <c r="J44" s="58">
        <f t="shared" si="46"/>
        <v>116206.28</v>
      </c>
      <c r="K44" s="58">
        <f t="shared" si="46"/>
        <v>118970.79999999999</v>
      </c>
      <c r="L44" s="58">
        <f t="shared" si="46"/>
        <v>126371.54</v>
      </c>
      <c r="M44" s="58">
        <f t="shared" si="46"/>
        <v>112074.03</v>
      </c>
      <c r="N44" s="58">
        <f t="shared" si="46"/>
        <v>111376.36</v>
      </c>
      <c r="O44" s="61">
        <f>SUM(C44:N44)</f>
        <v>1429399.0100000002</v>
      </c>
    </row>
    <row r="45" spans="1:17" ht="15" thickBot="1" x14ac:dyDescent="0.35">
      <c r="A45" s="68" t="s">
        <v>16</v>
      </c>
      <c r="B45" s="69" t="s">
        <v>15</v>
      </c>
      <c r="C45" s="70">
        <f>C42/C41*100</f>
        <v>9.1010652117433111</v>
      </c>
      <c r="D45" s="71">
        <f>D42/D41*100</f>
        <v>8.9287115761935905</v>
      </c>
      <c r="E45" s="71">
        <f t="shared" ref="E45:O45" si="47">E42/E41*100</f>
        <v>9.2700381679389299</v>
      </c>
      <c r="F45" s="71">
        <f t="shared" si="47"/>
        <v>8.8573695695298547</v>
      </c>
      <c r="G45" s="71">
        <f t="shared" si="47"/>
        <v>8.3821027242301298</v>
      </c>
      <c r="H45" s="71">
        <f t="shared" si="47"/>
        <v>8.7202042603947287</v>
      </c>
      <c r="I45" s="71">
        <f t="shared" si="47"/>
        <v>8.5377780552260862</v>
      </c>
      <c r="J45" s="71">
        <f t="shared" si="47"/>
        <v>8.7467194424127683</v>
      </c>
      <c r="K45" s="71">
        <f t="shared" si="47"/>
        <v>8.6545744468806056</v>
      </c>
      <c r="L45" s="71">
        <f t="shared" si="47"/>
        <v>8.7525132001728707</v>
      </c>
      <c r="M45" s="71">
        <f t="shared" si="47"/>
        <v>8.6263782158369526</v>
      </c>
      <c r="N45" s="71">
        <f t="shared" si="47"/>
        <v>8.8416996502691045</v>
      </c>
      <c r="O45" s="72">
        <f t="shared" si="47"/>
        <v>8.7654598927232641</v>
      </c>
    </row>
    <row r="46" spans="1:17" ht="15" thickBot="1" x14ac:dyDescent="0.35"/>
    <row r="47" spans="1:17" ht="15" thickBot="1" x14ac:dyDescent="0.35">
      <c r="A47" s="10">
        <v>2016</v>
      </c>
      <c r="B47" s="11" t="s">
        <v>8</v>
      </c>
      <c r="C47" s="12" t="s">
        <v>17</v>
      </c>
      <c r="D47" s="13" t="s">
        <v>18</v>
      </c>
      <c r="E47" s="13" t="s">
        <v>19</v>
      </c>
      <c r="F47" s="13" t="s">
        <v>20</v>
      </c>
      <c r="G47" s="13" t="s">
        <v>21</v>
      </c>
      <c r="H47" s="13" t="s">
        <v>22</v>
      </c>
      <c r="I47" s="13" t="s">
        <v>23</v>
      </c>
      <c r="J47" s="13" t="s">
        <v>24</v>
      </c>
      <c r="K47" s="13" t="s">
        <v>25</v>
      </c>
      <c r="L47" s="13" t="s">
        <v>26</v>
      </c>
      <c r="M47" s="13" t="s">
        <v>27</v>
      </c>
      <c r="N47" s="14" t="s">
        <v>28</v>
      </c>
      <c r="O47" s="53" t="s">
        <v>29</v>
      </c>
      <c r="P47" s="84" t="s">
        <v>34</v>
      </c>
      <c r="Q47" s="85"/>
    </row>
    <row r="48" spans="1:17" x14ac:dyDescent="0.3">
      <c r="A48" s="16" t="s">
        <v>11</v>
      </c>
      <c r="B48" s="17" t="s">
        <v>10</v>
      </c>
      <c r="C48" s="18">
        <v>11</v>
      </c>
      <c r="D48" s="19">
        <v>11</v>
      </c>
      <c r="E48" s="19">
        <v>11</v>
      </c>
      <c r="F48" s="19">
        <v>11</v>
      </c>
      <c r="G48" s="19">
        <v>11</v>
      </c>
      <c r="H48" s="19">
        <v>11</v>
      </c>
      <c r="I48" s="19">
        <v>11</v>
      </c>
      <c r="J48" s="19">
        <v>11</v>
      </c>
      <c r="K48" s="19">
        <v>11</v>
      </c>
      <c r="L48" s="19">
        <v>11</v>
      </c>
      <c r="M48" s="19">
        <v>10</v>
      </c>
      <c r="N48" s="20">
        <v>10</v>
      </c>
      <c r="O48" s="54">
        <f>(C48+D48+E48+F48+G48+H48+I48+J48+K48+L48+M48+N48)/12</f>
        <v>10.833333333333334</v>
      </c>
      <c r="P48" s="73">
        <f>O48-O37</f>
        <v>1</v>
      </c>
      <c r="Q48" s="50">
        <f t="shared" ref="Q48:Q56" si="48">P48/O37</f>
        <v>0.10169491525423728</v>
      </c>
    </row>
    <row r="49" spans="1:17" x14ac:dyDescent="0.3">
      <c r="A49" s="55" t="s">
        <v>12</v>
      </c>
      <c r="B49" s="56" t="s">
        <v>10</v>
      </c>
      <c r="C49" s="57">
        <v>10</v>
      </c>
      <c r="D49" s="58">
        <v>10</v>
      </c>
      <c r="E49" s="58">
        <v>10</v>
      </c>
      <c r="F49" s="58">
        <v>10</v>
      </c>
      <c r="G49" s="58">
        <v>10</v>
      </c>
      <c r="H49" s="58">
        <v>10</v>
      </c>
      <c r="I49" s="58">
        <v>10</v>
      </c>
      <c r="J49" s="58">
        <v>10</v>
      </c>
      <c r="K49" s="58">
        <v>10</v>
      </c>
      <c r="L49" s="58">
        <v>10</v>
      </c>
      <c r="M49" s="58">
        <v>10</v>
      </c>
      <c r="N49" s="59">
        <v>10</v>
      </c>
      <c r="O49" s="60">
        <f>(C49+D49+E49+F49+G49+H49+I49+J49+K49+L49+M49+N49)/12</f>
        <v>10</v>
      </c>
      <c r="P49" s="74">
        <f t="shared" ref="P49:P56" si="49">O49-O38</f>
        <v>1.9166666666666661</v>
      </c>
      <c r="Q49" s="75">
        <f t="shared" si="48"/>
        <v>0.23711340206185558</v>
      </c>
    </row>
    <row r="50" spans="1:17" x14ac:dyDescent="0.3">
      <c r="A50" s="55" t="s">
        <v>6</v>
      </c>
      <c r="B50" s="56" t="s">
        <v>9</v>
      </c>
      <c r="C50" s="57">
        <v>337000</v>
      </c>
      <c r="D50" s="58">
        <v>344000</v>
      </c>
      <c r="E50" s="58">
        <v>351000</v>
      </c>
      <c r="F50" s="58">
        <v>357000</v>
      </c>
      <c r="G50" s="58">
        <v>396000</v>
      </c>
      <c r="H50" s="58">
        <v>354000</v>
      </c>
      <c r="I50" s="58">
        <v>478000</v>
      </c>
      <c r="J50" s="58">
        <v>395000</v>
      </c>
      <c r="K50" s="58">
        <v>394000</v>
      </c>
      <c r="L50" s="58">
        <v>415000</v>
      </c>
      <c r="M50" s="58">
        <v>468000</v>
      </c>
      <c r="N50" s="59">
        <v>455000</v>
      </c>
      <c r="O50" s="61">
        <f>SUM(C50:N50)</f>
        <v>4744000</v>
      </c>
      <c r="P50" s="57">
        <f>O50-O39</f>
        <v>1122000</v>
      </c>
      <c r="Q50" s="75">
        <f>P50/O39</f>
        <v>0.30977360574268359</v>
      </c>
    </row>
    <row r="51" spans="1:17" x14ac:dyDescent="0.3">
      <c r="A51" s="55" t="s">
        <v>33</v>
      </c>
      <c r="B51" s="56" t="s">
        <v>9</v>
      </c>
      <c r="C51" s="57">
        <f>C50/C49</f>
        <v>33700</v>
      </c>
      <c r="D51" s="58">
        <f>D50/D49</f>
        <v>34400</v>
      </c>
      <c r="E51" s="58">
        <f t="shared" ref="E51" si="50">E50/E49</f>
        <v>35100</v>
      </c>
      <c r="F51" s="58">
        <f t="shared" ref="F51" si="51">F50/F49</f>
        <v>35700</v>
      </c>
      <c r="G51" s="58">
        <f t="shared" ref="G51" si="52">G50/G49</f>
        <v>39600</v>
      </c>
      <c r="H51" s="58">
        <f t="shared" ref="H51" si="53">H50/H49</f>
        <v>35400</v>
      </c>
      <c r="I51" s="58">
        <f t="shared" ref="I51" si="54">I50/I49</f>
        <v>47800</v>
      </c>
      <c r="J51" s="58">
        <f t="shared" ref="J51" si="55">J50/J49</f>
        <v>39500</v>
      </c>
      <c r="K51" s="58">
        <f t="shared" ref="K51" si="56">K50/K49</f>
        <v>39400</v>
      </c>
      <c r="L51" s="58">
        <f t="shared" ref="L51" si="57">L50/L49</f>
        <v>41500</v>
      </c>
      <c r="M51" s="58">
        <f t="shared" ref="M51" si="58">M50/M49</f>
        <v>46800</v>
      </c>
      <c r="N51" s="59">
        <f>N50/N49</f>
        <v>45500</v>
      </c>
      <c r="O51" s="62">
        <f>O50/O49</f>
        <v>474400</v>
      </c>
      <c r="P51" s="76">
        <f>O51-O40</f>
        <v>26317.525773195899</v>
      </c>
      <c r="Q51" s="77">
        <f>P51/O40</f>
        <v>5.873366464200263E-2</v>
      </c>
    </row>
    <row r="52" spans="1:17" x14ac:dyDescent="0.3">
      <c r="A52" s="57" t="s">
        <v>13</v>
      </c>
      <c r="B52" s="63" t="s">
        <v>14</v>
      </c>
      <c r="C52" s="57">
        <v>49165</v>
      </c>
      <c r="D52" s="58">
        <v>52026</v>
      </c>
      <c r="E52" s="58">
        <v>55617</v>
      </c>
      <c r="F52" s="58">
        <v>50515</v>
      </c>
      <c r="G52" s="58">
        <v>54741</v>
      </c>
      <c r="H52" s="58">
        <v>53454</v>
      </c>
      <c r="I52" s="58">
        <v>47258</v>
      </c>
      <c r="J52" s="58">
        <v>48681</v>
      </c>
      <c r="K52" s="58">
        <v>51373</v>
      </c>
      <c r="L52" s="58">
        <v>53845</v>
      </c>
      <c r="M52" s="58">
        <v>54331</v>
      </c>
      <c r="N52" s="59">
        <v>52218</v>
      </c>
      <c r="O52" s="61">
        <f>SUM(C52:N52)</f>
        <v>623224</v>
      </c>
      <c r="P52" s="57">
        <f t="shared" si="49"/>
        <v>63550</v>
      </c>
      <c r="Q52" s="75">
        <f t="shared" si="48"/>
        <v>0.11354824415641963</v>
      </c>
    </row>
    <row r="53" spans="1:17" x14ac:dyDescent="0.3">
      <c r="A53" s="55" t="s">
        <v>7</v>
      </c>
      <c r="B53" s="56" t="s">
        <v>15</v>
      </c>
      <c r="C53" s="57">
        <v>4406</v>
      </c>
      <c r="D53" s="58">
        <v>4629</v>
      </c>
      <c r="E53" s="58">
        <v>4812</v>
      </c>
      <c r="F53" s="58">
        <v>4292</v>
      </c>
      <c r="G53" s="58">
        <v>4691</v>
      </c>
      <c r="H53" s="58">
        <v>4535</v>
      </c>
      <c r="I53" s="58">
        <v>3987</v>
      </c>
      <c r="J53" s="58">
        <v>3961</v>
      </c>
      <c r="K53" s="58">
        <v>4382</v>
      </c>
      <c r="L53" s="58">
        <v>4643</v>
      </c>
      <c r="M53" s="58">
        <v>4551</v>
      </c>
      <c r="N53" s="59">
        <v>4548</v>
      </c>
      <c r="O53" s="61">
        <f>SUM(C53:N53)</f>
        <v>53437</v>
      </c>
      <c r="P53" s="57">
        <f t="shared" si="49"/>
        <v>4379</v>
      </c>
      <c r="Q53" s="75">
        <f t="shared" si="48"/>
        <v>8.9261690244200748E-2</v>
      </c>
    </row>
    <row r="54" spans="1:17" x14ac:dyDescent="0.3">
      <c r="A54" s="22" t="s">
        <v>7</v>
      </c>
      <c r="B54" s="23" t="s">
        <v>31</v>
      </c>
      <c r="C54" s="64">
        <v>24.43</v>
      </c>
      <c r="D54" s="65">
        <v>23.43</v>
      </c>
      <c r="E54" s="65">
        <v>24.09</v>
      </c>
      <c r="F54" s="65">
        <v>24.54</v>
      </c>
      <c r="G54" s="65">
        <v>25.46</v>
      </c>
      <c r="H54" s="65">
        <v>26.72</v>
      </c>
      <c r="I54" s="65">
        <v>26.41</v>
      </c>
      <c r="J54" s="65">
        <v>25.95</v>
      </c>
      <c r="K54" s="65">
        <v>26.2</v>
      </c>
      <c r="L54" s="65">
        <v>26.81</v>
      </c>
      <c r="M54" s="65">
        <v>27.2</v>
      </c>
      <c r="N54" s="66">
        <v>27.76</v>
      </c>
      <c r="O54" s="67">
        <f>O55/O53</f>
        <v>25.738016729981098</v>
      </c>
      <c r="P54" s="57">
        <f t="shared" si="49"/>
        <v>-3.3989030384562682</v>
      </c>
      <c r="Q54" s="75">
        <f t="shared" si="48"/>
        <v>-0.11665279190349206</v>
      </c>
    </row>
    <row r="55" spans="1:17" x14ac:dyDescent="0.3">
      <c r="A55" s="55" t="s">
        <v>7</v>
      </c>
      <c r="B55" s="56" t="s">
        <v>9</v>
      </c>
      <c r="C55" s="57">
        <f>C53*C54</f>
        <v>107638.58</v>
      </c>
      <c r="D55" s="58">
        <f>D53*D54</f>
        <v>108457.47</v>
      </c>
      <c r="E55" s="58">
        <f t="shared" ref="E55" si="59">E53*E54</f>
        <v>115921.08</v>
      </c>
      <c r="F55" s="58">
        <f t="shared" ref="F55" si="60">F53*F54</f>
        <v>105325.68</v>
      </c>
      <c r="G55" s="58">
        <f t="shared" ref="G55" si="61">G53*G54</f>
        <v>119432.86</v>
      </c>
      <c r="H55" s="58">
        <f t="shared" ref="H55" si="62">H53*H54</f>
        <v>121175.2</v>
      </c>
      <c r="I55" s="58">
        <f t="shared" ref="I55" si="63">I53*I54</f>
        <v>105296.67</v>
      </c>
      <c r="J55" s="58">
        <f t="shared" ref="J55" si="64">J53*J54</f>
        <v>102787.95</v>
      </c>
      <c r="K55" s="58">
        <f t="shared" ref="K55" si="65">K53*K54</f>
        <v>114808.4</v>
      </c>
      <c r="L55" s="58">
        <f t="shared" ref="L55" si="66">L53*L54</f>
        <v>124478.82999999999</v>
      </c>
      <c r="M55" s="58">
        <f t="shared" ref="M55" si="67">M53*M54</f>
        <v>123787.2</v>
      </c>
      <c r="N55" s="59">
        <f t="shared" ref="N55" si="68">N53*N54</f>
        <v>126252.48000000001</v>
      </c>
      <c r="O55" s="61">
        <f>SUM(C55:N55)</f>
        <v>1375362.4</v>
      </c>
      <c r="P55" s="57">
        <f t="shared" si="49"/>
        <v>-54036.610000000335</v>
      </c>
      <c r="Q55" s="75">
        <f t="shared" si="48"/>
        <v>-3.7803727036302012E-2</v>
      </c>
    </row>
    <row r="56" spans="1:17" ht="15" thickBot="1" x14ac:dyDescent="0.35">
      <c r="A56" s="68" t="s">
        <v>16</v>
      </c>
      <c r="B56" s="69" t="s">
        <v>15</v>
      </c>
      <c r="C56" s="70">
        <f>C53/C52*100</f>
        <v>8.9616597172785522</v>
      </c>
      <c r="D56" s="71">
        <f>D53/D52*100</f>
        <v>8.8974743397532006</v>
      </c>
      <c r="E56" s="71">
        <f t="shared" ref="E56:O56" si="69">E53/E52*100</f>
        <v>8.6520308538756137</v>
      </c>
      <c r="F56" s="71">
        <f t="shared" si="69"/>
        <v>8.496486192220134</v>
      </c>
      <c r="G56" s="71">
        <f t="shared" si="69"/>
        <v>8.5694452056045733</v>
      </c>
      <c r="H56" s="71">
        <f t="shared" si="69"/>
        <v>8.4839301081303553</v>
      </c>
      <c r="I56" s="71">
        <f t="shared" si="69"/>
        <v>8.4366668077362572</v>
      </c>
      <c r="J56" s="71">
        <f t="shared" si="69"/>
        <v>8.1366446868388085</v>
      </c>
      <c r="K56" s="71">
        <f t="shared" si="69"/>
        <v>8.5297724485624737</v>
      </c>
      <c r="L56" s="71">
        <f t="shared" si="69"/>
        <v>8.6228990621227606</v>
      </c>
      <c r="M56" s="71">
        <f t="shared" si="69"/>
        <v>8.3764333437632281</v>
      </c>
      <c r="N56" s="78">
        <f t="shared" si="69"/>
        <v>8.7096403539009533</v>
      </c>
      <c r="O56" s="79">
        <f t="shared" si="69"/>
        <v>8.5742846873676246</v>
      </c>
      <c r="P56" s="70">
        <f t="shared" si="49"/>
        <v>-0.19117520535563948</v>
      </c>
      <c r="Q56" s="80">
        <f t="shared" si="48"/>
        <v>-2.1810059905053643E-2</v>
      </c>
    </row>
    <row r="57" spans="1:17" ht="15" thickBot="1" x14ac:dyDescent="0.35"/>
    <row r="58" spans="1:17" ht="15" thickBot="1" x14ac:dyDescent="0.35">
      <c r="A58" s="10">
        <v>2016</v>
      </c>
      <c r="B58" s="11" t="s">
        <v>8</v>
      </c>
      <c r="C58" s="12" t="s">
        <v>17</v>
      </c>
      <c r="D58" s="13" t="s">
        <v>18</v>
      </c>
      <c r="E58" s="13" t="s">
        <v>19</v>
      </c>
      <c r="F58" s="13" t="s">
        <v>20</v>
      </c>
      <c r="G58" s="13" t="s">
        <v>21</v>
      </c>
      <c r="H58" s="13" t="s">
        <v>22</v>
      </c>
      <c r="I58" s="13" t="s">
        <v>23</v>
      </c>
      <c r="J58" s="13" t="s">
        <v>24</v>
      </c>
      <c r="K58" s="13" t="s">
        <v>25</v>
      </c>
      <c r="L58" s="13" t="s">
        <v>26</v>
      </c>
      <c r="M58" s="13" t="s">
        <v>27</v>
      </c>
      <c r="N58" s="14" t="s">
        <v>28</v>
      </c>
      <c r="O58" s="53" t="s">
        <v>29</v>
      </c>
    </row>
    <row r="59" spans="1:17" x14ac:dyDescent="0.3">
      <c r="A59" s="16" t="s">
        <v>11</v>
      </c>
      <c r="B59" s="17" t="s">
        <v>10</v>
      </c>
      <c r="C59" s="18">
        <v>11</v>
      </c>
      <c r="D59" s="19">
        <v>11</v>
      </c>
      <c r="E59" s="19">
        <v>11</v>
      </c>
      <c r="F59" s="19">
        <v>11</v>
      </c>
      <c r="G59" s="19">
        <v>11</v>
      </c>
      <c r="H59" s="19">
        <v>11</v>
      </c>
      <c r="I59" s="19">
        <v>11</v>
      </c>
      <c r="J59" s="19">
        <v>11</v>
      </c>
      <c r="K59" s="19"/>
      <c r="L59" s="19"/>
      <c r="M59" s="19"/>
      <c r="N59" s="20"/>
      <c r="O59" s="54">
        <f>(C59+D59+E59+F59+G59+H59+I59+J59)/8</f>
        <v>11</v>
      </c>
    </row>
    <row r="60" spans="1:17" x14ac:dyDescent="0.3">
      <c r="A60" s="55" t="s">
        <v>12</v>
      </c>
      <c r="B60" s="56" t="s">
        <v>10</v>
      </c>
      <c r="C60" s="57">
        <v>10</v>
      </c>
      <c r="D60" s="58">
        <v>10</v>
      </c>
      <c r="E60" s="58">
        <v>10</v>
      </c>
      <c r="F60" s="58">
        <v>10</v>
      </c>
      <c r="G60" s="58">
        <v>10</v>
      </c>
      <c r="H60" s="58">
        <v>10</v>
      </c>
      <c r="I60" s="58">
        <v>10</v>
      </c>
      <c r="J60" s="58">
        <v>10</v>
      </c>
      <c r="K60" s="58"/>
      <c r="L60" s="58"/>
      <c r="M60" s="58"/>
      <c r="N60" s="59"/>
      <c r="O60" s="60">
        <f>(C60+D60+E60+F60+G60+H60+I60+J60)/8</f>
        <v>10</v>
      </c>
    </row>
    <row r="61" spans="1:17" x14ac:dyDescent="0.3">
      <c r="A61" s="55" t="s">
        <v>6</v>
      </c>
      <c r="B61" s="56" t="s">
        <v>9</v>
      </c>
      <c r="C61" s="57">
        <v>337000</v>
      </c>
      <c r="D61" s="58">
        <v>344000</v>
      </c>
      <c r="E61" s="58">
        <v>351000</v>
      </c>
      <c r="F61" s="58">
        <v>357000</v>
      </c>
      <c r="G61" s="58">
        <v>396000</v>
      </c>
      <c r="H61" s="58">
        <v>354000</v>
      </c>
      <c r="I61" s="58">
        <v>478000</v>
      </c>
      <c r="J61" s="58">
        <v>395000</v>
      </c>
      <c r="K61" s="58"/>
      <c r="L61" s="58"/>
      <c r="M61" s="58"/>
      <c r="N61" s="59"/>
      <c r="O61" s="61">
        <f>SUM(C61:N61)</f>
        <v>3012000</v>
      </c>
    </row>
    <row r="62" spans="1:17" x14ac:dyDescent="0.3">
      <c r="A62" s="55" t="s">
        <v>33</v>
      </c>
      <c r="B62" s="56" t="s">
        <v>9</v>
      </c>
      <c r="C62" s="57">
        <f>C61/C60</f>
        <v>33700</v>
      </c>
      <c r="D62" s="58">
        <f>D61/D60</f>
        <v>34400</v>
      </c>
      <c r="E62" s="58">
        <f t="shared" ref="E62" si="70">E61/E60</f>
        <v>35100</v>
      </c>
      <c r="F62" s="58">
        <f t="shared" ref="F62" si="71">F61/F60</f>
        <v>35700</v>
      </c>
      <c r="G62" s="58">
        <f t="shared" ref="G62" si="72">G61/G60</f>
        <v>39600</v>
      </c>
      <c r="H62" s="58">
        <f t="shared" ref="H62" si="73">H61/H60</f>
        <v>35400</v>
      </c>
      <c r="I62" s="58">
        <f t="shared" ref="I62" si="74">I61/I60</f>
        <v>47800</v>
      </c>
      <c r="J62" s="58">
        <f t="shared" ref="J62" si="75">J61/J60</f>
        <v>39500</v>
      </c>
      <c r="K62" s="58" t="e">
        <f t="shared" ref="K62" si="76">K61/K60</f>
        <v>#DIV/0!</v>
      </c>
      <c r="L62" s="58" t="e">
        <f t="shared" ref="L62" si="77">L61/L60</f>
        <v>#DIV/0!</v>
      </c>
      <c r="M62" s="58" t="e">
        <f t="shared" ref="M62" si="78">M61/M60</f>
        <v>#DIV/0!</v>
      </c>
      <c r="N62" s="59" t="e">
        <f>N61/N60</f>
        <v>#DIV/0!</v>
      </c>
      <c r="O62" s="62">
        <f>O61/O60</f>
        <v>301200</v>
      </c>
    </row>
    <row r="63" spans="1:17" x14ac:dyDescent="0.3">
      <c r="A63" s="57" t="s">
        <v>13</v>
      </c>
      <c r="B63" s="63" t="s">
        <v>14</v>
      </c>
      <c r="C63" s="57">
        <v>49165</v>
      </c>
      <c r="D63" s="58">
        <v>52026</v>
      </c>
      <c r="E63" s="58">
        <v>55617</v>
      </c>
      <c r="F63" s="58">
        <v>50515</v>
      </c>
      <c r="G63" s="58">
        <v>54741</v>
      </c>
      <c r="H63" s="58">
        <v>53454</v>
      </c>
      <c r="I63" s="58">
        <v>47258</v>
      </c>
      <c r="J63" s="58">
        <v>48681</v>
      </c>
      <c r="K63" s="58"/>
      <c r="L63" s="58"/>
      <c r="M63" s="58"/>
      <c r="N63" s="59"/>
      <c r="O63" s="61">
        <f>SUM(C63:N63)</f>
        <v>411457</v>
      </c>
    </row>
    <row r="64" spans="1:17" x14ac:dyDescent="0.3">
      <c r="A64" s="55" t="s">
        <v>7</v>
      </c>
      <c r="B64" s="56" t="s">
        <v>15</v>
      </c>
      <c r="C64" s="57">
        <v>4406</v>
      </c>
      <c r="D64" s="58">
        <v>4629</v>
      </c>
      <c r="E64" s="58">
        <v>4812</v>
      </c>
      <c r="F64" s="58">
        <v>4292</v>
      </c>
      <c r="G64" s="58">
        <v>4691</v>
      </c>
      <c r="H64" s="58">
        <v>4535</v>
      </c>
      <c r="I64" s="58">
        <v>3987</v>
      </c>
      <c r="J64" s="58">
        <v>3961</v>
      </c>
      <c r="K64" s="58"/>
      <c r="L64" s="58"/>
      <c r="M64" s="58"/>
      <c r="N64" s="59"/>
      <c r="O64" s="61">
        <f>SUM(C64:N64)</f>
        <v>35313</v>
      </c>
    </row>
    <row r="65" spans="1:17" x14ac:dyDescent="0.3">
      <c r="A65" s="22" t="s">
        <v>7</v>
      </c>
      <c r="B65" s="23" t="s">
        <v>31</v>
      </c>
      <c r="C65" s="64">
        <v>24.43</v>
      </c>
      <c r="D65" s="65">
        <v>23.43</v>
      </c>
      <c r="E65" s="65">
        <v>24.09</v>
      </c>
      <c r="F65" s="65">
        <v>24.54</v>
      </c>
      <c r="G65" s="65">
        <v>25.46</v>
      </c>
      <c r="H65" s="65">
        <v>26.72</v>
      </c>
      <c r="I65" s="65">
        <v>26.41</v>
      </c>
      <c r="J65" s="65">
        <v>25.95</v>
      </c>
      <c r="K65" s="65"/>
      <c r="L65" s="65"/>
      <c r="M65" s="65"/>
      <c r="N65" s="66"/>
      <c r="O65" s="67">
        <f>O66/O64</f>
        <v>25.090915243677966</v>
      </c>
    </row>
    <row r="66" spans="1:17" x14ac:dyDescent="0.3">
      <c r="A66" s="55" t="s">
        <v>7</v>
      </c>
      <c r="B66" s="56" t="s">
        <v>9</v>
      </c>
      <c r="C66" s="57">
        <f>C64*C65</f>
        <v>107638.58</v>
      </c>
      <c r="D66" s="58">
        <f>D64*D65</f>
        <v>108457.47</v>
      </c>
      <c r="E66" s="58">
        <f t="shared" ref="E66" si="79">E64*E65</f>
        <v>115921.08</v>
      </c>
      <c r="F66" s="58">
        <f t="shared" ref="F66" si="80">F64*F65</f>
        <v>105325.68</v>
      </c>
      <c r="G66" s="58">
        <f t="shared" ref="G66" si="81">G64*G65</f>
        <v>119432.86</v>
      </c>
      <c r="H66" s="58">
        <f t="shared" ref="H66" si="82">H64*H65</f>
        <v>121175.2</v>
      </c>
      <c r="I66" s="58">
        <f t="shared" ref="I66" si="83">I64*I65</f>
        <v>105296.67</v>
      </c>
      <c r="J66" s="58">
        <f t="shared" ref="J66" si="84">J64*J65</f>
        <v>102787.95</v>
      </c>
      <c r="K66" s="58"/>
      <c r="L66" s="58"/>
      <c r="M66" s="58"/>
      <c r="N66" s="59"/>
      <c r="O66" s="61">
        <f>SUM(C66:N66)</f>
        <v>886035.49</v>
      </c>
    </row>
    <row r="67" spans="1:17" ht="15" thickBot="1" x14ac:dyDescent="0.35">
      <c r="A67" s="68" t="s">
        <v>16</v>
      </c>
      <c r="B67" s="69" t="s">
        <v>15</v>
      </c>
      <c r="C67" s="70">
        <f>C64/C63*100</f>
        <v>8.9616597172785522</v>
      </c>
      <c r="D67" s="71">
        <f>D64/D63*100</f>
        <v>8.8974743397532006</v>
      </c>
      <c r="E67" s="71">
        <f t="shared" ref="E67:N67" si="85">E64/E63*100</f>
        <v>8.6520308538756137</v>
      </c>
      <c r="F67" s="71">
        <f t="shared" si="85"/>
        <v>8.496486192220134</v>
      </c>
      <c r="G67" s="71">
        <f t="shared" si="85"/>
        <v>8.5694452056045733</v>
      </c>
      <c r="H67" s="71">
        <f t="shared" si="85"/>
        <v>8.4839301081303553</v>
      </c>
      <c r="I67" s="71">
        <f t="shared" si="85"/>
        <v>8.4366668077362572</v>
      </c>
      <c r="J67" s="71">
        <f t="shared" si="85"/>
        <v>8.1366446868388085</v>
      </c>
      <c r="K67" s="71" t="e">
        <f t="shared" si="85"/>
        <v>#DIV/0!</v>
      </c>
      <c r="L67" s="71" t="e">
        <f t="shared" si="85"/>
        <v>#DIV/0!</v>
      </c>
      <c r="M67" s="71" t="e">
        <f t="shared" si="85"/>
        <v>#DIV/0!</v>
      </c>
      <c r="N67" s="78" t="e">
        <f t="shared" si="85"/>
        <v>#DIV/0!</v>
      </c>
      <c r="O67" s="81">
        <f>O64/O63*100</f>
        <v>8.582427811411641</v>
      </c>
    </row>
    <row r="68" spans="1:17" ht="15" thickBot="1" x14ac:dyDescent="0.35"/>
    <row r="69" spans="1:17" ht="15" thickBot="1" x14ac:dyDescent="0.35">
      <c r="A69" s="10">
        <v>2017</v>
      </c>
      <c r="B69" s="11" t="s">
        <v>8</v>
      </c>
      <c r="C69" s="12" t="s">
        <v>17</v>
      </c>
      <c r="D69" s="13" t="s">
        <v>18</v>
      </c>
      <c r="E69" s="13" t="s">
        <v>19</v>
      </c>
      <c r="F69" s="13" t="s">
        <v>20</v>
      </c>
      <c r="G69" s="13" t="s">
        <v>21</v>
      </c>
      <c r="H69" s="13" t="s">
        <v>22</v>
      </c>
      <c r="I69" s="13" t="s">
        <v>23</v>
      </c>
      <c r="J69" s="13" t="s">
        <v>24</v>
      </c>
      <c r="K69" s="13" t="s">
        <v>25</v>
      </c>
      <c r="L69" s="13" t="s">
        <v>26</v>
      </c>
      <c r="M69" s="13" t="s">
        <v>27</v>
      </c>
      <c r="N69" s="14" t="s">
        <v>28</v>
      </c>
      <c r="O69" s="53" t="s">
        <v>29</v>
      </c>
      <c r="P69" s="84" t="s">
        <v>34</v>
      </c>
      <c r="Q69" s="85"/>
    </row>
    <row r="70" spans="1:17" x14ac:dyDescent="0.3">
      <c r="A70" s="16" t="s">
        <v>11</v>
      </c>
      <c r="B70" s="17" t="s">
        <v>10</v>
      </c>
      <c r="C70" s="18">
        <v>10</v>
      </c>
      <c r="D70" s="19">
        <v>12</v>
      </c>
      <c r="E70" s="19">
        <v>12</v>
      </c>
      <c r="F70" s="19">
        <v>12</v>
      </c>
      <c r="G70" s="19">
        <v>12</v>
      </c>
      <c r="H70" s="19">
        <v>12</v>
      </c>
      <c r="I70" s="19">
        <v>12</v>
      </c>
      <c r="J70" s="19">
        <v>12</v>
      </c>
      <c r="K70" s="19"/>
      <c r="L70" s="19"/>
      <c r="M70" s="19"/>
      <c r="N70" s="20"/>
      <c r="O70" s="54">
        <f>(C70+D70+E70+F70+G70+H70+I70+J70)/8</f>
        <v>11.75</v>
      </c>
      <c r="P70" s="82">
        <f>O70-O59</f>
        <v>0.75</v>
      </c>
      <c r="Q70" s="83">
        <f>P70/O59</f>
        <v>6.8181818181818177E-2</v>
      </c>
    </row>
    <row r="71" spans="1:17" x14ac:dyDescent="0.3">
      <c r="A71" s="55" t="s">
        <v>12</v>
      </c>
      <c r="B71" s="56" t="s">
        <v>10</v>
      </c>
      <c r="C71" s="57">
        <v>10</v>
      </c>
      <c r="D71" s="58">
        <v>10</v>
      </c>
      <c r="E71" s="58">
        <v>10</v>
      </c>
      <c r="F71" s="58">
        <v>10</v>
      </c>
      <c r="G71" s="58">
        <v>10</v>
      </c>
      <c r="H71" s="58">
        <v>10</v>
      </c>
      <c r="I71" s="58">
        <v>10</v>
      </c>
      <c r="J71" s="58">
        <v>10</v>
      </c>
      <c r="K71" s="58"/>
      <c r="L71" s="58"/>
      <c r="M71" s="58"/>
      <c r="N71" s="59"/>
      <c r="O71" s="60">
        <f>(C71+D71+E71+F71+G71+H71+I71+J71)/8</f>
        <v>10</v>
      </c>
      <c r="P71" s="57">
        <f t="shared" ref="P71:P77" si="86">O71-O60</f>
        <v>0</v>
      </c>
      <c r="Q71" s="75">
        <f t="shared" ref="Q71:Q78" si="87">P71/O60</f>
        <v>0</v>
      </c>
    </row>
    <row r="72" spans="1:17" x14ac:dyDescent="0.3">
      <c r="A72" s="55" t="s">
        <v>6</v>
      </c>
      <c r="B72" s="56" t="s">
        <v>9</v>
      </c>
      <c r="C72" s="57">
        <v>385000</v>
      </c>
      <c r="D72" s="58">
        <v>369000</v>
      </c>
      <c r="E72" s="58">
        <v>397000</v>
      </c>
      <c r="F72" s="58">
        <v>434000</v>
      </c>
      <c r="G72" s="58">
        <v>423000</v>
      </c>
      <c r="H72" s="58">
        <v>438000</v>
      </c>
      <c r="I72" s="58">
        <v>530000</v>
      </c>
      <c r="J72" s="58">
        <v>430000</v>
      </c>
      <c r="K72" s="58"/>
      <c r="L72" s="58"/>
      <c r="M72" s="58"/>
      <c r="N72" s="59"/>
      <c r="O72" s="61">
        <f>SUM(C72:N72)</f>
        <v>3406000</v>
      </c>
      <c r="P72" s="57">
        <f t="shared" si="86"/>
        <v>394000</v>
      </c>
      <c r="Q72" s="75">
        <f t="shared" si="87"/>
        <v>0.13081009296148738</v>
      </c>
    </row>
    <row r="73" spans="1:17" x14ac:dyDescent="0.3">
      <c r="A73" s="55" t="s">
        <v>33</v>
      </c>
      <c r="B73" s="56" t="s">
        <v>9</v>
      </c>
      <c r="C73" s="57">
        <f>C72/C71</f>
        <v>38500</v>
      </c>
      <c r="D73" s="58">
        <f>D72/D71</f>
        <v>36900</v>
      </c>
      <c r="E73" s="58">
        <f t="shared" ref="E73" si="88">E72/E71</f>
        <v>39700</v>
      </c>
      <c r="F73" s="58">
        <f t="shared" ref="F73" si="89">F72/F71</f>
        <v>43400</v>
      </c>
      <c r="G73" s="58">
        <f t="shared" ref="G73" si="90">G72/G71</f>
        <v>42300</v>
      </c>
      <c r="H73" s="58">
        <f t="shared" ref="H73" si="91">H72/H71</f>
        <v>43800</v>
      </c>
      <c r="I73" s="58">
        <f t="shared" ref="I73" si="92">I72/I71</f>
        <v>53000</v>
      </c>
      <c r="J73" s="58">
        <f t="shared" ref="J73" si="93">J72/J71</f>
        <v>43000</v>
      </c>
      <c r="K73" s="58" t="e">
        <f t="shared" ref="K73" si="94">K72/K71</f>
        <v>#DIV/0!</v>
      </c>
      <c r="L73" s="58" t="e">
        <f t="shared" ref="L73" si="95">L72/L71</f>
        <v>#DIV/0!</v>
      </c>
      <c r="M73" s="58" t="e">
        <f t="shared" ref="M73" si="96">M72/M71</f>
        <v>#DIV/0!</v>
      </c>
      <c r="N73" s="59" t="e">
        <f>N72/N71</f>
        <v>#DIV/0!</v>
      </c>
      <c r="O73" s="62">
        <f>O72/O71</f>
        <v>340600</v>
      </c>
      <c r="P73" s="76">
        <f t="shared" si="86"/>
        <v>39400</v>
      </c>
      <c r="Q73" s="77">
        <f t="shared" si="87"/>
        <v>0.13081009296148738</v>
      </c>
    </row>
    <row r="74" spans="1:17" x14ac:dyDescent="0.3">
      <c r="A74" s="57" t="s">
        <v>13</v>
      </c>
      <c r="B74" s="63" t="s">
        <v>14</v>
      </c>
      <c r="C74" s="57">
        <v>51428</v>
      </c>
      <c r="D74" s="58">
        <v>49242</v>
      </c>
      <c r="E74" s="58">
        <v>59323</v>
      </c>
      <c r="F74" s="58">
        <v>53026</v>
      </c>
      <c r="G74" s="58">
        <v>51432</v>
      </c>
      <c r="H74" s="58">
        <v>57740</v>
      </c>
      <c r="I74" s="58">
        <v>48195</v>
      </c>
      <c r="J74" s="58">
        <v>49271</v>
      </c>
      <c r="K74" s="58"/>
      <c r="L74" s="58"/>
      <c r="M74" s="58"/>
      <c r="N74" s="59"/>
      <c r="O74" s="61">
        <f>SUM(C74:N74)</f>
        <v>419657</v>
      </c>
      <c r="P74" s="57">
        <f t="shared" si="86"/>
        <v>8200</v>
      </c>
      <c r="Q74" s="75">
        <f t="shared" si="87"/>
        <v>1.992917850467971E-2</v>
      </c>
    </row>
    <row r="75" spans="1:17" x14ac:dyDescent="0.3">
      <c r="A75" s="55" t="s">
        <v>7</v>
      </c>
      <c r="B75" s="56" t="s">
        <v>15</v>
      </c>
      <c r="C75" s="57">
        <v>4581</v>
      </c>
      <c r="D75" s="58">
        <v>4361</v>
      </c>
      <c r="E75" s="58">
        <v>4843</v>
      </c>
      <c r="F75" s="58">
        <v>4464</v>
      </c>
      <c r="G75" s="58">
        <v>4264</v>
      </c>
      <c r="H75" s="58">
        <v>4603</v>
      </c>
      <c r="I75" s="58">
        <v>3930</v>
      </c>
      <c r="J75" s="58">
        <v>4184</v>
      </c>
      <c r="K75" s="58"/>
      <c r="L75" s="58"/>
      <c r="M75" s="58"/>
      <c r="N75" s="59"/>
      <c r="O75" s="61">
        <f>SUM(C75:N75)</f>
        <v>35230</v>
      </c>
      <c r="P75" s="57">
        <f t="shared" si="86"/>
        <v>-83</v>
      </c>
      <c r="Q75" s="75">
        <f t="shared" si="87"/>
        <v>-2.3504091977458725E-3</v>
      </c>
    </row>
    <row r="76" spans="1:17" x14ac:dyDescent="0.3">
      <c r="A76" s="22" t="s">
        <v>7</v>
      </c>
      <c r="B76" s="23" t="s">
        <v>31</v>
      </c>
      <c r="C76" s="64">
        <v>28.89</v>
      </c>
      <c r="D76" s="65">
        <v>28.9</v>
      </c>
      <c r="E76" s="65">
        <v>28.7</v>
      </c>
      <c r="F76" s="65">
        <v>28.41</v>
      </c>
      <c r="G76" s="65">
        <v>28.05</v>
      </c>
      <c r="H76" s="65">
        <v>28.51</v>
      </c>
      <c r="I76" s="65">
        <v>26.65</v>
      </c>
      <c r="J76" s="65">
        <v>26.63</v>
      </c>
      <c r="K76" s="65"/>
      <c r="L76" s="65"/>
      <c r="M76" s="65"/>
      <c r="N76" s="66"/>
      <c r="O76" s="67">
        <f>O77/O75</f>
        <v>28.134699971615099</v>
      </c>
      <c r="P76" s="57">
        <f t="shared" si="86"/>
        <v>3.0437847279371333</v>
      </c>
      <c r="Q76" s="75">
        <f t="shared" si="87"/>
        <v>0.12131023114846561</v>
      </c>
    </row>
    <row r="77" spans="1:17" x14ac:dyDescent="0.3">
      <c r="A77" s="55" t="s">
        <v>7</v>
      </c>
      <c r="B77" s="56" t="s">
        <v>9</v>
      </c>
      <c r="C77" s="57">
        <f>C75*C76</f>
        <v>132345.09</v>
      </c>
      <c r="D77" s="58">
        <f>D75*D76</f>
        <v>126032.9</v>
      </c>
      <c r="E77" s="58">
        <f t="shared" ref="E77:N77" si="97">E75*E76</f>
        <v>138994.1</v>
      </c>
      <c r="F77" s="58">
        <f t="shared" si="97"/>
        <v>126822.24</v>
      </c>
      <c r="G77" s="58">
        <f t="shared" si="97"/>
        <v>119605.2</v>
      </c>
      <c r="H77" s="58">
        <f t="shared" si="97"/>
        <v>131231.53</v>
      </c>
      <c r="I77" s="58">
        <f t="shared" si="97"/>
        <v>104734.5</v>
      </c>
      <c r="J77" s="58">
        <f t="shared" si="97"/>
        <v>111419.92</v>
      </c>
      <c r="K77" s="58">
        <f t="shared" si="97"/>
        <v>0</v>
      </c>
      <c r="L77" s="58">
        <f t="shared" si="97"/>
        <v>0</v>
      </c>
      <c r="M77" s="58">
        <f t="shared" si="97"/>
        <v>0</v>
      </c>
      <c r="N77" s="59">
        <f t="shared" si="97"/>
        <v>0</v>
      </c>
      <c r="O77" s="61">
        <f>SUM(C77:N77)</f>
        <v>991185.48</v>
      </c>
      <c r="P77" s="57">
        <f t="shared" si="86"/>
        <v>105149.98999999999</v>
      </c>
      <c r="Q77" s="75">
        <f t="shared" si="87"/>
        <v>0.11867469326764776</v>
      </c>
    </row>
    <row r="78" spans="1:17" ht="15" thickBot="1" x14ac:dyDescent="0.35">
      <c r="A78" s="68" t="s">
        <v>16</v>
      </c>
      <c r="B78" s="69" t="s">
        <v>15</v>
      </c>
      <c r="C78" s="70">
        <f>C75/C74*100</f>
        <v>8.9075989733219263</v>
      </c>
      <c r="D78" s="71">
        <f>D75/D74*100</f>
        <v>8.8562609154786553</v>
      </c>
      <c r="E78" s="71">
        <f t="shared" ref="E78:O78" si="98">E75/E74*100</f>
        <v>8.1637813327040103</v>
      </c>
      <c r="F78" s="71">
        <f t="shared" si="98"/>
        <v>8.4185116735186512</v>
      </c>
      <c r="G78" s="71">
        <f t="shared" si="98"/>
        <v>8.2905584072172971</v>
      </c>
      <c r="H78" s="71">
        <f t="shared" si="98"/>
        <v>7.9719431936266014</v>
      </c>
      <c r="I78" s="71">
        <f t="shared" si="98"/>
        <v>8.1543728602552132</v>
      </c>
      <c r="J78" s="71">
        <f t="shared" si="98"/>
        <v>8.4918105985265164</v>
      </c>
      <c r="K78" s="71" t="e">
        <f t="shared" si="98"/>
        <v>#DIV/0!</v>
      </c>
      <c r="L78" s="71" t="e">
        <f t="shared" si="98"/>
        <v>#DIV/0!</v>
      </c>
      <c r="M78" s="71" t="e">
        <f t="shared" si="98"/>
        <v>#DIV/0!</v>
      </c>
      <c r="N78" s="78" t="e">
        <f t="shared" si="98"/>
        <v>#DIV/0!</v>
      </c>
      <c r="O78" s="79">
        <f t="shared" si="98"/>
        <v>8.3949511148390243</v>
      </c>
      <c r="P78" s="70">
        <f>O78-O67</f>
        <v>-0.18747669657261667</v>
      </c>
      <c r="Q78" s="80">
        <f t="shared" si="87"/>
        <v>-2.1844249749859584E-2</v>
      </c>
    </row>
  </sheetData>
  <mergeCells count="5">
    <mergeCell ref="P11:Q11"/>
    <mergeCell ref="P47:Q47"/>
    <mergeCell ref="P69:Q69"/>
    <mergeCell ref="P27:Q27"/>
    <mergeCell ref="A1:Q1"/>
  </mergeCells>
  <pageMargins left="0" right="0" top="0.70866141732283472" bottom="0.70866141732283472" header="0.31496062992125984" footer="0.31496062992125984"/>
  <pageSetup paperSize="9" scale="9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topLeftCell="A31" workbookViewId="0">
      <selection activeCell="E54" sqref="E54"/>
    </sheetView>
  </sheetViews>
  <sheetFormatPr defaultRowHeight="14.4" x14ac:dyDescent="0.3"/>
  <cols>
    <col min="1" max="1" width="18.77734375" style="90" customWidth="1"/>
    <col min="2" max="2" width="4.88671875" style="90" customWidth="1"/>
    <col min="3" max="14" width="8.88671875" style="91" customWidth="1"/>
    <col min="15" max="15" width="9.88671875" style="91" customWidth="1"/>
    <col min="16" max="16" width="8.88671875" style="91" customWidth="1"/>
    <col min="17" max="17" width="8.88671875" style="92" customWidth="1"/>
    <col min="18" max="16384" width="8.88671875" style="90"/>
  </cols>
  <sheetData>
    <row r="1" spans="1:17" ht="17.399999999999999" x14ac:dyDescent="0.35">
      <c r="A1" s="88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89"/>
    </row>
    <row r="2" spans="1:17" ht="15" thickBot="1" x14ac:dyDescent="0.35"/>
    <row r="3" spans="1:17" ht="15" thickBot="1" x14ac:dyDescent="0.35">
      <c r="A3" s="93">
        <v>2015</v>
      </c>
      <c r="B3" s="94" t="s">
        <v>8</v>
      </c>
      <c r="C3" s="95" t="s">
        <v>17</v>
      </c>
      <c r="D3" s="96" t="s">
        <v>18</v>
      </c>
      <c r="E3" s="96" t="s">
        <v>19</v>
      </c>
      <c r="F3" s="96" t="s">
        <v>20</v>
      </c>
      <c r="G3" s="96" t="s">
        <v>21</v>
      </c>
      <c r="H3" s="96" t="s">
        <v>22</v>
      </c>
      <c r="I3" s="96" t="s">
        <v>23</v>
      </c>
      <c r="J3" s="96" t="s">
        <v>24</v>
      </c>
      <c r="K3" s="96" t="s">
        <v>25</v>
      </c>
      <c r="L3" s="96" t="s">
        <v>26</v>
      </c>
      <c r="M3" s="96" t="s">
        <v>27</v>
      </c>
      <c r="N3" s="97" t="s">
        <v>28</v>
      </c>
      <c r="O3" s="98" t="s">
        <v>29</v>
      </c>
    </row>
    <row r="4" spans="1:17" ht="15" thickBot="1" x14ac:dyDescent="0.35">
      <c r="A4" s="99" t="s">
        <v>1</v>
      </c>
      <c r="B4" s="100" t="s">
        <v>30</v>
      </c>
      <c r="C4" s="101">
        <v>1332</v>
      </c>
      <c r="D4" s="102">
        <v>1221</v>
      </c>
      <c r="E4" s="102">
        <v>1475</v>
      </c>
      <c r="F4" s="102">
        <v>1386</v>
      </c>
      <c r="G4" s="102">
        <v>1338</v>
      </c>
      <c r="H4" s="102">
        <v>1374</v>
      </c>
      <c r="I4" s="102">
        <v>1298</v>
      </c>
      <c r="J4" s="102">
        <v>589</v>
      </c>
      <c r="K4" s="102">
        <v>1286</v>
      </c>
      <c r="L4" s="102">
        <v>1357</v>
      </c>
      <c r="M4" s="102">
        <v>1327</v>
      </c>
      <c r="N4" s="103">
        <v>1093</v>
      </c>
      <c r="O4" s="104">
        <f>SUM(C4:N4)</f>
        <v>15076</v>
      </c>
    </row>
    <row r="5" spans="1:17" x14ac:dyDescent="0.3">
      <c r="A5" s="105" t="s">
        <v>2</v>
      </c>
      <c r="B5" s="106" t="s">
        <v>30</v>
      </c>
      <c r="C5" s="107">
        <v>73</v>
      </c>
      <c r="D5" s="108">
        <v>90</v>
      </c>
      <c r="E5" s="108">
        <v>125</v>
      </c>
      <c r="F5" s="108">
        <v>132</v>
      </c>
      <c r="G5" s="108">
        <v>46</v>
      </c>
      <c r="H5" s="108">
        <v>70</v>
      </c>
      <c r="I5" s="108">
        <v>96</v>
      </c>
      <c r="J5" s="108">
        <v>145</v>
      </c>
      <c r="K5" s="108">
        <v>124</v>
      </c>
      <c r="L5" s="108">
        <v>178</v>
      </c>
      <c r="M5" s="108">
        <v>202</v>
      </c>
      <c r="N5" s="109">
        <v>75</v>
      </c>
      <c r="O5" s="110">
        <f>SUM(C5:N5)</f>
        <v>1356</v>
      </c>
    </row>
    <row r="6" spans="1:17" ht="15" thickBot="1" x14ac:dyDescent="0.35">
      <c r="A6" s="111" t="s">
        <v>3</v>
      </c>
      <c r="B6" s="112" t="s">
        <v>30</v>
      </c>
      <c r="C6" s="113">
        <v>1218</v>
      </c>
      <c r="D6" s="114">
        <v>1131</v>
      </c>
      <c r="E6" s="114">
        <v>1155</v>
      </c>
      <c r="F6" s="114">
        <v>1232</v>
      </c>
      <c r="G6" s="114">
        <v>1317</v>
      </c>
      <c r="H6" s="114">
        <v>1434</v>
      </c>
      <c r="I6" s="114">
        <v>1132</v>
      </c>
      <c r="J6" s="114">
        <v>461</v>
      </c>
      <c r="K6" s="114">
        <v>1170</v>
      </c>
      <c r="L6" s="114">
        <v>1246</v>
      </c>
      <c r="M6" s="114">
        <v>1399</v>
      </c>
      <c r="N6" s="115">
        <v>1211</v>
      </c>
      <c r="O6" s="116">
        <f>SUM(C6:N6)</f>
        <v>14106</v>
      </c>
    </row>
    <row r="7" spans="1:17" ht="15" thickBot="1" x14ac:dyDescent="0.35">
      <c r="A7" s="99" t="s">
        <v>4</v>
      </c>
      <c r="B7" s="100" t="s">
        <v>30</v>
      </c>
      <c r="C7" s="117">
        <f>C5+C6</f>
        <v>1291</v>
      </c>
      <c r="D7" s="102">
        <f t="shared" ref="D7:N7" si="0">D5+D6</f>
        <v>1221</v>
      </c>
      <c r="E7" s="102">
        <f t="shared" si="0"/>
        <v>1280</v>
      </c>
      <c r="F7" s="102">
        <f t="shared" si="0"/>
        <v>1364</v>
      </c>
      <c r="G7" s="102">
        <f t="shared" si="0"/>
        <v>1363</v>
      </c>
      <c r="H7" s="102">
        <f t="shared" si="0"/>
        <v>1504</v>
      </c>
      <c r="I7" s="102">
        <f t="shared" si="0"/>
        <v>1228</v>
      </c>
      <c r="J7" s="102">
        <f t="shared" si="0"/>
        <v>606</v>
      </c>
      <c r="K7" s="102">
        <f t="shared" si="0"/>
        <v>1294</v>
      </c>
      <c r="L7" s="102">
        <f t="shared" si="0"/>
        <v>1424</v>
      </c>
      <c r="M7" s="102">
        <f t="shared" si="0"/>
        <v>1601</v>
      </c>
      <c r="N7" s="103">
        <f t="shared" si="0"/>
        <v>1286</v>
      </c>
      <c r="O7" s="104">
        <f>SUM(C7:N7)</f>
        <v>15462</v>
      </c>
    </row>
    <row r="8" spans="1:17" ht="15" thickBot="1" x14ac:dyDescent="0.35">
      <c r="A8" s="118" t="s">
        <v>5</v>
      </c>
      <c r="B8" s="119" t="s">
        <v>30</v>
      </c>
      <c r="C8" s="120">
        <f>C4-C7</f>
        <v>41</v>
      </c>
      <c r="D8" s="102">
        <f t="shared" ref="D8:N8" si="1">D4-D7</f>
        <v>0</v>
      </c>
      <c r="E8" s="102">
        <f t="shared" si="1"/>
        <v>195</v>
      </c>
      <c r="F8" s="102">
        <f t="shared" si="1"/>
        <v>22</v>
      </c>
      <c r="G8" s="102">
        <f t="shared" si="1"/>
        <v>-25</v>
      </c>
      <c r="H8" s="102">
        <f t="shared" si="1"/>
        <v>-130</v>
      </c>
      <c r="I8" s="102">
        <f t="shared" si="1"/>
        <v>70</v>
      </c>
      <c r="J8" s="102">
        <f t="shared" si="1"/>
        <v>-17</v>
      </c>
      <c r="K8" s="102">
        <f t="shared" si="1"/>
        <v>-8</v>
      </c>
      <c r="L8" s="102">
        <f t="shared" si="1"/>
        <v>-67</v>
      </c>
      <c r="M8" s="102">
        <f t="shared" si="1"/>
        <v>-274</v>
      </c>
      <c r="N8" s="103">
        <f t="shared" si="1"/>
        <v>-193</v>
      </c>
      <c r="O8" s="121">
        <f>O4-O7</f>
        <v>-386</v>
      </c>
    </row>
    <row r="9" spans="1:17" ht="15" thickBot="1" x14ac:dyDescent="0.35">
      <c r="A9" s="118" t="s">
        <v>32</v>
      </c>
      <c r="B9" s="122" t="s">
        <v>30</v>
      </c>
      <c r="C9" s="123">
        <f t="shared" ref="C9:O9" si="2">C8/C38</f>
        <v>4.0999999999999996</v>
      </c>
      <c r="D9" s="102">
        <f t="shared" si="2"/>
        <v>0</v>
      </c>
      <c r="E9" s="102">
        <f t="shared" si="2"/>
        <v>19.5</v>
      </c>
      <c r="F9" s="102">
        <f t="shared" si="2"/>
        <v>2.2000000000000002</v>
      </c>
      <c r="G9" s="102">
        <f t="shared" si="2"/>
        <v>-2.5</v>
      </c>
      <c r="H9" s="102">
        <f t="shared" si="2"/>
        <v>-13</v>
      </c>
      <c r="I9" s="102">
        <f t="shared" si="2"/>
        <v>7</v>
      </c>
      <c r="J9" s="102">
        <f t="shared" si="2"/>
        <v>-1.7</v>
      </c>
      <c r="K9" s="102">
        <f t="shared" si="2"/>
        <v>-0.88888888888888884</v>
      </c>
      <c r="L9" s="102">
        <f t="shared" si="2"/>
        <v>-7.4444444444444446</v>
      </c>
      <c r="M9" s="102">
        <f t="shared" si="2"/>
        <v>-30.444444444444443</v>
      </c>
      <c r="N9" s="103">
        <f t="shared" si="2"/>
        <v>-21.444444444444443</v>
      </c>
      <c r="O9" s="124">
        <f t="shared" si="2"/>
        <v>-39.931034482758626</v>
      </c>
    </row>
    <row r="10" spans="1:17" ht="15" thickBot="1" x14ac:dyDescent="0.35"/>
    <row r="11" spans="1:17" ht="15" thickBot="1" x14ac:dyDescent="0.35">
      <c r="A11" s="93">
        <v>2016</v>
      </c>
      <c r="B11" s="94" t="s">
        <v>8</v>
      </c>
      <c r="C11" s="125" t="s">
        <v>17</v>
      </c>
      <c r="D11" s="126" t="s">
        <v>18</v>
      </c>
      <c r="E11" s="126" t="s">
        <v>19</v>
      </c>
      <c r="F11" s="126" t="s">
        <v>20</v>
      </c>
      <c r="G11" s="126" t="s">
        <v>21</v>
      </c>
      <c r="H11" s="126" t="s">
        <v>22</v>
      </c>
      <c r="I11" s="126" t="s">
        <v>23</v>
      </c>
      <c r="J11" s="126" t="s">
        <v>24</v>
      </c>
      <c r="K11" s="126" t="s">
        <v>25</v>
      </c>
      <c r="L11" s="126" t="s">
        <v>26</v>
      </c>
      <c r="M11" s="126" t="s">
        <v>27</v>
      </c>
      <c r="N11" s="127" t="s">
        <v>28</v>
      </c>
      <c r="O11" s="128" t="s">
        <v>29</v>
      </c>
      <c r="P11" s="129" t="s">
        <v>34</v>
      </c>
      <c r="Q11" s="130"/>
    </row>
    <row r="12" spans="1:17" ht="15" thickBot="1" x14ac:dyDescent="0.35">
      <c r="A12" s="99" t="s">
        <v>1</v>
      </c>
      <c r="B12" s="100" t="s">
        <v>30</v>
      </c>
      <c r="C12" s="101">
        <v>1300</v>
      </c>
      <c r="D12" s="102">
        <v>1256</v>
      </c>
      <c r="E12" s="102">
        <v>1321</v>
      </c>
      <c r="F12" s="102">
        <v>1328</v>
      </c>
      <c r="G12" s="102">
        <v>1300</v>
      </c>
      <c r="H12" s="102">
        <v>1309</v>
      </c>
      <c r="I12" s="102">
        <v>975</v>
      </c>
      <c r="J12" s="102">
        <v>1158</v>
      </c>
      <c r="K12" s="102">
        <v>1172</v>
      </c>
      <c r="L12" s="102">
        <v>1210</v>
      </c>
      <c r="M12" s="102">
        <v>1257</v>
      </c>
      <c r="N12" s="103">
        <v>1113</v>
      </c>
      <c r="O12" s="104">
        <f>SUM(C12:N12)</f>
        <v>14699</v>
      </c>
      <c r="P12" s="101">
        <f>O12-O4</f>
        <v>-377</v>
      </c>
      <c r="Q12" s="131">
        <f>P12/O4</f>
        <v>-2.5006633059166887E-2</v>
      </c>
    </row>
    <row r="13" spans="1:17" x14ac:dyDescent="0.3">
      <c r="A13" s="105" t="s">
        <v>2</v>
      </c>
      <c r="B13" s="106" t="s">
        <v>30</v>
      </c>
      <c r="C13" s="107">
        <v>47</v>
      </c>
      <c r="D13" s="108">
        <v>45</v>
      </c>
      <c r="E13" s="108">
        <v>72</v>
      </c>
      <c r="F13" s="108">
        <v>111</v>
      </c>
      <c r="G13" s="108">
        <v>38</v>
      </c>
      <c r="H13" s="108">
        <v>90</v>
      </c>
      <c r="I13" s="108">
        <v>66</v>
      </c>
      <c r="J13" s="108">
        <v>29</v>
      </c>
      <c r="K13" s="108">
        <v>96</v>
      </c>
      <c r="L13" s="108">
        <v>78</v>
      </c>
      <c r="M13" s="108">
        <v>112</v>
      </c>
      <c r="N13" s="109">
        <v>71</v>
      </c>
      <c r="O13" s="110">
        <f>SUM(C13:N13)</f>
        <v>855</v>
      </c>
      <c r="P13" s="107">
        <f>O13-O5</f>
        <v>-501</v>
      </c>
      <c r="Q13" s="132">
        <f>P13/O5</f>
        <v>-0.36946902654867259</v>
      </c>
    </row>
    <row r="14" spans="1:17" ht="15" thickBot="1" x14ac:dyDescent="0.35">
      <c r="A14" s="111" t="s">
        <v>3</v>
      </c>
      <c r="B14" s="112" t="s">
        <v>30</v>
      </c>
      <c r="C14" s="113">
        <v>1419</v>
      </c>
      <c r="D14" s="114">
        <v>1108</v>
      </c>
      <c r="E14" s="114">
        <v>1172</v>
      </c>
      <c r="F14" s="114">
        <v>1155</v>
      </c>
      <c r="G14" s="114">
        <v>1210</v>
      </c>
      <c r="H14" s="114">
        <v>1262</v>
      </c>
      <c r="I14" s="114">
        <v>1466</v>
      </c>
      <c r="J14" s="114">
        <v>1208</v>
      </c>
      <c r="K14" s="114">
        <v>1209</v>
      </c>
      <c r="L14" s="114">
        <v>1251</v>
      </c>
      <c r="M14" s="114">
        <v>1505</v>
      </c>
      <c r="N14" s="115">
        <v>1580</v>
      </c>
      <c r="O14" s="116">
        <f>SUM(C14:N14)</f>
        <v>15545</v>
      </c>
      <c r="P14" s="113">
        <f t="shared" ref="P14:P15" si="3">O14-O6</f>
        <v>1439</v>
      </c>
      <c r="Q14" s="133">
        <f t="shared" ref="Q14:Q15" si="4">P14/O6</f>
        <v>0.10201332766198781</v>
      </c>
    </row>
    <row r="15" spans="1:17" ht="15" thickBot="1" x14ac:dyDescent="0.35">
      <c r="A15" s="99" t="s">
        <v>4</v>
      </c>
      <c r="B15" s="100" t="s">
        <v>30</v>
      </c>
      <c r="C15" s="117">
        <f>C13+C14</f>
        <v>1466</v>
      </c>
      <c r="D15" s="102">
        <f t="shared" ref="D15:N15" si="5">D13+D14</f>
        <v>1153</v>
      </c>
      <c r="E15" s="102">
        <f t="shared" si="5"/>
        <v>1244</v>
      </c>
      <c r="F15" s="102">
        <f t="shared" si="5"/>
        <v>1266</v>
      </c>
      <c r="G15" s="102">
        <f t="shared" si="5"/>
        <v>1248</v>
      </c>
      <c r="H15" s="102">
        <f t="shared" si="5"/>
        <v>1352</v>
      </c>
      <c r="I15" s="102">
        <f t="shared" si="5"/>
        <v>1532</v>
      </c>
      <c r="J15" s="102">
        <f t="shared" si="5"/>
        <v>1237</v>
      </c>
      <c r="K15" s="102">
        <f t="shared" si="5"/>
        <v>1305</v>
      </c>
      <c r="L15" s="102">
        <f t="shared" si="5"/>
        <v>1329</v>
      </c>
      <c r="M15" s="102">
        <f t="shared" si="5"/>
        <v>1617</v>
      </c>
      <c r="N15" s="103">
        <f t="shared" si="5"/>
        <v>1651</v>
      </c>
      <c r="O15" s="104">
        <f>SUM(C15:N15)</f>
        <v>16400</v>
      </c>
      <c r="P15" s="101">
        <f t="shared" si="3"/>
        <v>938</v>
      </c>
      <c r="Q15" s="131">
        <f t="shared" si="4"/>
        <v>6.0664855775449486E-2</v>
      </c>
    </row>
    <row r="16" spans="1:17" ht="15" thickBot="1" x14ac:dyDescent="0.35">
      <c r="A16" s="118" t="s">
        <v>5</v>
      </c>
      <c r="B16" s="119" t="s">
        <v>30</v>
      </c>
      <c r="C16" s="120">
        <f>C12-C15</f>
        <v>-166</v>
      </c>
      <c r="D16" s="102">
        <f t="shared" ref="D16:H16" si="6">D12-D15</f>
        <v>103</v>
      </c>
      <c r="E16" s="102">
        <f t="shared" si="6"/>
        <v>77</v>
      </c>
      <c r="F16" s="102">
        <f t="shared" si="6"/>
        <v>62</v>
      </c>
      <c r="G16" s="102">
        <f t="shared" si="6"/>
        <v>52</v>
      </c>
      <c r="H16" s="102">
        <f t="shared" si="6"/>
        <v>-43</v>
      </c>
      <c r="I16" s="102">
        <f>I12-I15</f>
        <v>-557</v>
      </c>
      <c r="J16" s="102">
        <f t="shared" ref="J16:N16" si="7">J12-J15</f>
        <v>-79</v>
      </c>
      <c r="K16" s="102">
        <f t="shared" si="7"/>
        <v>-133</v>
      </c>
      <c r="L16" s="102">
        <f t="shared" si="7"/>
        <v>-119</v>
      </c>
      <c r="M16" s="102">
        <f t="shared" si="7"/>
        <v>-360</v>
      </c>
      <c r="N16" s="103">
        <f t="shared" si="7"/>
        <v>-538</v>
      </c>
      <c r="O16" s="121">
        <f>O12-O15</f>
        <v>-1701</v>
      </c>
      <c r="P16" s="134">
        <f>O16-O8</f>
        <v>-1315</v>
      </c>
      <c r="Q16" s="135">
        <f>P16/O8</f>
        <v>3.4067357512953369</v>
      </c>
    </row>
    <row r="17" spans="1:17" ht="15" thickBot="1" x14ac:dyDescent="0.35">
      <c r="A17" s="118" t="s">
        <v>32</v>
      </c>
      <c r="B17" s="122" t="s">
        <v>30</v>
      </c>
      <c r="C17" s="123">
        <f>C16/C49</f>
        <v>-18.444444444444443</v>
      </c>
      <c r="D17" s="102">
        <f>D16/D49</f>
        <v>11.444444444444445</v>
      </c>
      <c r="E17" s="102">
        <f t="shared" ref="E17:N17" si="8">E16/E49</f>
        <v>8.5555555555555554</v>
      </c>
      <c r="F17" s="102">
        <f t="shared" si="8"/>
        <v>6.8888888888888893</v>
      </c>
      <c r="G17" s="102">
        <f t="shared" si="8"/>
        <v>5.7777777777777777</v>
      </c>
      <c r="H17" s="102">
        <f t="shared" si="8"/>
        <v>-4.7777777777777777</v>
      </c>
      <c r="I17" s="102">
        <f>I16/I49</f>
        <v>-61.888888888888886</v>
      </c>
      <c r="J17" s="102">
        <f t="shared" si="8"/>
        <v>-8.7777777777777786</v>
      </c>
      <c r="K17" s="102">
        <f t="shared" si="8"/>
        <v>-14.777777777777779</v>
      </c>
      <c r="L17" s="102">
        <f t="shared" si="8"/>
        <v>-13.222222222222221</v>
      </c>
      <c r="M17" s="102">
        <f t="shared" si="8"/>
        <v>-40</v>
      </c>
      <c r="N17" s="136">
        <f t="shared" si="8"/>
        <v>-48.909090909090907</v>
      </c>
      <c r="O17" s="124">
        <f>O16/O49</f>
        <v>-185.56363636363636</v>
      </c>
      <c r="P17" s="137">
        <f>O17-O9</f>
        <v>-145.63260188087773</v>
      </c>
      <c r="Q17" s="135">
        <f>P17/O9</f>
        <v>3.6471031559114451</v>
      </c>
    </row>
    <row r="18" spans="1:17" ht="15" thickBot="1" x14ac:dyDescent="0.35">
      <c r="A18" s="138"/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</row>
    <row r="19" spans="1:17" ht="15" thickBot="1" x14ac:dyDescent="0.35">
      <c r="A19" s="93">
        <v>2016</v>
      </c>
      <c r="B19" s="94" t="s">
        <v>8</v>
      </c>
      <c r="C19" s="125" t="s">
        <v>17</v>
      </c>
      <c r="D19" s="126" t="s">
        <v>18</v>
      </c>
      <c r="E19" s="126" t="s">
        <v>19</v>
      </c>
      <c r="F19" s="126" t="s">
        <v>20</v>
      </c>
      <c r="G19" s="126" t="s">
        <v>21</v>
      </c>
      <c r="H19" s="126" t="s">
        <v>22</v>
      </c>
      <c r="I19" s="126" t="s">
        <v>23</v>
      </c>
      <c r="J19" s="126" t="s">
        <v>24</v>
      </c>
      <c r="K19" s="126" t="s">
        <v>25</v>
      </c>
      <c r="L19" s="126" t="s">
        <v>26</v>
      </c>
      <c r="M19" s="126" t="s">
        <v>27</v>
      </c>
      <c r="N19" s="127" t="s">
        <v>28</v>
      </c>
      <c r="O19" s="128" t="s">
        <v>29</v>
      </c>
    </row>
    <row r="20" spans="1:17" ht="15" thickBot="1" x14ac:dyDescent="0.35">
      <c r="A20" s="99" t="s">
        <v>1</v>
      </c>
      <c r="B20" s="100" t="s">
        <v>30</v>
      </c>
      <c r="C20" s="101">
        <v>1300</v>
      </c>
      <c r="D20" s="102">
        <v>1256</v>
      </c>
      <c r="E20" s="102">
        <v>1321</v>
      </c>
      <c r="F20" s="102">
        <v>1328</v>
      </c>
      <c r="G20" s="102">
        <v>1300</v>
      </c>
      <c r="H20" s="102">
        <v>1309</v>
      </c>
      <c r="I20" s="102">
        <v>975</v>
      </c>
      <c r="J20" s="102">
        <v>1158</v>
      </c>
      <c r="K20" s="102"/>
      <c r="L20" s="102"/>
      <c r="M20" s="102"/>
      <c r="N20" s="103"/>
      <c r="O20" s="104">
        <f>SUM(C20:N20)</f>
        <v>9947</v>
      </c>
    </row>
    <row r="21" spans="1:17" x14ac:dyDescent="0.3">
      <c r="A21" s="105" t="s">
        <v>2</v>
      </c>
      <c r="B21" s="106" t="s">
        <v>30</v>
      </c>
      <c r="C21" s="107">
        <v>47</v>
      </c>
      <c r="D21" s="108">
        <v>45</v>
      </c>
      <c r="E21" s="108">
        <v>72</v>
      </c>
      <c r="F21" s="108">
        <v>111</v>
      </c>
      <c r="G21" s="108">
        <v>38</v>
      </c>
      <c r="H21" s="108">
        <v>90</v>
      </c>
      <c r="I21" s="108">
        <v>66</v>
      </c>
      <c r="J21" s="108">
        <v>29</v>
      </c>
      <c r="K21" s="108"/>
      <c r="L21" s="108"/>
      <c r="M21" s="108"/>
      <c r="N21" s="109"/>
      <c r="O21" s="110">
        <f>SUM(C21:N21)</f>
        <v>498</v>
      </c>
    </row>
    <row r="22" spans="1:17" ht="15" thickBot="1" x14ac:dyDescent="0.35">
      <c r="A22" s="111" t="s">
        <v>3</v>
      </c>
      <c r="B22" s="112" t="s">
        <v>30</v>
      </c>
      <c r="C22" s="113">
        <v>1419</v>
      </c>
      <c r="D22" s="114">
        <v>1108</v>
      </c>
      <c r="E22" s="114">
        <v>1172</v>
      </c>
      <c r="F22" s="114">
        <v>1155</v>
      </c>
      <c r="G22" s="114">
        <v>1210</v>
      </c>
      <c r="H22" s="114">
        <v>1262</v>
      </c>
      <c r="I22" s="114">
        <v>1466</v>
      </c>
      <c r="J22" s="114">
        <v>1208</v>
      </c>
      <c r="K22" s="114"/>
      <c r="L22" s="114"/>
      <c r="M22" s="114"/>
      <c r="N22" s="115"/>
      <c r="O22" s="116">
        <f>SUM(C22:N22)</f>
        <v>10000</v>
      </c>
    </row>
    <row r="23" spans="1:17" ht="15" thickBot="1" x14ac:dyDescent="0.35">
      <c r="A23" s="99" t="s">
        <v>4</v>
      </c>
      <c r="B23" s="100" t="s">
        <v>30</v>
      </c>
      <c r="C23" s="117">
        <f>C21+C22</f>
        <v>1466</v>
      </c>
      <c r="D23" s="102">
        <f t="shared" ref="D23:N23" si="9">D21+D22</f>
        <v>1153</v>
      </c>
      <c r="E23" s="102">
        <f t="shared" si="9"/>
        <v>1244</v>
      </c>
      <c r="F23" s="102">
        <f t="shared" si="9"/>
        <v>1266</v>
      </c>
      <c r="G23" s="102">
        <f t="shared" si="9"/>
        <v>1248</v>
      </c>
      <c r="H23" s="102">
        <f t="shared" si="9"/>
        <v>1352</v>
      </c>
      <c r="I23" s="102">
        <f t="shared" si="9"/>
        <v>1532</v>
      </c>
      <c r="J23" s="102">
        <f t="shared" si="9"/>
        <v>1237</v>
      </c>
      <c r="K23" s="102">
        <f t="shared" si="9"/>
        <v>0</v>
      </c>
      <c r="L23" s="102">
        <f t="shared" si="9"/>
        <v>0</v>
      </c>
      <c r="M23" s="102">
        <f t="shared" si="9"/>
        <v>0</v>
      </c>
      <c r="N23" s="103">
        <f t="shared" si="9"/>
        <v>0</v>
      </c>
      <c r="O23" s="104">
        <f>SUM(C23:N23)</f>
        <v>10498</v>
      </c>
    </row>
    <row r="24" spans="1:17" ht="15" thickBot="1" x14ac:dyDescent="0.35">
      <c r="A24" s="118" t="s">
        <v>5</v>
      </c>
      <c r="B24" s="119" t="s">
        <v>30</v>
      </c>
      <c r="C24" s="120">
        <f>C20-C23</f>
        <v>-166</v>
      </c>
      <c r="D24" s="102">
        <f t="shared" ref="D24:N24" si="10">D20-D23</f>
        <v>103</v>
      </c>
      <c r="E24" s="102">
        <f t="shared" si="10"/>
        <v>77</v>
      </c>
      <c r="F24" s="102">
        <f t="shared" si="10"/>
        <v>62</v>
      </c>
      <c r="G24" s="102">
        <f t="shared" si="10"/>
        <v>52</v>
      </c>
      <c r="H24" s="102">
        <f t="shared" si="10"/>
        <v>-43</v>
      </c>
      <c r="I24" s="102">
        <f t="shared" si="10"/>
        <v>-557</v>
      </c>
      <c r="J24" s="102">
        <f t="shared" si="10"/>
        <v>-79</v>
      </c>
      <c r="K24" s="102">
        <f t="shared" si="10"/>
        <v>0</v>
      </c>
      <c r="L24" s="102">
        <f t="shared" si="10"/>
        <v>0</v>
      </c>
      <c r="M24" s="102">
        <f t="shared" si="10"/>
        <v>0</v>
      </c>
      <c r="N24" s="103">
        <f t="shared" si="10"/>
        <v>0</v>
      </c>
      <c r="O24" s="121">
        <f>O20-O23</f>
        <v>-551</v>
      </c>
    </row>
    <row r="25" spans="1:17" ht="15" thickBot="1" x14ac:dyDescent="0.35">
      <c r="A25" s="118" t="s">
        <v>32</v>
      </c>
      <c r="B25" s="122" t="s">
        <v>30</v>
      </c>
      <c r="C25" s="123">
        <f>C24/C60</f>
        <v>-18.444444444444443</v>
      </c>
      <c r="D25" s="102">
        <f t="shared" ref="D25:N25" si="11">D24/D60</f>
        <v>11.444444444444445</v>
      </c>
      <c r="E25" s="102">
        <f t="shared" si="11"/>
        <v>8.5555555555555554</v>
      </c>
      <c r="F25" s="102">
        <f t="shared" si="11"/>
        <v>6.8888888888888893</v>
      </c>
      <c r="G25" s="102">
        <f t="shared" si="11"/>
        <v>5.7777777777777777</v>
      </c>
      <c r="H25" s="102">
        <f t="shared" si="11"/>
        <v>-4.7777777777777777</v>
      </c>
      <c r="I25" s="102">
        <f t="shared" si="11"/>
        <v>-61.888888888888886</v>
      </c>
      <c r="J25" s="102">
        <f t="shared" si="11"/>
        <v>-8.7777777777777786</v>
      </c>
      <c r="K25" s="102" t="e">
        <f t="shared" si="11"/>
        <v>#DIV/0!</v>
      </c>
      <c r="L25" s="102" t="e">
        <f t="shared" si="11"/>
        <v>#DIV/0!</v>
      </c>
      <c r="M25" s="102" t="e">
        <f t="shared" si="11"/>
        <v>#DIV/0!</v>
      </c>
      <c r="N25" s="136" t="e">
        <f t="shared" si="11"/>
        <v>#DIV/0!</v>
      </c>
      <c r="O25" s="124">
        <f>O24/O60</f>
        <v>-61.222222222222221</v>
      </c>
    </row>
    <row r="26" spans="1:17" ht="15" thickBot="1" x14ac:dyDescent="0.35"/>
    <row r="27" spans="1:17" ht="15" thickBot="1" x14ac:dyDescent="0.35">
      <c r="A27" s="93">
        <v>2017</v>
      </c>
      <c r="B27" s="94" t="s">
        <v>8</v>
      </c>
      <c r="C27" s="125" t="s">
        <v>17</v>
      </c>
      <c r="D27" s="126" t="s">
        <v>18</v>
      </c>
      <c r="E27" s="126" t="s">
        <v>19</v>
      </c>
      <c r="F27" s="126" t="s">
        <v>20</v>
      </c>
      <c r="G27" s="126" t="s">
        <v>21</v>
      </c>
      <c r="H27" s="126" t="s">
        <v>22</v>
      </c>
      <c r="I27" s="126" t="s">
        <v>23</v>
      </c>
      <c r="J27" s="126" t="s">
        <v>24</v>
      </c>
      <c r="K27" s="126" t="s">
        <v>25</v>
      </c>
      <c r="L27" s="126" t="s">
        <v>26</v>
      </c>
      <c r="M27" s="126" t="s">
        <v>27</v>
      </c>
      <c r="N27" s="127" t="s">
        <v>28</v>
      </c>
      <c r="O27" s="128" t="s">
        <v>29</v>
      </c>
      <c r="P27" s="129" t="s">
        <v>34</v>
      </c>
      <c r="Q27" s="130"/>
    </row>
    <row r="28" spans="1:17" ht="15" thickBot="1" x14ac:dyDescent="0.35">
      <c r="A28" s="99" t="s">
        <v>1</v>
      </c>
      <c r="B28" s="100" t="s">
        <v>30</v>
      </c>
      <c r="C28" s="101">
        <v>1305</v>
      </c>
      <c r="D28" s="102">
        <v>1287</v>
      </c>
      <c r="E28" s="102">
        <v>1337</v>
      </c>
      <c r="F28" s="102">
        <v>1173</v>
      </c>
      <c r="G28" s="102">
        <v>1331</v>
      </c>
      <c r="H28" s="102">
        <v>1242</v>
      </c>
      <c r="I28" s="102">
        <v>964</v>
      </c>
      <c r="J28" s="102">
        <v>1132</v>
      </c>
      <c r="K28" s="102"/>
      <c r="L28" s="102"/>
      <c r="M28" s="102"/>
      <c r="N28" s="103"/>
      <c r="O28" s="104">
        <f>SUM(C28:N28)</f>
        <v>9771</v>
      </c>
      <c r="P28" s="101">
        <f>O28-O20</f>
        <v>-176</v>
      </c>
      <c r="Q28" s="131">
        <f>P28/O20</f>
        <v>-1.7693777018196442E-2</v>
      </c>
    </row>
    <row r="29" spans="1:17" x14ac:dyDescent="0.3">
      <c r="A29" s="105" t="s">
        <v>2</v>
      </c>
      <c r="B29" s="106" t="s">
        <v>30</v>
      </c>
      <c r="C29" s="107">
        <v>142</v>
      </c>
      <c r="D29" s="108">
        <v>44</v>
      </c>
      <c r="E29" s="108">
        <v>84</v>
      </c>
      <c r="F29" s="108">
        <v>73</v>
      </c>
      <c r="G29" s="108">
        <v>93</v>
      </c>
      <c r="H29" s="108">
        <v>95</v>
      </c>
      <c r="I29" s="108">
        <v>22</v>
      </c>
      <c r="J29" s="108">
        <v>38</v>
      </c>
      <c r="K29" s="108"/>
      <c r="L29" s="108"/>
      <c r="M29" s="108"/>
      <c r="N29" s="109"/>
      <c r="O29" s="110">
        <f>SUM(C29:N29)</f>
        <v>591</v>
      </c>
      <c r="P29" s="140">
        <f>O29-O21</f>
        <v>93</v>
      </c>
      <c r="Q29" s="141">
        <f t="shared" ref="Q29:Q31" si="12">P29/O21</f>
        <v>0.18674698795180722</v>
      </c>
    </row>
    <row r="30" spans="1:17" ht="15" thickBot="1" x14ac:dyDescent="0.35">
      <c r="A30" s="111" t="s">
        <v>3</v>
      </c>
      <c r="B30" s="112" t="s">
        <v>30</v>
      </c>
      <c r="C30" s="113">
        <v>1403</v>
      </c>
      <c r="D30" s="114">
        <v>1245</v>
      </c>
      <c r="E30" s="114">
        <v>1369</v>
      </c>
      <c r="F30" s="114">
        <v>1412</v>
      </c>
      <c r="G30" s="114">
        <v>1400</v>
      </c>
      <c r="H30" s="114">
        <v>1399</v>
      </c>
      <c r="I30" s="114">
        <v>1671</v>
      </c>
      <c r="J30" s="114">
        <v>1497</v>
      </c>
      <c r="K30" s="114"/>
      <c r="L30" s="114"/>
      <c r="M30" s="114"/>
      <c r="N30" s="115"/>
      <c r="O30" s="116">
        <f>SUM(C30:N30)</f>
        <v>11396</v>
      </c>
      <c r="P30" s="113">
        <f t="shared" ref="P30:P33" si="13">O30-O22</f>
        <v>1396</v>
      </c>
      <c r="Q30" s="133">
        <f t="shared" si="12"/>
        <v>0.1396</v>
      </c>
    </row>
    <row r="31" spans="1:17" ht="15" thickBot="1" x14ac:dyDescent="0.35">
      <c r="A31" s="99" t="s">
        <v>4</v>
      </c>
      <c r="B31" s="100" t="s">
        <v>30</v>
      </c>
      <c r="C31" s="117">
        <f>C29+C30</f>
        <v>1545</v>
      </c>
      <c r="D31" s="102">
        <f t="shared" ref="D31:N31" si="14">D29+D30</f>
        <v>1289</v>
      </c>
      <c r="E31" s="102">
        <f t="shared" si="14"/>
        <v>1453</v>
      </c>
      <c r="F31" s="102">
        <f t="shared" si="14"/>
        <v>1485</v>
      </c>
      <c r="G31" s="102">
        <f t="shared" si="14"/>
        <v>1493</v>
      </c>
      <c r="H31" s="102">
        <f t="shared" si="14"/>
        <v>1494</v>
      </c>
      <c r="I31" s="102">
        <f t="shared" si="14"/>
        <v>1693</v>
      </c>
      <c r="J31" s="102">
        <f t="shared" si="14"/>
        <v>1535</v>
      </c>
      <c r="K31" s="102">
        <f t="shared" si="14"/>
        <v>0</v>
      </c>
      <c r="L31" s="102">
        <f t="shared" si="14"/>
        <v>0</v>
      </c>
      <c r="M31" s="102">
        <f t="shared" si="14"/>
        <v>0</v>
      </c>
      <c r="N31" s="103">
        <f t="shared" si="14"/>
        <v>0</v>
      </c>
      <c r="O31" s="104">
        <f>SUM(C31:N31)</f>
        <v>11987</v>
      </c>
      <c r="P31" s="101">
        <f t="shared" si="13"/>
        <v>1489</v>
      </c>
      <c r="Q31" s="131">
        <f t="shared" si="12"/>
        <v>0.14183654029338921</v>
      </c>
    </row>
    <row r="32" spans="1:17" ht="15" thickBot="1" x14ac:dyDescent="0.35">
      <c r="A32" s="118" t="s">
        <v>5</v>
      </c>
      <c r="B32" s="119" t="s">
        <v>30</v>
      </c>
      <c r="C32" s="120">
        <f>C28-C31</f>
        <v>-240</v>
      </c>
      <c r="D32" s="102">
        <f t="shared" ref="D32:N32" si="15">D28-D31</f>
        <v>-2</v>
      </c>
      <c r="E32" s="102">
        <f t="shared" si="15"/>
        <v>-116</v>
      </c>
      <c r="F32" s="102">
        <f t="shared" si="15"/>
        <v>-312</v>
      </c>
      <c r="G32" s="102">
        <f t="shared" si="15"/>
        <v>-162</v>
      </c>
      <c r="H32" s="102">
        <f t="shared" si="15"/>
        <v>-252</v>
      </c>
      <c r="I32" s="102">
        <f t="shared" si="15"/>
        <v>-729</v>
      </c>
      <c r="J32" s="102">
        <f t="shared" si="15"/>
        <v>-403</v>
      </c>
      <c r="K32" s="102">
        <f t="shared" si="15"/>
        <v>0</v>
      </c>
      <c r="L32" s="102">
        <f t="shared" si="15"/>
        <v>0</v>
      </c>
      <c r="M32" s="102">
        <f t="shared" si="15"/>
        <v>0</v>
      </c>
      <c r="N32" s="103">
        <f t="shared" si="15"/>
        <v>0</v>
      </c>
      <c r="O32" s="121">
        <f>O28-O31</f>
        <v>-2216</v>
      </c>
      <c r="P32" s="134">
        <f t="shared" si="13"/>
        <v>-1665</v>
      </c>
      <c r="Q32" s="135">
        <f>P32/O24</f>
        <v>3.0217785843920146</v>
      </c>
    </row>
    <row r="33" spans="1:17" ht="15" thickBot="1" x14ac:dyDescent="0.35">
      <c r="A33" s="118" t="s">
        <v>32</v>
      </c>
      <c r="B33" s="122" t="s">
        <v>30</v>
      </c>
      <c r="C33" s="123">
        <f>C32/C71</f>
        <v>-21.818181818181817</v>
      </c>
      <c r="D33" s="102">
        <f t="shared" ref="D33:N33" si="16">D32/D71</f>
        <v>-0.2</v>
      </c>
      <c r="E33" s="102">
        <f t="shared" si="16"/>
        <v>-11.6</v>
      </c>
      <c r="F33" s="102">
        <f t="shared" si="16"/>
        <v>-31.2</v>
      </c>
      <c r="G33" s="102">
        <f t="shared" si="16"/>
        <v>-16.2</v>
      </c>
      <c r="H33" s="102">
        <f t="shared" si="16"/>
        <v>-25.2</v>
      </c>
      <c r="I33" s="102">
        <f t="shared" si="16"/>
        <v>-72.900000000000006</v>
      </c>
      <c r="J33" s="102">
        <f t="shared" si="16"/>
        <v>-40.299999999999997</v>
      </c>
      <c r="K33" s="102" t="e">
        <f t="shared" si="16"/>
        <v>#DIV/0!</v>
      </c>
      <c r="L33" s="102" t="e">
        <f t="shared" si="16"/>
        <v>#DIV/0!</v>
      </c>
      <c r="M33" s="102" t="e">
        <f t="shared" si="16"/>
        <v>#DIV/0!</v>
      </c>
      <c r="N33" s="136" t="e">
        <f t="shared" si="16"/>
        <v>#DIV/0!</v>
      </c>
      <c r="O33" s="124">
        <f>O32/O60</f>
        <v>-246.22222222222223</v>
      </c>
      <c r="P33" s="134">
        <f t="shared" si="13"/>
        <v>-185</v>
      </c>
      <c r="Q33" s="135">
        <f>P33/O25</f>
        <v>3.0217785843920146</v>
      </c>
    </row>
    <row r="34" spans="1:17" x14ac:dyDescent="0.3">
      <c r="A34" s="138"/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2"/>
      <c r="P34" s="142"/>
      <c r="Q34" s="143"/>
    </row>
    <row r="35" spans="1:17" x14ac:dyDescent="0.3">
      <c r="A35" s="138"/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42"/>
      <c r="P35" s="142"/>
      <c r="Q35" s="143"/>
    </row>
    <row r="36" spans="1:17" ht="15" thickBot="1" x14ac:dyDescent="0.35"/>
    <row r="37" spans="1:17" ht="15" thickBot="1" x14ac:dyDescent="0.35">
      <c r="A37" s="99">
        <v>2015</v>
      </c>
      <c r="B37" s="100" t="s">
        <v>8</v>
      </c>
      <c r="C37" s="101" t="s">
        <v>17</v>
      </c>
      <c r="D37" s="102" t="s">
        <v>18</v>
      </c>
      <c r="E37" s="102" t="s">
        <v>19</v>
      </c>
      <c r="F37" s="102" t="s">
        <v>20</v>
      </c>
      <c r="G37" s="102" t="s">
        <v>21</v>
      </c>
      <c r="H37" s="102" t="s">
        <v>22</v>
      </c>
      <c r="I37" s="102" t="s">
        <v>23</v>
      </c>
      <c r="J37" s="102" t="s">
        <v>24</v>
      </c>
      <c r="K37" s="102" t="s">
        <v>25</v>
      </c>
      <c r="L37" s="102" t="s">
        <v>26</v>
      </c>
      <c r="M37" s="102" t="s">
        <v>27</v>
      </c>
      <c r="N37" s="103" t="s">
        <v>28</v>
      </c>
      <c r="O37" s="144" t="s">
        <v>29</v>
      </c>
    </row>
    <row r="38" spans="1:17" x14ac:dyDescent="0.3">
      <c r="A38" s="105" t="s">
        <v>11</v>
      </c>
      <c r="B38" s="106" t="s">
        <v>10</v>
      </c>
      <c r="C38" s="107">
        <v>10</v>
      </c>
      <c r="D38" s="108">
        <v>10</v>
      </c>
      <c r="E38" s="108">
        <v>10</v>
      </c>
      <c r="F38" s="108">
        <v>10</v>
      </c>
      <c r="G38" s="108">
        <v>10</v>
      </c>
      <c r="H38" s="108">
        <v>10</v>
      </c>
      <c r="I38" s="108">
        <v>10</v>
      </c>
      <c r="J38" s="108">
        <v>10</v>
      </c>
      <c r="K38" s="108">
        <v>9</v>
      </c>
      <c r="L38" s="108">
        <v>9</v>
      </c>
      <c r="M38" s="108">
        <v>9</v>
      </c>
      <c r="N38" s="109">
        <v>9</v>
      </c>
      <c r="O38" s="145">
        <f>(C38+D38+E38+F38+G38+H38+I38+J38+K38+L38+M38+N38)/12</f>
        <v>9.6666666666666661</v>
      </c>
    </row>
    <row r="39" spans="1:17" x14ac:dyDescent="0.3">
      <c r="A39" s="146" t="s">
        <v>12</v>
      </c>
      <c r="B39" s="147" t="s">
        <v>10</v>
      </c>
      <c r="C39" s="148">
        <v>28</v>
      </c>
      <c r="D39" s="149">
        <v>28</v>
      </c>
      <c r="E39" s="149">
        <v>28</v>
      </c>
      <c r="F39" s="149">
        <v>28</v>
      </c>
      <c r="G39" s="149">
        <v>28</v>
      </c>
      <c r="H39" s="149">
        <v>28</v>
      </c>
      <c r="I39" s="149">
        <v>27</v>
      </c>
      <c r="J39" s="149">
        <v>9</v>
      </c>
      <c r="K39" s="149">
        <v>27</v>
      </c>
      <c r="L39" s="149">
        <v>27</v>
      </c>
      <c r="M39" s="149">
        <v>27</v>
      </c>
      <c r="N39" s="150">
        <v>26</v>
      </c>
      <c r="O39" s="151">
        <f>(C39+D39+E39+F39+G39+H39+I39+J39+K39+L39+M39+N39)/12</f>
        <v>25.916666666666668</v>
      </c>
    </row>
    <row r="40" spans="1:17" x14ac:dyDescent="0.3">
      <c r="A40" s="146" t="s">
        <v>6</v>
      </c>
      <c r="B40" s="147" t="s">
        <v>9</v>
      </c>
      <c r="C40" s="148">
        <v>915000</v>
      </c>
      <c r="D40" s="149">
        <v>881000</v>
      </c>
      <c r="E40" s="149">
        <v>919000</v>
      </c>
      <c r="F40" s="149">
        <v>949000</v>
      </c>
      <c r="G40" s="149">
        <v>1050000</v>
      </c>
      <c r="H40" s="149">
        <v>1125000</v>
      </c>
      <c r="I40" s="149">
        <v>1295000</v>
      </c>
      <c r="J40" s="149">
        <v>334000</v>
      </c>
      <c r="K40" s="149">
        <v>987000</v>
      </c>
      <c r="L40" s="149">
        <v>1003000</v>
      </c>
      <c r="M40" s="149">
        <v>1266000</v>
      </c>
      <c r="N40" s="150">
        <v>989000</v>
      </c>
      <c r="O40" s="152">
        <f>SUM(C40:N40)</f>
        <v>11713000</v>
      </c>
    </row>
    <row r="41" spans="1:17" x14ac:dyDescent="0.3">
      <c r="A41" s="146" t="s">
        <v>33</v>
      </c>
      <c r="B41" s="147" t="s">
        <v>9</v>
      </c>
      <c r="C41" s="148">
        <f>C40/C39</f>
        <v>32678.571428571428</v>
      </c>
      <c r="D41" s="149">
        <f>D40/D39</f>
        <v>31464.285714285714</v>
      </c>
      <c r="E41" s="149">
        <f t="shared" ref="E41:M41" si="17">E40/E39</f>
        <v>32821.428571428572</v>
      </c>
      <c r="F41" s="149">
        <f t="shared" si="17"/>
        <v>33892.857142857145</v>
      </c>
      <c r="G41" s="149">
        <f>G40/G39</f>
        <v>37500</v>
      </c>
      <c r="H41" s="149">
        <f t="shared" si="17"/>
        <v>40178.571428571428</v>
      </c>
      <c r="I41" s="149">
        <f t="shared" si="17"/>
        <v>47962.962962962964</v>
      </c>
      <c r="J41" s="149">
        <f t="shared" si="17"/>
        <v>37111.111111111109</v>
      </c>
      <c r="K41" s="149">
        <f t="shared" si="17"/>
        <v>36555.555555555555</v>
      </c>
      <c r="L41" s="149">
        <f t="shared" si="17"/>
        <v>37148.148148148146</v>
      </c>
      <c r="M41" s="149">
        <f>M40/M39</f>
        <v>46888.888888888891</v>
      </c>
      <c r="N41" s="150">
        <f>N40/N39</f>
        <v>38038.461538461539</v>
      </c>
      <c r="O41" s="153">
        <f>O40/O39</f>
        <v>451948.55305466236</v>
      </c>
    </row>
    <row r="42" spans="1:17" s="91" customFormat="1" x14ac:dyDescent="0.3">
      <c r="A42" s="148" t="s">
        <v>13</v>
      </c>
      <c r="B42" s="154" t="s">
        <v>14</v>
      </c>
      <c r="C42" s="148">
        <v>12170</v>
      </c>
      <c r="D42" s="149">
        <v>10129</v>
      </c>
      <c r="E42" s="149">
        <v>11940</v>
      </c>
      <c r="F42" s="149">
        <v>11529</v>
      </c>
      <c r="G42" s="149">
        <v>11440</v>
      </c>
      <c r="H42" s="149">
        <v>10883</v>
      </c>
      <c r="I42" s="149">
        <v>11474</v>
      </c>
      <c r="J42" s="149">
        <v>46486</v>
      </c>
      <c r="K42" s="149">
        <v>11343</v>
      </c>
      <c r="L42" s="149">
        <v>11447</v>
      </c>
      <c r="M42" s="149">
        <v>11898</v>
      </c>
      <c r="N42" s="150">
        <v>8288</v>
      </c>
      <c r="O42" s="152">
        <f>SUM(C42:N42)</f>
        <v>169027</v>
      </c>
      <c r="Q42" s="92"/>
    </row>
    <row r="43" spans="1:17" x14ac:dyDescent="0.3">
      <c r="A43" s="146" t="s">
        <v>7</v>
      </c>
      <c r="B43" s="147" t="s">
        <v>15</v>
      </c>
      <c r="C43" s="148">
        <v>1211</v>
      </c>
      <c r="D43" s="149">
        <v>925</v>
      </c>
      <c r="E43" s="149">
        <v>1086</v>
      </c>
      <c r="F43" s="149">
        <v>981</v>
      </c>
      <c r="G43" s="149">
        <v>971</v>
      </c>
      <c r="H43" s="149">
        <v>1084</v>
      </c>
      <c r="I43" s="149">
        <v>940</v>
      </c>
      <c r="J43" s="149">
        <v>4066</v>
      </c>
      <c r="K43" s="149">
        <v>1010</v>
      </c>
      <c r="L43" s="149">
        <v>1109</v>
      </c>
      <c r="M43" s="149">
        <v>1170</v>
      </c>
      <c r="N43" s="150">
        <v>769</v>
      </c>
      <c r="O43" s="152">
        <f>SUM(C43:N43)</f>
        <v>15322</v>
      </c>
    </row>
    <row r="44" spans="1:17" x14ac:dyDescent="0.3">
      <c r="A44" s="111" t="s">
        <v>7</v>
      </c>
      <c r="B44" s="112" t="s">
        <v>31</v>
      </c>
      <c r="C44" s="155">
        <v>30.29</v>
      </c>
      <c r="D44" s="156">
        <v>29.12</v>
      </c>
      <c r="E44" s="156">
        <v>30.56</v>
      </c>
      <c r="F44" s="156">
        <v>30.7</v>
      </c>
      <c r="G44" s="156">
        <v>31.26</v>
      </c>
      <c r="H44" s="156">
        <v>31.36</v>
      </c>
      <c r="I44" s="156">
        <v>30.5</v>
      </c>
      <c r="J44" s="156">
        <v>28.58</v>
      </c>
      <c r="K44" s="156">
        <v>27.59</v>
      </c>
      <c r="L44" s="156">
        <v>27.23</v>
      </c>
      <c r="M44" s="156">
        <v>27.19</v>
      </c>
      <c r="N44" s="157">
        <v>26.35</v>
      </c>
      <c r="O44" s="158">
        <f>O45/O43</f>
        <v>29.127101553322024</v>
      </c>
    </row>
    <row r="45" spans="1:17" x14ac:dyDescent="0.3">
      <c r="A45" s="146" t="s">
        <v>7</v>
      </c>
      <c r="B45" s="147" t="s">
        <v>9</v>
      </c>
      <c r="C45" s="148">
        <f>C43*C44</f>
        <v>36681.19</v>
      </c>
      <c r="D45" s="149">
        <f>D43*D44</f>
        <v>26936</v>
      </c>
      <c r="E45" s="149">
        <f t="shared" ref="E45:N45" si="18">E43*E44</f>
        <v>33188.159999999996</v>
      </c>
      <c r="F45" s="149">
        <f t="shared" si="18"/>
        <v>30116.7</v>
      </c>
      <c r="G45" s="149">
        <f t="shared" si="18"/>
        <v>30353.460000000003</v>
      </c>
      <c r="H45" s="149">
        <f t="shared" si="18"/>
        <v>33994.239999999998</v>
      </c>
      <c r="I45" s="149">
        <f t="shared" si="18"/>
        <v>28670</v>
      </c>
      <c r="J45" s="149">
        <f t="shared" si="18"/>
        <v>116206.28</v>
      </c>
      <c r="K45" s="149">
        <f t="shared" si="18"/>
        <v>27865.9</v>
      </c>
      <c r="L45" s="149">
        <f t="shared" si="18"/>
        <v>30198.07</v>
      </c>
      <c r="M45" s="149">
        <f t="shared" si="18"/>
        <v>31812.300000000003</v>
      </c>
      <c r="N45" s="149">
        <f t="shared" si="18"/>
        <v>20263.150000000001</v>
      </c>
      <c r="O45" s="152">
        <f>SUM(C45:N45)</f>
        <v>446285.45000000007</v>
      </c>
    </row>
    <row r="46" spans="1:17" ht="15" thickBot="1" x14ac:dyDescent="0.35">
      <c r="A46" s="159" t="s">
        <v>16</v>
      </c>
      <c r="B46" s="160" t="s">
        <v>15</v>
      </c>
      <c r="C46" s="161">
        <f>C43/C42*100</f>
        <v>9.9506984387838955</v>
      </c>
      <c r="D46" s="162">
        <f>D43/D42*100</f>
        <v>9.1321946885181173</v>
      </c>
      <c r="E46" s="162">
        <f t="shared" ref="E46:O46" si="19">E43/E42*100</f>
        <v>9.0954773869346734</v>
      </c>
      <c r="F46" s="162">
        <f t="shared" si="19"/>
        <v>8.5089773614363775</v>
      </c>
      <c r="G46" s="162">
        <f t="shared" si="19"/>
        <v>8.4877622377622384</v>
      </c>
      <c r="H46" s="162">
        <f t="shared" si="19"/>
        <v>9.9604888357989534</v>
      </c>
      <c r="I46" s="162">
        <f t="shared" si="19"/>
        <v>8.1924350705943887</v>
      </c>
      <c r="J46" s="162">
        <f t="shared" si="19"/>
        <v>8.7467194424127683</v>
      </c>
      <c r="K46" s="162">
        <f t="shared" si="19"/>
        <v>8.9041699726703705</v>
      </c>
      <c r="L46" s="162">
        <f t="shared" si="19"/>
        <v>9.6881278937712931</v>
      </c>
      <c r="M46" s="162">
        <f t="shared" si="19"/>
        <v>9.8335854765506809</v>
      </c>
      <c r="N46" s="162">
        <f t="shared" si="19"/>
        <v>9.278474903474903</v>
      </c>
      <c r="O46" s="163">
        <f t="shared" si="19"/>
        <v>9.0648239630354919</v>
      </c>
    </row>
    <row r="47" spans="1:17" ht="15" thickBot="1" x14ac:dyDescent="0.35"/>
    <row r="48" spans="1:17" ht="15" thickBot="1" x14ac:dyDescent="0.35">
      <c r="A48" s="99">
        <v>2016</v>
      </c>
      <c r="B48" s="100" t="s">
        <v>8</v>
      </c>
      <c r="C48" s="101" t="s">
        <v>17</v>
      </c>
      <c r="D48" s="102" t="s">
        <v>18</v>
      </c>
      <c r="E48" s="102" t="s">
        <v>19</v>
      </c>
      <c r="F48" s="102" t="s">
        <v>20</v>
      </c>
      <c r="G48" s="102" t="s">
        <v>21</v>
      </c>
      <c r="H48" s="102" t="s">
        <v>22</v>
      </c>
      <c r="I48" s="102" t="s">
        <v>23</v>
      </c>
      <c r="J48" s="102" t="s">
        <v>24</v>
      </c>
      <c r="K48" s="102" t="s">
        <v>25</v>
      </c>
      <c r="L48" s="102" t="s">
        <v>26</v>
      </c>
      <c r="M48" s="102" t="s">
        <v>27</v>
      </c>
      <c r="N48" s="103" t="s">
        <v>28</v>
      </c>
      <c r="O48" s="144" t="s">
        <v>29</v>
      </c>
      <c r="P48" s="129" t="s">
        <v>34</v>
      </c>
      <c r="Q48" s="130"/>
    </row>
    <row r="49" spans="1:17" x14ac:dyDescent="0.3">
      <c r="A49" s="105" t="s">
        <v>11</v>
      </c>
      <c r="B49" s="106" t="s">
        <v>10</v>
      </c>
      <c r="C49" s="107">
        <v>9</v>
      </c>
      <c r="D49" s="108">
        <v>9</v>
      </c>
      <c r="E49" s="108">
        <v>9</v>
      </c>
      <c r="F49" s="108">
        <v>9</v>
      </c>
      <c r="G49" s="108">
        <v>9</v>
      </c>
      <c r="H49" s="108">
        <v>9</v>
      </c>
      <c r="I49" s="108">
        <v>9</v>
      </c>
      <c r="J49" s="108">
        <v>9</v>
      </c>
      <c r="K49" s="108">
        <v>9</v>
      </c>
      <c r="L49" s="108">
        <v>9</v>
      </c>
      <c r="M49" s="108">
        <v>9</v>
      </c>
      <c r="N49" s="109">
        <v>11</v>
      </c>
      <c r="O49" s="145">
        <f>(C49+D49+E49+F49+G49+H49+I49+J49+K49+L49+M49+N49)/12</f>
        <v>9.1666666666666661</v>
      </c>
      <c r="P49" s="164">
        <f>O49-O38</f>
        <v>-0.5</v>
      </c>
      <c r="Q49" s="141">
        <f t="shared" ref="Q49:Q57" si="20">P49/O38</f>
        <v>-5.1724137931034489E-2</v>
      </c>
    </row>
    <row r="50" spans="1:17" x14ac:dyDescent="0.3">
      <c r="A50" s="146" t="s">
        <v>12</v>
      </c>
      <c r="B50" s="147" t="s">
        <v>10</v>
      </c>
      <c r="C50" s="148">
        <v>29</v>
      </c>
      <c r="D50" s="149">
        <v>29</v>
      </c>
      <c r="E50" s="149">
        <v>29</v>
      </c>
      <c r="F50" s="149">
        <v>29</v>
      </c>
      <c r="G50" s="149">
        <v>28</v>
      </c>
      <c r="H50" s="149">
        <v>28</v>
      </c>
      <c r="I50" s="149">
        <v>27</v>
      </c>
      <c r="J50" s="149">
        <v>27</v>
      </c>
      <c r="K50" s="149">
        <v>29</v>
      </c>
      <c r="L50" s="149">
        <v>28</v>
      </c>
      <c r="M50" s="149">
        <v>29</v>
      </c>
      <c r="N50" s="150">
        <v>29</v>
      </c>
      <c r="O50" s="151">
        <f>(C50+D50+E50+F50+G50+H50+I50+J50+K50+L50+M50+N50)/12</f>
        <v>28.416666666666668</v>
      </c>
      <c r="P50" s="165">
        <f t="shared" ref="P50:P57" si="21">O50-O39</f>
        <v>2.5</v>
      </c>
      <c r="Q50" s="166">
        <f t="shared" si="20"/>
        <v>9.6463022508038579E-2</v>
      </c>
    </row>
    <row r="51" spans="1:17" x14ac:dyDescent="0.3">
      <c r="A51" s="146" t="s">
        <v>6</v>
      </c>
      <c r="B51" s="147" t="s">
        <v>9</v>
      </c>
      <c r="C51" s="148">
        <v>1083000</v>
      </c>
      <c r="D51" s="149">
        <v>964000</v>
      </c>
      <c r="E51" s="149">
        <v>986000</v>
      </c>
      <c r="F51" s="149">
        <v>991000</v>
      </c>
      <c r="G51" s="149">
        <v>1029000</v>
      </c>
      <c r="H51" s="149">
        <v>1061000</v>
      </c>
      <c r="I51" s="149">
        <v>1269000</v>
      </c>
      <c r="J51" s="149">
        <v>958000</v>
      </c>
      <c r="K51" s="149">
        <v>1035000</v>
      </c>
      <c r="L51" s="149">
        <v>1099000</v>
      </c>
      <c r="M51" s="149">
        <v>1237000</v>
      </c>
      <c r="N51" s="150">
        <v>1314000</v>
      </c>
      <c r="O51" s="152">
        <f>SUM(C51:N51)</f>
        <v>13026000</v>
      </c>
      <c r="P51" s="148">
        <f>O51-O40</f>
        <v>1313000</v>
      </c>
      <c r="Q51" s="166">
        <f>P51/O40</f>
        <v>0.1120976692563818</v>
      </c>
    </row>
    <row r="52" spans="1:17" x14ac:dyDescent="0.3">
      <c r="A52" s="146" t="s">
        <v>33</v>
      </c>
      <c r="B52" s="147" t="s">
        <v>9</v>
      </c>
      <c r="C52" s="148">
        <f>C51/C50</f>
        <v>37344.827586206899</v>
      </c>
      <c r="D52" s="149">
        <f>D51/D50</f>
        <v>33241.379310344826</v>
      </c>
      <c r="E52" s="149">
        <f t="shared" ref="E52:M52" si="22">E51/E50</f>
        <v>34000</v>
      </c>
      <c r="F52" s="149">
        <f t="shared" si="22"/>
        <v>34172.413793103449</v>
      </c>
      <c r="G52" s="149">
        <f t="shared" si="22"/>
        <v>36750</v>
      </c>
      <c r="H52" s="149">
        <f t="shared" si="22"/>
        <v>37892.857142857145</v>
      </c>
      <c r="I52" s="149">
        <f t="shared" si="22"/>
        <v>47000</v>
      </c>
      <c r="J52" s="149">
        <f t="shared" si="22"/>
        <v>35481.481481481482</v>
      </c>
      <c r="K52" s="149">
        <f t="shared" si="22"/>
        <v>35689.65517241379</v>
      </c>
      <c r="L52" s="149">
        <f t="shared" si="22"/>
        <v>39250</v>
      </c>
      <c r="M52" s="149">
        <f t="shared" si="22"/>
        <v>42655.172413793101</v>
      </c>
      <c r="N52" s="150">
        <f>N51/N50</f>
        <v>45310.34482758621</v>
      </c>
      <c r="O52" s="153">
        <f>O51/O50</f>
        <v>458392.96187683282</v>
      </c>
      <c r="P52" s="167">
        <f>O52-O41</f>
        <v>6444.4088221704587</v>
      </c>
      <c r="Q52" s="168">
        <f>P52/O41</f>
        <v>1.4259164629720629E-2</v>
      </c>
    </row>
    <row r="53" spans="1:17" x14ac:dyDescent="0.3">
      <c r="A53" s="148" t="s">
        <v>13</v>
      </c>
      <c r="B53" s="154" t="s">
        <v>14</v>
      </c>
      <c r="C53" s="148">
        <v>8648</v>
      </c>
      <c r="D53" s="149">
        <v>8178</v>
      </c>
      <c r="E53" s="149">
        <v>9502</v>
      </c>
      <c r="F53" s="149">
        <v>8392</v>
      </c>
      <c r="G53" s="149">
        <v>8323</v>
      </c>
      <c r="H53" s="149">
        <v>8397</v>
      </c>
      <c r="I53" s="149">
        <v>6883</v>
      </c>
      <c r="J53" s="149">
        <v>7568</v>
      </c>
      <c r="K53" s="149">
        <v>7560</v>
      </c>
      <c r="L53" s="149">
        <v>7756</v>
      </c>
      <c r="M53" s="149">
        <v>8676</v>
      </c>
      <c r="N53" s="150">
        <v>8842</v>
      </c>
      <c r="O53" s="152">
        <f>SUM(C53:N53)</f>
        <v>98725</v>
      </c>
      <c r="P53" s="148">
        <f t="shared" si="21"/>
        <v>-70302</v>
      </c>
      <c r="Q53" s="166">
        <f t="shared" si="20"/>
        <v>-0.41592171664881944</v>
      </c>
    </row>
    <row r="54" spans="1:17" x14ac:dyDescent="0.3">
      <c r="A54" s="146" t="s">
        <v>7</v>
      </c>
      <c r="B54" s="147" t="s">
        <v>15</v>
      </c>
      <c r="C54" s="148">
        <v>799</v>
      </c>
      <c r="D54" s="149">
        <v>730</v>
      </c>
      <c r="E54" s="149">
        <v>968</v>
      </c>
      <c r="F54" s="149">
        <v>703</v>
      </c>
      <c r="G54" s="149">
        <v>692</v>
      </c>
      <c r="H54" s="149">
        <v>730</v>
      </c>
      <c r="I54" s="149">
        <v>617</v>
      </c>
      <c r="J54" s="149">
        <v>630</v>
      </c>
      <c r="K54" s="149">
        <v>657</v>
      </c>
      <c r="L54" s="149">
        <v>581</v>
      </c>
      <c r="M54" s="149">
        <v>972</v>
      </c>
      <c r="N54" s="150">
        <v>785</v>
      </c>
      <c r="O54" s="152">
        <f>SUM(C54:N54)</f>
        <v>8864</v>
      </c>
      <c r="P54" s="148">
        <f t="shared" si="21"/>
        <v>-6458</v>
      </c>
      <c r="Q54" s="166">
        <f t="shared" si="20"/>
        <v>-0.42148544576426056</v>
      </c>
    </row>
    <row r="55" spans="1:17" x14ac:dyDescent="0.3">
      <c r="A55" s="111" t="s">
        <v>7</v>
      </c>
      <c r="B55" s="112" t="s">
        <v>31</v>
      </c>
      <c r="C55" s="155">
        <v>24.6</v>
      </c>
      <c r="D55" s="156">
        <v>23.76</v>
      </c>
      <c r="E55" s="156">
        <v>24.51</v>
      </c>
      <c r="F55" s="156">
        <v>25.15</v>
      </c>
      <c r="G55" s="156">
        <v>26.58</v>
      </c>
      <c r="H55" s="156">
        <v>27.12</v>
      </c>
      <c r="I55" s="156">
        <v>26.83</v>
      </c>
      <c r="J55" s="156">
        <v>26.32</v>
      </c>
      <c r="K55" s="156">
        <v>26.81</v>
      </c>
      <c r="L55" s="156">
        <v>27.69</v>
      </c>
      <c r="M55" s="156">
        <v>29.42</v>
      </c>
      <c r="N55" s="157">
        <v>28.26</v>
      </c>
      <c r="O55" s="158">
        <f>O56/O54</f>
        <v>26.423217509025278</v>
      </c>
      <c r="P55" s="148">
        <f t="shared" si="21"/>
        <v>-2.7038840442967462</v>
      </c>
      <c r="Q55" s="166">
        <f t="shared" si="20"/>
        <v>-9.283052209458037E-2</v>
      </c>
    </row>
    <row r="56" spans="1:17" x14ac:dyDescent="0.3">
      <c r="A56" s="146" t="s">
        <v>7</v>
      </c>
      <c r="B56" s="147" t="s">
        <v>9</v>
      </c>
      <c r="C56" s="148">
        <f>C54*C55</f>
        <v>19655.400000000001</v>
      </c>
      <c r="D56" s="149">
        <f>D54*D55</f>
        <v>17344.800000000003</v>
      </c>
      <c r="E56" s="149">
        <f t="shared" ref="E56:N56" si="23">E54*E55</f>
        <v>23725.68</v>
      </c>
      <c r="F56" s="149">
        <f t="shared" si="23"/>
        <v>17680.45</v>
      </c>
      <c r="G56" s="149">
        <f t="shared" si="23"/>
        <v>18393.36</v>
      </c>
      <c r="H56" s="149">
        <f t="shared" si="23"/>
        <v>19797.600000000002</v>
      </c>
      <c r="I56" s="149">
        <f t="shared" si="23"/>
        <v>16554.11</v>
      </c>
      <c r="J56" s="149">
        <f t="shared" si="23"/>
        <v>16581.599999999999</v>
      </c>
      <c r="K56" s="149">
        <f t="shared" si="23"/>
        <v>17614.169999999998</v>
      </c>
      <c r="L56" s="149">
        <f t="shared" si="23"/>
        <v>16087.890000000001</v>
      </c>
      <c r="M56" s="149">
        <f t="shared" si="23"/>
        <v>28596.240000000002</v>
      </c>
      <c r="N56" s="150">
        <f t="shared" si="23"/>
        <v>22184.100000000002</v>
      </c>
      <c r="O56" s="152">
        <f>SUM(C56:N56)</f>
        <v>234215.40000000005</v>
      </c>
      <c r="P56" s="148">
        <f t="shared" si="21"/>
        <v>-212070.05000000002</v>
      </c>
      <c r="Q56" s="166">
        <f t="shared" si="20"/>
        <v>-0.47518925387327771</v>
      </c>
    </row>
    <row r="57" spans="1:17" ht="15" thickBot="1" x14ac:dyDescent="0.35">
      <c r="A57" s="159" t="s">
        <v>16</v>
      </c>
      <c r="B57" s="160" t="s">
        <v>15</v>
      </c>
      <c r="C57" s="161">
        <f>C54/C53*100</f>
        <v>9.2391304347826075</v>
      </c>
      <c r="D57" s="162">
        <f>D54/D53*100</f>
        <v>8.9263878698948407</v>
      </c>
      <c r="E57" s="162">
        <f t="shared" ref="E57:O57" si="24">E54/E53*100</f>
        <v>10.187328983371922</v>
      </c>
      <c r="F57" s="162">
        <f t="shared" si="24"/>
        <v>8.3770257387988565</v>
      </c>
      <c r="G57" s="162">
        <f t="shared" si="24"/>
        <v>8.3143097440826619</v>
      </c>
      <c r="H57" s="162">
        <f t="shared" si="24"/>
        <v>8.6935810408479224</v>
      </c>
      <c r="I57" s="162">
        <f t="shared" si="24"/>
        <v>8.9641144849629519</v>
      </c>
      <c r="J57" s="162">
        <f t="shared" si="24"/>
        <v>8.3245243128964059</v>
      </c>
      <c r="K57" s="162">
        <f t="shared" si="24"/>
        <v>8.6904761904761898</v>
      </c>
      <c r="L57" s="162">
        <f t="shared" si="24"/>
        <v>7.4909747292418771</v>
      </c>
      <c r="M57" s="162">
        <f t="shared" si="24"/>
        <v>11.20331950207469</v>
      </c>
      <c r="N57" s="169">
        <f t="shared" si="24"/>
        <v>8.8780818819271659</v>
      </c>
      <c r="O57" s="170">
        <f t="shared" si="24"/>
        <v>8.9784755634337809</v>
      </c>
      <c r="P57" s="161">
        <f t="shared" si="21"/>
        <v>-8.6348399601710923E-2</v>
      </c>
      <c r="Q57" s="171">
        <f t="shared" si="20"/>
        <v>-9.5256565327492444E-3</v>
      </c>
    </row>
    <row r="58" spans="1:17" ht="15" thickBot="1" x14ac:dyDescent="0.35"/>
    <row r="59" spans="1:17" ht="15" thickBot="1" x14ac:dyDescent="0.35">
      <c r="A59" s="99">
        <v>2016</v>
      </c>
      <c r="B59" s="100" t="s">
        <v>8</v>
      </c>
      <c r="C59" s="101" t="s">
        <v>17</v>
      </c>
      <c r="D59" s="102" t="s">
        <v>18</v>
      </c>
      <c r="E59" s="102" t="s">
        <v>19</v>
      </c>
      <c r="F59" s="102" t="s">
        <v>20</v>
      </c>
      <c r="G59" s="102" t="s">
        <v>21</v>
      </c>
      <c r="H59" s="102" t="s">
        <v>22</v>
      </c>
      <c r="I59" s="102" t="s">
        <v>23</v>
      </c>
      <c r="J59" s="102" t="s">
        <v>24</v>
      </c>
      <c r="K59" s="102" t="s">
        <v>25</v>
      </c>
      <c r="L59" s="102" t="s">
        <v>26</v>
      </c>
      <c r="M59" s="102" t="s">
        <v>27</v>
      </c>
      <c r="N59" s="103" t="s">
        <v>28</v>
      </c>
      <c r="O59" s="144" t="s">
        <v>29</v>
      </c>
    </row>
    <row r="60" spans="1:17" x14ac:dyDescent="0.3">
      <c r="A60" s="105" t="s">
        <v>11</v>
      </c>
      <c r="B60" s="106" t="s">
        <v>10</v>
      </c>
      <c r="C60" s="107">
        <v>9</v>
      </c>
      <c r="D60" s="108">
        <v>9</v>
      </c>
      <c r="E60" s="108">
        <v>9</v>
      </c>
      <c r="F60" s="108">
        <v>9</v>
      </c>
      <c r="G60" s="108">
        <v>9</v>
      </c>
      <c r="H60" s="108">
        <v>9</v>
      </c>
      <c r="I60" s="108">
        <v>9</v>
      </c>
      <c r="J60" s="108">
        <v>9</v>
      </c>
      <c r="K60" s="108"/>
      <c r="L60" s="108"/>
      <c r="M60" s="108"/>
      <c r="N60" s="109"/>
      <c r="O60" s="145">
        <f>(C60+D60+E60+F60+G60+H60+I60+J60)/8</f>
        <v>9</v>
      </c>
    </row>
    <row r="61" spans="1:17" x14ac:dyDescent="0.3">
      <c r="A61" s="146" t="s">
        <v>12</v>
      </c>
      <c r="B61" s="147" t="s">
        <v>10</v>
      </c>
      <c r="C61" s="148">
        <v>29</v>
      </c>
      <c r="D61" s="149">
        <v>29</v>
      </c>
      <c r="E61" s="149">
        <v>29</v>
      </c>
      <c r="F61" s="149">
        <v>29</v>
      </c>
      <c r="G61" s="149">
        <v>28</v>
      </c>
      <c r="H61" s="149">
        <v>28</v>
      </c>
      <c r="I61" s="149">
        <v>27</v>
      </c>
      <c r="J61" s="149">
        <v>27</v>
      </c>
      <c r="K61" s="149"/>
      <c r="L61" s="149"/>
      <c r="M61" s="149"/>
      <c r="N61" s="150"/>
      <c r="O61" s="151">
        <f>(C61+D61+E61+F61+G61+H61+I61+J61)/8</f>
        <v>28.25</v>
      </c>
    </row>
    <row r="62" spans="1:17" x14ac:dyDescent="0.3">
      <c r="A62" s="146" t="s">
        <v>6</v>
      </c>
      <c r="B62" s="147" t="s">
        <v>9</v>
      </c>
      <c r="C62" s="148">
        <v>1083000</v>
      </c>
      <c r="D62" s="149">
        <v>964000</v>
      </c>
      <c r="E62" s="149">
        <v>986000</v>
      </c>
      <c r="F62" s="149">
        <v>991000</v>
      </c>
      <c r="G62" s="149">
        <v>1029000</v>
      </c>
      <c r="H62" s="149">
        <v>1061000</v>
      </c>
      <c r="I62" s="149">
        <v>1269000</v>
      </c>
      <c r="J62" s="149">
        <v>958000</v>
      </c>
      <c r="K62" s="149"/>
      <c r="L62" s="149"/>
      <c r="M62" s="149"/>
      <c r="N62" s="150"/>
      <c r="O62" s="152">
        <f>SUM(C62:N62)</f>
        <v>8341000</v>
      </c>
    </row>
    <row r="63" spans="1:17" x14ac:dyDescent="0.3">
      <c r="A63" s="146" t="s">
        <v>33</v>
      </c>
      <c r="B63" s="147" t="s">
        <v>9</v>
      </c>
      <c r="C63" s="148">
        <f>C62/C61</f>
        <v>37344.827586206899</v>
      </c>
      <c r="D63" s="149">
        <f>D62/D61</f>
        <v>33241.379310344826</v>
      </c>
      <c r="E63" s="149">
        <f t="shared" ref="E63:M63" si="25">E62/E61</f>
        <v>34000</v>
      </c>
      <c r="F63" s="149">
        <f t="shared" si="25"/>
        <v>34172.413793103449</v>
      </c>
      <c r="G63" s="149">
        <f t="shared" si="25"/>
        <v>36750</v>
      </c>
      <c r="H63" s="149">
        <f t="shared" si="25"/>
        <v>37892.857142857145</v>
      </c>
      <c r="I63" s="149">
        <f t="shared" si="25"/>
        <v>47000</v>
      </c>
      <c r="J63" s="149">
        <f t="shared" si="25"/>
        <v>35481.481481481482</v>
      </c>
      <c r="K63" s="149" t="e">
        <f t="shared" si="25"/>
        <v>#DIV/0!</v>
      </c>
      <c r="L63" s="149" t="e">
        <f t="shared" si="25"/>
        <v>#DIV/0!</v>
      </c>
      <c r="M63" s="149" t="e">
        <f t="shared" si="25"/>
        <v>#DIV/0!</v>
      </c>
      <c r="N63" s="150" t="e">
        <f>N62/N61</f>
        <v>#DIV/0!</v>
      </c>
      <c r="O63" s="153">
        <f>O62/O61</f>
        <v>295256.63716814161</v>
      </c>
    </row>
    <row r="64" spans="1:17" x14ac:dyDescent="0.3">
      <c r="A64" s="148" t="s">
        <v>13</v>
      </c>
      <c r="B64" s="154" t="s">
        <v>14</v>
      </c>
      <c r="C64" s="148">
        <v>8648</v>
      </c>
      <c r="D64" s="149">
        <v>8178</v>
      </c>
      <c r="E64" s="149">
        <v>9502</v>
      </c>
      <c r="F64" s="149">
        <v>8392</v>
      </c>
      <c r="G64" s="149">
        <v>8323</v>
      </c>
      <c r="H64" s="149">
        <v>8397</v>
      </c>
      <c r="I64" s="149">
        <v>6883</v>
      </c>
      <c r="J64" s="149">
        <v>7568</v>
      </c>
      <c r="K64" s="149"/>
      <c r="L64" s="149"/>
      <c r="M64" s="149"/>
      <c r="N64" s="150"/>
      <c r="O64" s="152">
        <f>SUM(C64:N64)</f>
        <v>65891</v>
      </c>
    </row>
    <row r="65" spans="1:17" x14ac:dyDescent="0.3">
      <c r="A65" s="146" t="s">
        <v>7</v>
      </c>
      <c r="B65" s="147" t="s">
        <v>15</v>
      </c>
      <c r="C65" s="148">
        <v>799</v>
      </c>
      <c r="D65" s="149">
        <v>730</v>
      </c>
      <c r="E65" s="149">
        <v>968</v>
      </c>
      <c r="F65" s="149">
        <v>703</v>
      </c>
      <c r="G65" s="149">
        <v>692</v>
      </c>
      <c r="H65" s="149">
        <v>730</v>
      </c>
      <c r="I65" s="149">
        <v>617</v>
      </c>
      <c r="J65" s="149">
        <v>630</v>
      </c>
      <c r="K65" s="149"/>
      <c r="L65" s="149"/>
      <c r="M65" s="149"/>
      <c r="N65" s="150"/>
      <c r="O65" s="152">
        <f>SUM(C65:N65)</f>
        <v>5869</v>
      </c>
    </row>
    <row r="66" spans="1:17" x14ac:dyDescent="0.3">
      <c r="A66" s="111" t="s">
        <v>7</v>
      </c>
      <c r="B66" s="112" t="s">
        <v>31</v>
      </c>
      <c r="C66" s="155">
        <v>24.6</v>
      </c>
      <c r="D66" s="156">
        <v>23.76</v>
      </c>
      <c r="E66" s="156">
        <v>24.51</v>
      </c>
      <c r="F66" s="156">
        <v>25.15</v>
      </c>
      <c r="G66" s="156">
        <v>26.58</v>
      </c>
      <c r="H66" s="156">
        <v>27.12</v>
      </c>
      <c r="I66" s="156">
        <v>26.83</v>
      </c>
      <c r="J66" s="156">
        <v>26.32</v>
      </c>
      <c r="K66" s="156"/>
      <c r="L66" s="156"/>
      <c r="M66" s="156"/>
      <c r="N66" s="157"/>
      <c r="O66" s="158">
        <f>O67/O65</f>
        <v>25.512523428181979</v>
      </c>
    </row>
    <row r="67" spans="1:17" x14ac:dyDescent="0.3">
      <c r="A67" s="146" t="s">
        <v>7</v>
      </c>
      <c r="B67" s="147" t="s">
        <v>9</v>
      </c>
      <c r="C67" s="148">
        <f>C65*C66</f>
        <v>19655.400000000001</v>
      </c>
      <c r="D67" s="149">
        <f>D65*D66</f>
        <v>17344.800000000003</v>
      </c>
      <c r="E67" s="149">
        <f t="shared" ref="E67:J67" si="26">E65*E66</f>
        <v>23725.68</v>
      </c>
      <c r="F67" s="149">
        <f t="shared" si="26"/>
        <v>17680.45</v>
      </c>
      <c r="G67" s="149">
        <f t="shared" si="26"/>
        <v>18393.36</v>
      </c>
      <c r="H67" s="149">
        <f t="shared" si="26"/>
        <v>19797.600000000002</v>
      </c>
      <c r="I67" s="149">
        <f t="shared" si="26"/>
        <v>16554.11</v>
      </c>
      <c r="J67" s="149">
        <f t="shared" si="26"/>
        <v>16581.599999999999</v>
      </c>
      <c r="K67" s="149"/>
      <c r="L67" s="149"/>
      <c r="M67" s="149"/>
      <c r="N67" s="150"/>
      <c r="O67" s="152">
        <f>SUM(C67:N67)</f>
        <v>149733.00000000003</v>
      </c>
    </row>
    <row r="68" spans="1:17" ht="15" thickBot="1" x14ac:dyDescent="0.35">
      <c r="A68" s="159" t="s">
        <v>16</v>
      </c>
      <c r="B68" s="160" t="s">
        <v>15</v>
      </c>
      <c r="C68" s="161">
        <f>C65/C64*100</f>
        <v>9.2391304347826075</v>
      </c>
      <c r="D68" s="162">
        <f>D65/D64*100</f>
        <v>8.9263878698948407</v>
      </c>
      <c r="E68" s="162">
        <f t="shared" ref="E68:N68" si="27">E65/E64*100</f>
        <v>10.187328983371922</v>
      </c>
      <c r="F68" s="162">
        <f t="shared" si="27"/>
        <v>8.3770257387988565</v>
      </c>
      <c r="G68" s="162">
        <f t="shared" si="27"/>
        <v>8.3143097440826619</v>
      </c>
      <c r="H68" s="162">
        <f t="shared" si="27"/>
        <v>8.6935810408479224</v>
      </c>
      <c r="I68" s="162">
        <f t="shared" si="27"/>
        <v>8.9641144849629519</v>
      </c>
      <c r="J68" s="162">
        <f t="shared" si="27"/>
        <v>8.3245243128964059</v>
      </c>
      <c r="K68" s="162" t="e">
        <f t="shared" si="27"/>
        <v>#DIV/0!</v>
      </c>
      <c r="L68" s="162" t="e">
        <f t="shared" si="27"/>
        <v>#DIV/0!</v>
      </c>
      <c r="M68" s="162" t="e">
        <f t="shared" si="27"/>
        <v>#DIV/0!</v>
      </c>
      <c r="N68" s="169" t="e">
        <f t="shared" si="27"/>
        <v>#DIV/0!</v>
      </c>
      <c r="O68" s="172">
        <f>O65/O64*100</f>
        <v>8.9071345100241306</v>
      </c>
    </row>
    <row r="69" spans="1:17" ht="15" thickBot="1" x14ac:dyDescent="0.35"/>
    <row r="70" spans="1:17" ht="15" thickBot="1" x14ac:dyDescent="0.35">
      <c r="A70" s="99">
        <v>2017</v>
      </c>
      <c r="B70" s="100" t="s">
        <v>8</v>
      </c>
      <c r="C70" s="101" t="s">
        <v>17</v>
      </c>
      <c r="D70" s="102" t="s">
        <v>18</v>
      </c>
      <c r="E70" s="102" t="s">
        <v>19</v>
      </c>
      <c r="F70" s="102" t="s">
        <v>20</v>
      </c>
      <c r="G70" s="102" t="s">
        <v>21</v>
      </c>
      <c r="H70" s="102" t="s">
        <v>22</v>
      </c>
      <c r="I70" s="102" t="s">
        <v>23</v>
      </c>
      <c r="J70" s="102" t="s">
        <v>24</v>
      </c>
      <c r="K70" s="102" t="s">
        <v>25</v>
      </c>
      <c r="L70" s="102" t="s">
        <v>26</v>
      </c>
      <c r="M70" s="102" t="s">
        <v>27</v>
      </c>
      <c r="N70" s="103" t="s">
        <v>28</v>
      </c>
      <c r="O70" s="144" t="s">
        <v>29</v>
      </c>
      <c r="P70" s="129" t="s">
        <v>34</v>
      </c>
      <c r="Q70" s="130"/>
    </row>
    <row r="71" spans="1:17" x14ac:dyDescent="0.3">
      <c r="A71" s="105" t="s">
        <v>11</v>
      </c>
      <c r="B71" s="106" t="s">
        <v>10</v>
      </c>
      <c r="C71" s="107">
        <v>11</v>
      </c>
      <c r="D71" s="108">
        <v>10</v>
      </c>
      <c r="E71" s="108">
        <v>10</v>
      </c>
      <c r="F71" s="108">
        <v>10</v>
      </c>
      <c r="G71" s="108">
        <v>10</v>
      </c>
      <c r="H71" s="108">
        <v>10</v>
      </c>
      <c r="I71" s="108">
        <v>10</v>
      </c>
      <c r="J71" s="108">
        <v>10</v>
      </c>
      <c r="K71" s="108"/>
      <c r="L71" s="108"/>
      <c r="M71" s="108"/>
      <c r="N71" s="109"/>
      <c r="O71" s="145">
        <f>(C71+D71+E71+F71+G71+H71+I71+J71)/8</f>
        <v>10.125</v>
      </c>
      <c r="P71" s="173">
        <f>O71-O60</f>
        <v>1.125</v>
      </c>
      <c r="Q71" s="174">
        <f>P71/O60</f>
        <v>0.125</v>
      </c>
    </row>
    <row r="72" spans="1:17" x14ac:dyDescent="0.3">
      <c r="A72" s="146" t="s">
        <v>12</v>
      </c>
      <c r="B72" s="147" t="s">
        <v>10</v>
      </c>
      <c r="C72" s="148">
        <v>30</v>
      </c>
      <c r="D72" s="149">
        <v>30</v>
      </c>
      <c r="E72" s="149">
        <v>30</v>
      </c>
      <c r="F72" s="149">
        <v>30</v>
      </c>
      <c r="G72" s="149">
        <v>30</v>
      </c>
      <c r="H72" s="149">
        <v>30</v>
      </c>
      <c r="I72" s="149">
        <v>30</v>
      </c>
      <c r="J72" s="149">
        <v>30</v>
      </c>
      <c r="K72" s="149"/>
      <c r="L72" s="149"/>
      <c r="M72" s="149"/>
      <c r="N72" s="150"/>
      <c r="O72" s="151">
        <f>(C72+D72+E72+F72+G72+H72+I72+J72)/8</f>
        <v>30</v>
      </c>
      <c r="P72" s="148">
        <f t="shared" ref="P72:P78" si="28">O72-O61</f>
        <v>1.75</v>
      </c>
      <c r="Q72" s="166">
        <f t="shared" ref="Q72:Q79" si="29">P72/O61</f>
        <v>6.1946902654867256E-2</v>
      </c>
    </row>
    <row r="73" spans="1:17" x14ac:dyDescent="0.3">
      <c r="A73" s="146" t="s">
        <v>6</v>
      </c>
      <c r="B73" s="147" t="s">
        <v>9</v>
      </c>
      <c r="C73" s="148">
        <v>1090000</v>
      </c>
      <c r="D73" s="149">
        <v>1055000</v>
      </c>
      <c r="E73" s="149">
        <v>1093000</v>
      </c>
      <c r="F73" s="149">
        <v>1195000</v>
      </c>
      <c r="G73" s="149">
        <v>1180000</v>
      </c>
      <c r="H73" s="149">
        <v>1195000</v>
      </c>
      <c r="I73" s="149">
        <v>1443000</v>
      </c>
      <c r="J73" s="149">
        <v>1236000</v>
      </c>
      <c r="K73" s="149"/>
      <c r="L73" s="149"/>
      <c r="M73" s="149"/>
      <c r="N73" s="150"/>
      <c r="O73" s="152">
        <f>SUM(C73:N73)</f>
        <v>9487000</v>
      </c>
      <c r="P73" s="148">
        <f t="shared" si="28"/>
        <v>1146000</v>
      </c>
      <c r="Q73" s="166">
        <f t="shared" si="29"/>
        <v>0.13739359788994127</v>
      </c>
    </row>
    <row r="74" spans="1:17" x14ac:dyDescent="0.3">
      <c r="A74" s="146" t="s">
        <v>33</v>
      </c>
      <c r="B74" s="147" t="s">
        <v>9</v>
      </c>
      <c r="C74" s="148">
        <f>C73/C72</f>
        <v>36333.333333333336</v>
      </c>
      <c r="D74" s="149">
        <f>D73/D72</f>
        <v>35166.666666666664</v>
      </c>
      <c r="E74" s="149">
        <f t="shared" ref="E74:M74" si="30">E73/E72</f>
        <v>36433.333333333336</v>
      </c>
      <c r="F74" s="149">
        <f t="shared" si="30"/>
        <v>39833.333333333336</v>
      </c>
      <c r="G74" s="149">
        <f t="shared" si="30"/>
        <v>39333.333333333336</v>
      </c>
      <c r="H74" s="149">
        <f t="shared" si="30"/>
        <v>39833.333333333336</v>
      </c>
      <c r="I74" s="149">
        <f t="shared" si="30"/>
        <v>48100</v>
      </c>
      <c r="J74" s="149">
        <f t="shared" si="30"/>
        <v>41200</v>
      </c>
      <c r="K74" s="149" t="e">
        <f t="shared" si="30"/>
        <v>#DIV/0!</v>
      </c>
      <c r="L74" s="149" t="e">
        <f t="shared" si="30"/>
        <v>#DIV/0!</v>
      </c>
      <c r="M74" s="149" t="e">
        <f t="shared" si="30"/>
        <v>#DIV/0!</v>
      </c>
      <c r="N74" s="150" t="e">
        <f>N73/N72</f>
        <v>#DIV/0!</v>
      </c>
      <c r="O74" s="153">
        <f>O73/O72</f>
        <v>316233.33333333331</v>
      </c>
      <c r="P74" s="167">
        <f t="shared" si="28"/>
        <v>20976.696165191708</v>
      </c>
      <c r="Q74" s="168">
        <f t="shared" si="29"/>
        <v>7.1045638013027906E-2</v>
      </c>
    </row>
    <row r="75" spans="1:17" x14ac:dyDescent="0.3">
      <c r="A75" s="148" t="s">
        <v>13</v>
      </c>
      <c r="B75" s="154" t="s">
        <v>14</v>
      </c>
      <c r="C75" s="148">
        <v>11289</v>
      </c>
      <c r="D75" s="149">
        <v>8835</v>
      </c>
      <c r="E75" s="149">
        <v>8800</v>
      </c>
      <c r="F75" s="149">
        <v>8478</v>
      </c>
      <c r="G75" s="149">
        <v>10406</v>
      </c>
      <c r="H75" s="149">
        <v>8511</v>
      </c>
      <c r="I75" s="149">
        <v>6835</v>
      </c>
      <c r="J75" s="149">
        <v>7868</v>
      </c>
      <c r="K75" s="149"/>
      <c r="L75" s="149"/>
      <c r="M75" s="149"/>
      <c r="N75" s="150"/>
      <c r="O75" s="152">
        <f>SUM(C75:N75)</f>
        <v>71022</v>
      </c>
      <c r="P75" s="148">
        <f t="shared" si="28"/>
        <v>5131</v>
      </c>
      <c r="Q75" s="166">
        <f t="shared" si="29"/>
        <v>7.7871029427387661E-2</v>
      </c>
    </row>
    <row r="76" spans="1:17" x14ac:dyDescent="0.3">
      <c r="A76" s="146" t="s">
        <v>7</v>
      </c>
      <c r="B76" s="147" t="s">
        <v>15</v>
      </c>
      <c r="C76" s="148">
        <v>1255</v>
      </c>
      <c r="D76" s="149">
        <v>916</v>
      </c>
      <c r="E76" s="149">
        <v>677</v>
      </c>
      <c r="F76" s="149">
        <v>962</v>
      </c>
      <c r="G76" s="149">
        <v>809</v>
      </c>
      <c r="H76" s="149">
        <v>789</v>
      </c>
      <c r="I76" s="149">
        <v>727</v>
      </c>
      <c r="J76" s="149">
        <v>672</v>
      </c>
      <c r="K76" s="149"/>
      <c r="L76" s="149"/>
      <c r="M76" s="149"/>
      <c r="N76" s="150"/>
      <c r="O76" s="152">
        <f>SUM(C76:N76)</f>
        <v>6807</v>
      </c>
      <c r="P76" s="148">
        <f t="shared" si="28"/>
        <v>938</v>
      </c>
      <c r="Q76" s="166">
        <f t="shared" si="29"/>
        <v>0.15982279775089453</v>
      </c>
    </row>
    <row r="77" spans="1:17" x14ac:dyDescent="0.3">
      <c r="A77" s="111" t="s">
        <v>7</v>
      </c>
      <c r="B77" s="112" t="s">
        <v>31</v>
      </c>
      <c r="C77" s="155">
        <v>29.24</v>
      </c>
      <c r="D77" s="156">
        <v>29.31</v>
      </c>
      <c r="E77" s="156">
        <v>29.21</v>
      </c>
      <c r="F77" s="156">
        <v>28.93</v>
      </c>
      <c r="G77" s="156">
        <v>28.59</v>
      </c>
      <c r="H77" s="156">
        <v>27.71</v>
      </c>
      <c r="I77" s="156">
        <v>27.29</v>
      </c>
      <c r="J77" s="156">
        <v>27.23</v>
      </c>
      <c r="K77" s="156"/>
      <c r="L77" s="156"/>
      <c r="M77" s="156"/>
      <c r="N77" s="157"/>
      <c r="O77" s="158">
        <f>O78/O76</f>
        <v>28.541336859115617</v>
      </c>
      <c r="P77" s="148">
        <f t="shared" si="28"/>
        <v>3.0288134309336385</v>
      </c>
      <c r="Q77" s="166">
        <f t="shared" si="29"/>
        <v>0.11871869278081332</v>
      </c>
    </row>
    <row r="78" spans="1:17" x14ac:dyDescent="0.3">
      <c r="A78" s="146" t="s">
        <v>7</v>
      </c>
      <c r="B78" s="147" t="s">
        <v>9</v>
      </c>
      <c r="C78" s="148">
        <f>C76*C77</f>
        <v>36696.199999999997</v>
      </c>
      <c r="D78" s="149">
        <f>D76*D77</f>
        <v>26847.96</v>
      </c>
      <c r="E78" s="149">
        <f t="shared" ref="E78:N78" si="31">E76*E77</f>
        <v>19775.170000000002</v>
      </c>
      <c r="F78" s="149">
        <f t="shared" si="31"/>
        <v>27830.66</v>
      </c>
      <c r="G78" s="149">
        <f t="shared" si="31"/>
        <v>23129.31</v>
      </c>
      <c r="H78" s="149">
        <f t="shared" si="31"/>
        <v>21863.190000000002</v>
      </c>
      <c r="I78" s="149">
        <f t="shared" si="31"/>
        <v>19839.829999999998</v>
      </c>
      <c r="J78" s="149">
        <f t="shared" si="31"/>
        <v>18298.560000000001</v>
      </c>
      <c r="K78" s="149">
        <f t="shared" si="31"/>
        <v>0</v>
      </c>
      <c r="L78" s="149">
        <f t="shared" si="31"/>
        <v>0</v>
      </c>
      <c r="M78" s="149">
        <f t="shared" si="31"/>
        <v>0</v>
      </c>
      <c r="N78" s="150">
        <f t="shared" si="31"/>
        <v>0</v>
      </c>
      <c r="O78" s="152">
        <f>SUM(C78:N78)</f>
        <v>194280.88</v>
      </c>
      <c r="P78" s="148">
        <f t="shared" si="28"/>
        <v>44547.879999999976</v>
      </c>
      <c r="Q78" s="166">
        <f t="shared" si="29"/>
        <v>0.29751544415726638</v>
      </c>
    </row>
    <row r="79" spans="1:17" ht="15" thickBot="1" x14ac:dyDescent="0.35">
      <c r="A79" s="159" t="s">
        <v>16</v>
      </c>
      <c r="B79" s="160" t="s">
        <v>15</v>
      </c>
      <c r="C79" s="161">
        <f>C76/C75*100</f>
        <v>11.117016564797591</v>
      </c>
      <c r="D79" s="162">
        <f>D76/D75*100</f>
        <v>10.367855121675156</v>
      </c>
      <c r="E79" s="162">
        <f t="shared" ref="E79:O79" si="32">E76/E75*100</f>
        <v>7.6931818181818183</v>
      </c>
      <c r="F79" s="162">
        <f t="shared" si="32"/>
        <v>11.34701580561453</v>
      </c>
      <c r="G79" s="162">
        <f t="shared" si="32"/>
        <v>7.7743609456083025</v>
      </c>
      <c r="H79" s="162">
        <f t="shared" si="32"/>
        <v>9.2703560098695803</v>
      </c>
      <c r="I79" s="162">
        <f t="shared" si="32"/>
        <v>10.636430138990489</v>
      </c>
      <c r="J79" s="162">
        <f t="shared" si="32"/>
        <v>8.5409252669039155</v>
      </c>
      <c r="K79" s="162" t="e">
        <f t="shared" si="32"/>
        <v>#DIV/0!</v>
      </c>
      <c r="L79" s="162" t="e">
        <f t="shared" si="32"/>
        <v>#DIV/0!</v>
      </c>
      <c r="M79" s="162" t="e">
        <f t="shared" si="32"/>
        <v>#DIV/0!</v>
      </c>
      <c r="N79" s="169" t="e">
        <f t="shared" si="32"/>
        <v>#DIV/0!</v>
      </c>
      <c r="O79" s="170">
        <f t="shared" si="32"/>
        <v>9.584354143786431</v>
      </c>
      <c r="P79" s="161">
        <f>O79-O68</f>
        <v>0.67721963376230043</v>
      </c>
      <c r="Q79" s="171">
        <f t="shared" si="29"/>
        <v>7.6031144808709733E-2</v>
      </c>
    </row>
    <row r="81" spans="1:1" x14ac:dyDescent="0.3">
      <c r="A81" s="90" t="s">
        <v>36</v>
      </c>
    </row>
    <row r="82" spans="1:1" x14ac:dyDescent="0.3">
      <c r="A82" s="90" t="s">
        <v>37</v>
      </c>
    </row>
  </sheetData>
  <mergeCells count="5">
    <mergeCell ref="A1:Q1"/>
    <mergeCell ref="P11:Q11"/>
    <mergeCell ref="P27:Q27"/>
    <mergeCell ref="P48:Q48"/>
    <mergeCell ref="P70:Q70"/>
  </mergeCells>
  <pageMargins left="0" right="0" top="0.70866141732283472" bottom="0.70866141732283472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9405</vt:lpstr>
      <vt:lpstr>9402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Hýža Petr, Ing.</dc:creator>
  <cp:lastModifiedBy>Hýža Petr, Ing.</cp:lastModifiedBy>
  <cp:lastPrinted>2017-10-06T10:22:14Z</cp:lastPrinted>
  <dcterms:created xsi:type="dcterms:W3CDTF">2017-10-05T11:45:54Z</dcterms:created>
  <dcterms:modified xsi:type="dcterms:W3CDTF">2017-10-09T05:24:38Z</dcterms:modified>
</cp:coreProperties>
</file>