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640"/>
  </bookViews>
  <sheets>
    <sheet name="Dálkové převozy" sheetId="1" r:id="rId1"/>
    <sheet name="List1" sheetId="3" r:id="rId2"/>
    <sheet name="List2" sheetId="4" r:id="rId3"/>
  </sheets>
  <calcPr calcId="125725" iterateDelta="9.9999999974897903E-4"/>
</workbook>
</file>

<file path=xl/calcChain.xml><?xml version="1.0" encoding="utf-8"?>
<calcChain xmlns="http://schemas.openxmlformats.org/spreadsheetml/2006/main">
  <c r="D57" i="1"/>
  <c r="E57" s="1"/>
  <c r="F57" s="1"/>
  <c r="G57" s="1"/>
  <c r="H57" s="1"/>
  <c r="I57" s="1"/>
  <c r="J57" s="1"/>
  <c r="K57" s="1"/>
  <c r="L57" s="1"/>
  <c r="M57" s="1"/>
  <c r="N57" s="1"/>
  <c r="O57" s="1"/>
  <c r="P57" s="1"/>
  <c r="Q57" s="1"/>
  <c r="R57" s="1"/>
  <c r="S57" s="1"/>
  <c r="T57" s="1"/>
  <c r="U57" s="1"/>
  <c r="V57" s="1"/>
  <c r="W57" s="1"/>
  <c r="X57" s="1"/>
  <c r="Y57" s="1"/>
  <c r="Z57" s="1"/>
  <c r="AA57" s="1"/>
  <c r="AB57" s="1"/>
  <c r="AC57" s="1"/>
  <c r="AD57" s="1"/>
  <c r="AE57" s="1"/>
  <c r="AF57" s="1"/>
  <c r="AG57" s="1"/>
  <c r="D52"/>
  <c r="D14"/>
  <c r="E14" s="1"/>
  <c r="F14" s="1"/>
  <c r="G14" s="1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L18"/>
  <c r="AL17"/>
  <c r="AL16"/>
  <c r="AL15"/>
  <c r="AL14"/>
  <c r="AL13"/>
  <c r="AL12"/>
  <c r="AL11"/>
  <c r="AL10"/>
  <c r="AL9"/>
  <c r="AL8"/>
  <c r="AL7"/>
  <c r="AL6"/>
  <c r="AL5"/>
  <c r="AI65"/>
  <c r="AI64"/>
  <c r="AI63"/>
  <c r="AI60"/>
  <c r="AI59"/>
  <c r="AI58"/>
  <c r="AI55"/>
  <c r="AI54"/>
  <c r="AI53"/>
  <c r="AI50"/>
  <c r="AI49"/>
  <c r="AI48"/>
  <c r="AI45"/>
  <c r="AI44"/>
  <c r="AI43"/>
  <c r="AI40"/>
  <c r="AI39"/>
  <c r="AI38"/>
  <c r="AI32"/>
  <c r="AI31"/>
  <c r="AI30"/>
  <c r="AI27"/>
  <c r="AI26"/>
  <c r="AI25"/>
  <c r="AI22"/>
  <c r="AI17"/>
  <c r="AI16"/>
  <c r="AI15"/>
  <c r="AI12"/>
  <c r="AI11"/>
  <c r="AI10"/>
  <c r="E52"/>
  <c r="F52" s="1"/>
  <c r="G52" s="1"/>
  <c r="H52" s="1"/>
  <c r="I52" s="1"/>
  <c r="J52" s="1"/>
  <c r="K52" s="1"/>
  <c r="L52" s="1"/>
  <c r="M52" s="1"/>
  <c r="N52" s="1"/>
  <c r="O52" s="1"/>
  <c r="P52" s="1"/>
  <c r="Q52" s="1"/>
  <c r="R52" s="1"/>
  <c r="S52" s="1"/>
  <c r="T52" s="1"/>
  <c r="U52" s="1"/>
  <c r="V52" s="1"/>
  <c r="W52" s="1"/>
  <c r="X52" s="1"/>
  <c r="Y52" s="1"/>
  <c r="Z52" s="1"/>
  <c r="AA52" s="1"/>
  <c r="AB52" s="1"/>
  <c r="AC52" s="1"/>
  <c r="AD52" s="1"/>
  <c r="AE52" s="1"/>
  <c r="AF52" s="1"/>
  <c r="AG52" s="1"/>
  <c r="AH52" s="1"/>
  <c r="D62"/>
  <c r="E62" s="1"/>
  <c r="F62" s="1"/>
  <c r="G62" s="1"/>
  <c r="H62" s="1"/>
  <c r="I62" s="1"/>
  <c r="J62" s="1"/>
  <c r="K62" s="1"/>
  <c r="L62" s="1"/>
  <c r="M62" s="1"/>
  <c r="N62" s="1"/>
  <c r="O62" s="1"/>
  <c r="P62" s="1"/>
  <c r="Q62" s="1"/>
  <c r="R62" s="1"/>
  <c r="S62" s="1"/>
  <c r="T62" s="1"/>
  <c r="U62" s="1"/>
  <c r="V62" s="1"/>
  <c r="W62" s="1"/>
  <c r="X62" s="1"/>
  <c r="Y62" s="1"/>
  <c r="Z62" s="1"/>
  <c r="AA62" s="1"/>
  <c r="AB62" s="1"/>
  <c r="AC62" s="1"/>
  <c r="AD62" s="1"/>
  <c r="AE62" s="1"/>
  <c r="AF62" s="1"/>
  <c r="AG62" s="1"/>
  <c r="AH62" s="1"/>
  <c r="D47"/>
  <c r="E47" s="1"/>
  <c r="F47" s="1"/>
  <c r="G47" s="1"/>
  <c r="H47" s="1"/>
  <c r="I47" s="1"/>
  <c r="J47" s="1"/>
  <c r="K47" s="1"/>
  <c r="L47" s="1"/>
  <c r="M47" s="1"/>
  <c r="N47" s="1"/>
  <c r="O47" s="1"/>
  <c r="P47" s="1"/>
  <c r="Q47" s="1"/>
  <c r="R47" s="1"/>
  <c r="S47" s="1"/>
  <c r="T47" s="1"/>
  <c r="U47" s="1"/>
  <c r="V47" s="1"/>
  <c r="W47" s="1"/>
  <c r="X47" s="1"/>
  <c r="Y47" s="1"/>
  <c r="Z47" s="1"/>
  <c r="AA47" s="1"/>
  <c r="AB47" s="1"/>
  <c r="AC47" s="1"/>
  <c r="AD47" s="1"/>
  <c r="AE47" s="1"/>
  <c r="AF47" s="1"/>
  <c r="AG47" s="1"/>
  <c r="D42"/>
  <c r="E42" s="1"/>
  <c r="F42" s="1"/>
  <c r="G42" s="1"/>
  <c r="H42" s="1"/>
  <c r="I42" s="1"/>
  <c r="J42" s="1"/>
  <c r="K42" s="1"/>
  <c r="L42" s="1"/>
  <c r="M42" s="1"/>
  <c r="N42" s="1"/>
  <c r="O42" s="1"/>
  <c r="P42" s="1"/>
  <c r="Q42" s="1"/>
  <c r="R42" s="1"/>
  <c r="S42" s="1"/>
  <c r="T42" s="1"/>
  <c r="U42" s="1"/>
  <c r="V42" s="1"/>
  <c r="W42" s="1"/>
  <c r="X42" s="1"/>
  <c r="Y42" s="1"/>
  <c r="Z42" s="1"/>
  <c r="AA42" s="1"/>
  <c r="AB42" s="1"/>
  <c r="AC42" s="1"/>
  <c r="AD42" s="1"/>
  <c r="AE42" s="1"/>
  <c r="AF42" s="1"/>
  <c r="AG42" s="1"/>
  <c r="AH42" s="1"/>
  <c r="D37"/>
  <c r="E37" s="1"/>
  <c r="F37" s="1"/>
  <c r="G37" s="1"/>
  <c r="H37" s="1"/>
  <c r="I37" s="1"/>
  <c r="J37" s="1"/>
  <c r="K37" s="1"/>
  <c r="L37" s="1"/>
  <c r="M37" s="1"/>
  <c r="N37" s="1"/>
  <c r="O37" s="1"/>
  <c r="P37" s="1"/>
  <c r="Q37" s="1"/>
  <c r="R37" s="1"/>
  <c r="S37" s="1"/>
  <c r="T37" s="1"/>
  <c r="U37" s="1"/>
  <c r="V37" s="1"/>
  <c r="W37" s="1"/>
  <c r="X37" s="1"/>
  <c r="Y37" s="1"/>
  <c r="Z37" s="1"/>
  <c r="AA37" s="1"/>
  <c r="AB37" s="1"/>
  <c r="AC37" s="1"/>
  <c r="AD37" s="1"/>
  <c r="AE37" s="1"/>
  <c r="AF37" s="1"/>
  <c r="AG37" s="1"/>
  <c r="AH37" s="1"/>
  <c r="D29"/>
  <c r="E29" s="1"/>
  <c r="F29" s="1"/>
  <c r="G29" s="1"/>
  <c r="H29" s="1"/>
  <c r="I29" s="1"/>
  <c r="J29" s="1"/>
  <c r="K29" s="1"/>
  <c r="L29" s="1"/>
  <c r="M29" s="1"/>
  <c r="N29" s="1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AG29" s="1"/>
  <c r="D24"/>
  <c r="E24" s="1"/>
  <c r="F24" s="1"/>
  <c r="G24" s="1"/>
  <c r="H24" s="1"/>
  <c r="I24" s="1"/>
  <c r="J24" s="1"/>
  <c r="K24" s="1"/>
  <c r="L24" s="1"/>
  <c r="M24" s="1"/>
  <c r="N24" s="1"/>
  <c r="O24" s="1"/>
  <c r="P24" s="1"/>
  <c r="Q24" s="1"/>
  <c r="R24" s="1"/>
  <c r="S24" s="1"/>
  <c r="T24" s="1"/>
  <c r="U24" s="1"/>
  <c r="V24" s="1"/>
  <c r="W24" s="1"/>
  <c r="X24" s="1"/>
  <c r="Y24" s="1"/>
  <c r="Z24" s="1"/>
  <c r="AA24" s="1"/>
  <c r="AB24" s="1"/>
  <c r="AC24" s="1"/>
  <c r="AD24" s="1"/>
  <c r="AE24" s="1"/>
  <c r="AF24" s="1"/>
  <c r="AG24" s="1"/>
  <c r="AH24" s="1"/>
  <c r="D19"/>
  <c r="E19" s="1"/>
  <c r="F19" s="1"/>
  <c r="G19" s="1"/>
  <c r="H19" s="1"/>
  <c r="I19" s="1"/>
  <c r="J19" s="1"/>
  <c r="K19" s="1"/>
  <c r="L19" s="1"/>
  <c r="M19" s="1"/>
  <c r="N19" s="1"/>
  <c r="O19" s="1"/>
  <c r="P19" s="1"/>
  <c r="Q19" s="1"/>
  <c r="R19" s="1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D9"/>
  <c r="E9" s="1"/>
  <c r="F9" s="1"/>
  <c r="G9" s="1"/>
  <c r="H9" s="1"/>
  <c r="I9" s="1"/>
  <c r="J9" s="1"/>
  <c r="K9" s="1"/>
  <c r="L9" s="1"/>
  <c r="M9" s="1"/>
  <c r="N9" s="1"/>
  <c r="O9" s="1"/>
  <c r="P9" s="1"/>
  <c r="Q9" s="1"/>
  <c r="R9" s="1"/>
  <c r="S9" s="1"/>
  <c r="T9" s="1"/>
  <c r="U9" s="1"/>
  <c r="V9" s="1"/>
  <c r="W9" s="1"/>
  <c r="X9" s="1"/>
  <c r="Y9" s="1"/>
  <c r="Z9" s="1"/>
  <c r="AA9" s="1"/>
  <c r="AB9" s="1"/>
  <c r="AC9" s="1"/>
  <c r="AD9" s="1"/>
  <c r="AE9" s="1"/>
  <c r="AF9" s="1"/>
  <c r="D4"/>
  <c r="B62"/>
  <c r="B57"/>
  <c r="B52"/>
  <c r="B47"/>
  <c r="B42"/>
  <c r="B37"/>
  <c r="B29"/>
  <c r="B24"/>
  <c r="B19"/>
  <c r="B14"/>
  <c r="B9"/>
  <c r="B4"/>
  <c r="C21"/>
  <c r="AI7"/>
  <c r="AI6"/>
  <c r="AI5"/>
  <c r="C64" l="1"/>
  <c r="C59"/>
  <c r="C54"/>
  <c r="C49"/>
  <c r="C44"/>
  <c r="C39"/>
  <c r="C31"/>
  <c r="C26"/>
  <c r="C16"/>
  <c r="C11"/>
  <c r="C6"/>
  <c r="E4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</calcChain>
</file>

<file path=xl/sharedStrings.xml><?xml version="1.0" encoding="utf-8"?>
<sst xmlns="http://schemas.openxmlformats.org/spreadsheetml/2006/main" count="89" uniqueCount="23">
  <si>
    <t>CELKEM</t>
  </si>
  <si>
    <t>JINÍ</t>
  </si>
  <si>
    <t>FNOL</t>
  </si>
  <si>
    <t xml:space="preserve">DÁLKOVÉ PŘEVOZY REALIZOVANÉ PROVOZEM DOPRAVY FNOL A JINÝMI PŘEPRAVCI ZA ROK </t>
  </si>
  <si>
    <t>Datum</t>
  </si>
  <si>
    <t>svátek</t>
  </si>
  <si>
    <t>Nový rok / Den obnovy samostatného českého státu</t>
  </si>
  <si>
    <t>sv</t>
  </si>
  <si>
    <t>Velikonoční neděle</t>
  </si>
  <si>
    <t>Velikonoční pondělí</t>
  </si>
  <si>
    <t>Svátek práce</t>
  </si>
  <si>
    <t>Den osvobození od fašismu</t>
  </si>
  <si>
    <t>Den slovanských věrozvěstů Cyrila a Metoděje</t>
  </si>
  <si>
    <t>Den upálení mistra Jan Husa</t>
  </si>
  <si>
    <t>Den české státnosti</t>
  </si>
  <si>
    <t>Den vzniku samostatného československého státu</t>
  </si>
  <si>
    <t>Den boje za svobodu a demokracii</t>
  </si>
  <si>
    <t>Štědrý den</t>
  </si>
  <si>
    <t>1.svátek vánoční</t>
  </si>
  <si>
    <t>2.svátek vánoční</t>
  </si>
  <si>
    <t>Velký pátek</t>
  </si>
  <si>
    <t xml:space="preserve">HDS </t>
  </si>
  <si>
    <t>HDS</t>
  </si>
</sst>
</file>

<file path=xl/styles.xml><?xml version="1.0" encoding="utf-8"?>
<styleSheet xmlns="http://schemas.openxmlformats.org/spreadsheetml/2006/main">
  <numFmts count="2">
    <numFmt numFmtId="164" formatCode="m\/yyyy"/>
    <numFmt numFmtId="165" formatCode="d/"/>
  </numFmts>
  <fonts count="11"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3">
    <xf numFmtId="0" fontId="0" fillId="0" borderId="0" xfId="0"/>
    <xf numFmtId="0" fontId="0" fillId="0" borderId="0" xfId="0"/>
    <xf numFmtId="0" fontId="3" fillId="2" borderId="1" xfId="0" applyFont="1" applyFill="1" applyBorder="1"/>
    <xf numFmtId="0" fontId="0" fillId="2" borderId="0" xfId="0" applyFill="1"/>
    <xf numFmtId="0" fontId="4" fillId="2" borderId="0" xfId="0" applyFont="1" applyFill="1" applyBorder="1"/>
    <xf numFmtId="0" fontId="3" fillId="2" borderId="0" xfId="0" applyFont="1" applyFill="1" applyBorder="1"/>
    <xf numFmtId="0" fontId="4" fillId="2" borderId="2" xfId="0" applyFont="1" applyFill="1" applyBorder="1" applyAlignment="1">
      <alignment horizontal="right"/>
    </xf>
    <xf numFmtId="9" fontId="4" fillId="2" borderId="3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8" fillId="0" borderId="0" xfId="1" applyFont="1" applyFill="1" applyBorder="1" applyProtection="1">
      <protection hidden="1"/>
    </xf>
    <xf numFmtId="0" fontId="0" fillId="0" borderId="0" xfId="0" applyBorder="1"/>
    <xf numFmtId="0" fontId="8" fillId="0" borderId="0" xfId="0" applyFont="1" applyBorder="1"/>
    <xf numFmtId="0" fontId="0" fillId="0" borderId="0" xfId="0" applyFill="1" applyBorder="1"/>
    <xf numFmtId="14" fontId="8" fillId="0" borderId="0" xfId="0" applyNumberFormat="1" applyFont="1" applyFill="1" applyBorder="1"/>
    <xf numFmtId="165" fontId="1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3" fillId="2" borderId="3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10" fillId="2" borderId="0" xfId="0" applyFont="1" applyFill="1"/>
    <xf numFmtId="0" fontId="5" fillId="2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ální" xfId="0" builtinId="0"/>
    <cellStyle name="normální_excel_datum_cas" xfId="1"/>
  </cellStyles>
  <dxfs count="36"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</dxfs>
  <tableStyles count="0" defaultTableStyle="TableStyleMedium9" defaultPivotStyle="PivotStyleLight16"/>
  <colors>
    <mruColors>
      <color rgb="FFDDDDDD"/>
      <color rgb="FFFFEFEF"/>
      <color rgb="FFFFF3F3"/>
      <color rgb="FFFFEBEB"/>
      <color rgb="FFFFE7E7"/>
      <color rgb="FFFFE1E1"/>
      <color rgb="FFFFE5E5"/>
      <color rgb="FFEAEAEA"/>
      <color rgb="FFE7FFF4"/>
      <color rgb="FFFFEAE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6"/>
  <sheetViews>
    <sheetView tabSelected="1" topLeftCell="A46" zoomScale="115" zoomScaleNormal="115" workbookViewId="0">
      <selection activeCell="AK66" sqref="AK66"/>
    </sheetView>
  </sheetViews>
  <sheetFormatPr defaultRowHeight="15"/>
  <cols>
    <col min="1" max="1" width="1.28515625" style="1" customWidth="1"/>
    <col min="2" max="2" width="7.140625" customWidth="1"/>
    <col min="3" max="3" width="3.5703125" style="1" customWidth="1"/>
    <col min="4" max="34" width="3.5703125" customWidth="1"/>
    <col min="35" max="35" width="6.42578125" customWidth="1"/>
    <col min="36" max="36" width="1.42578125" customWidth="1"/>
    <col min="38" max="38" width="10.140625" hidden="1" customWidth="1"/>
    <col min="39" max="39" width="45.5703125" hidden="1" customWidth="1"/>
    <col min="40" max="40" width="9.140625" hidden="1" customWidth="1"/>
    <col min="41" max="41" width="14.28515625" customWidth="1"/>
  </cols>
  <sheetData>
    <row r="1" spans="2:40" s="1" customFormat="1" ht="15" customHeight="1">
      <c r="B1" s="32" t="s">
        <v>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1">
        <v>2018</v>
      </c>
      <c r="AF1" s="31"/>
      <c r="AG1" s="31"/>
      <c r="AH1" s="31"/>
      <c r="AI1" s="31"/>
    </row>
    <row r="2" spans="2:40" s="1" customFormat="1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1"/>
      <c r="AF2" s="31"/>
      <c r="AG2" s="31"/>
      <c r="AH2" s="31"/>
      <c r="AI2" s="31"/>
    </row>
    <row r="3" spans="2:40" s="1" customFormat="1">
      <c r="AF3" s="1" t="s">
        <v>21</v>
      </c>
      <c r="AI3" s="1">
        <v>1363</v>
      </c>
    </row>
    <row r="4" spans="2:40" s="1" customFormat="1">
      <c r="B4" s="28">
        <f>DATE(AE1,1,1)</f>
        <v>43101</v>
      </c>
      <c r="C4" s="29"/>
      <c r="D4" s="15">
        <f>DATE(AE1,1,1)</f>
        <v>43101</v>
      </c>
      <c r="E4" s="15">
        <f>D4+1</f>
        <v>43102</v>
      </c>
      <c r="F4" s="15">
        <f t="shared" ref="F4:AH4" si="0">E4+1</f>
        <v>43103</v>
      </c>
      <c r="G4" s="15">
        <f t="shared" si="0"/>
        <v>43104</v>
      </c>
      <c r="H4" s="15">
        <f t="shared" si="0"/>
        <v>43105</v>
      </c>
      <c r="I4" s="15">
        <f t="shared" si="0"/>
        <v>43106</v>
      </c>
      <c r="J4" s="15">
        <f t="shared" si="0"/>
        <v>43107</v>
      </c>
      <c r="K4" s="15">
        <f t="shared" si="0"/>
        <v>43108</v>
      </c>
      <c r="L4" s="15">
        <f t="shared" si="0"/>
        <v>43109</v>
      </c>
      <c r="M4" s="15">
        <f t="shared" si="0"/>
        <v>43110</v>
      </c>
      <c r="N4" s="15">
        <f t="shared" si="0"/>
        <v>43111</v>
      </c>
      <c r="O4" s="15">
        <f t="shared" si="0"/>
        <v>43112</v>
      </c>
      <c r="P4" s="15">
        <f t="shared" si="0"/>
        <v>43113</v>
      </c>
      <c r="Q4" s="15">
        <f t="shared" si="0"/>
        <v>43114</v>
      </c>
      <c r="R4" s="15">
        <f t="shared" si="0"/>
        <v>43115</v>
      </c>
      <c r="S4" s="15">
        <f t="shared" si="0"/>
        <v>43116</v>
      </c>
      <c r="T4" s="15">
        <f t="shared" si="0"/>
        <v>43117</v>
      </c>
      <c r="U4" s="15">
        <f t="shared" si="0"/>
        <v>43118</v>
      </c>
      <c r="V4" s="15">
        <f t="shared" si="0"/>
        <v>43119</v>
      </c>
      <c r="W4" s="15">
        <f t="shared" si="0"/>
        <v>43120</v>
      </c>
      <c r="X4" s="15">
        <f t="shared" si="0"/>
        <v>43121</v>
      </c>
      <c r="Y4" s="15">
        <f t="shared" si="0"/>
        <v>43122</v>
      </c>
      <c r="Z4" s="15">
        <f t="shared" si="0"/>
        <v>43123</v>
      </c>
      <c r="AA4" s="15">
        <f t="shared" si="0"/>
        <v>43124</v>
      </c>
      <c r="AB4" s="15">
        <f t="shared" si="0"/>
        <v>43125</v>
      </c>
      <c r="AC4" s="15">
        <f t="shared" si="0"/>
        <v>43126</v>
      </c>
      <c r="AD4" s="15">
        <f t="shared" si="0"/>
        <v>43127</v>
      </c>
      <c r="AE4" s="15">
        <f t="shared" si="0"/>
        <v>43128</v>
      </c>
      <c r="AF4" s="15">
        <f t="shared" si="0"/>
        <v>43129</v>
      </c>
      <c r="AG4" s="15">
        <f t="shared" si="0"/>
        <v>43130</v>
      </c>
      <c r="AH4" s="15">
        <f t="shared" si="0"/>
        <v>43131</v>
      </c>
      <c r="AI4" s="17" t="s">
        <v>0</v>
      </c>
      <c r="AL4" s="8" t="s">
        <v>4</v>
      </c>
      <c r="AM4" s="9" t="s">
        <v>5</v>
      </c>
      <c r="AN4" s="9"/>
    </row>
    <row r="5" spans="2:40" s="1" customFormat="1">
      <c r="B5" s="24" t="s">
        <v>0</v>
      </c>
      <c r="C5" s="25"/>
      <c r="D5" s="2">
        <v>2</v>
      </c>
      <c r="E5" s="2">
        <v>19</v>
      </c>
      <c r="F5" s="2">
        <v>38</v>
      </c>
      <c r="G5" s="2">
        <v>27</v>
      </c>
      <c r="H5" s="2">
        <v>41</v>
      </c>
      <c r="I5" s="2">
        <v>9</v>
      </c>
      <c r="J5" s="2">
        <v>6</v>
      </c>
      <c r="K5" s="2">
        <v>41</v>
      </c>
      <c r="L5" s="2">
        <v>38</v>
      </c>
      <c r="M5" s="2">
        <v>45</v>
      </c>
      <c r="N5" s="2">
        <v>44</v>
      </c>
      <c r="O5" s="2">
        <v>38</v>
      </c>
      <c r="P5" s="2">
        <v>8</v>
      </c>
      <c r="Q5" s="2">
        <v>4</v>
      </c>
      <c r="R5" s="2">
        <v>47</v>
      </c>
      <c r="S5" s="2">
        <v>43</v>
      </c>
      <c r="T5" s="2">
        <v>58</v>
      </c>
      <c r="U5" s="2">
        <v>40</v>
      </c>
      <c r="V5" s="2">
        <v>70</v>
      </c>
      <c r="W5" s="2">
        <v>15</v>
      </c>
      <c r="X5" s="2">
        <v>7</v>
      </c>
      <c r="Y5" s="2">
        <v>40</v>
      </c>
      <c r="Z5" s="2">
        <v>31</v>
      </c>
      <c r="AA5" s="2">
        <v>48</v>
      </c>
      <c r="AB5" s="2">
        <v>47</v>
      </c>
      <c r="AC5" s="2">
        <v>49</v>
      </c>
      <c r="AD5" s="2">
        <v>11</v>
      </c>
      <c r="AE5" s="2">
        <v>8</v>
      </c>
      <c r="AF5" s="2">
        <v>38</v>
      </c>
      <c r="AG5" s="2">
        <v>40</v>
      </c>
      <c r="AH5" s="2">
        <v>49</v>
      </c>
      <c r="AI5" s="18">
        <f>IF(SUM(D5:AH5)=0,"",SUM(D5:AH5))</f>
        <v>1001</v>
      </c>
      <c r="AL5" s="14">
        <f>DATE(AE1,1,1)</f>
        <v>43101</v>
      </c>
      <c r="AM5" s="10" t="s">
        <v>6</v>
      </c>
      <c r="AN5" s="11" t="s">
        <v>7</v>
      </c>
    </row>
    <row r="6" spans="2:40" s="1" customFormat="1">
      <c r="B6" s="6" t="s">
        <v>2</v>
      </c>
      <c r="C6" s="7">
        <f>IF(AI6="","",AI6/AI5)</f>
        <v>0.65534465534465536</v>
      </c>
      <c r="D6" s="19">
        <v>2</v>
      </c>
      <c r="E6" s="2">
        <v>18</v>
      </c>
      <c r="F6" s="2">
        <v>27</v>
      </c>
      <c r="G6" s="2">
        <v>27</v>
      </c>
      <c r="H6" s="2">
        <v>26</v>
      </c>
      <c r="I6" s="2">
        <v>7</v>
      </c>
      <c r="J6" s="2">
        <v>5</v>
      </c>
      <c r="K6" s="2">
        <v>34</v>
      </c>
      <c r="L6" s="2">
        <v>26</v>
      </c>
      <c r="M6" s="2">
        <v>30</v>
      </c>
      <c r="N6" s="2">
        <v>23</v>
      </c>
      <c r="O6" s="2">
        <v>30</v>
      </c>
      <c r="P6" s="2">
        <v>5</v>
      </c>
      <c r="Q6" s="2">
        <v>3</v>
      </c>
      <c r="R6" s="2">
        <v>31</v>
      </c>
      <c r="S6" s="2">
        <v>26</v>
      </c>
      <c r="T6" s="2">
        <v>40</v>
      </c>
      <c r="U6" s="2">
        <v>23</v>
      </c>
      <c r="V6" s="2">
        <v>29</v>
      </c>
      <c r="W6" s="2">
        <v>7</v>
      </c>
      <c r="X6" s="2">
        <v>1</v>
      </c>
      <c r="Y6" s="2">
        <v>30</v>
      </c>
      <c r="Z6" s="2">
        <v>26</v>
      </c>
      <c r="AA6" s="2">
        <v>35</v>
      </c>
      <c r="AB6" s="2">
        <v>29</v>
      </c>
      <c r="AC6" s="2">
        <v>35</v>
      </c>
      <c r="AD6" s="2">
        <v>4</v>
      </c>
      <c r="AE6" s="2">
        <v>4</v>
      </c>
      <c r="AF6" s="2">
        <v>31</v>
      </c>
      <c r="AG6" s="2">
        <v>22</v>
      </c>
      <c r="AH6" s="2">
        <v>20</v>
      </c>
      <c r="AI6" s="18">
        <f>IF(SUM(D6:AH6)=0,"",SUM(D6:AH6))</f>
        <v>656</v>
      </c>
      <c r="AL6" s="14">
        <f>DOLLAR(("4/"&amp;AE1)/7+MOD(19*MOD(AE1,19)-7,30)*14%,)*7-8</f>
        <v>43189</v>
      </c>
      <c r="AM6" s="10" t="s">
        <v>20</v>
      </c>
      <c r="AN6" s="11" t="s">
        <v>7</v>
      </c>
    </row>
    <row r="7" spans="2:40" s="1" customFormat="1">
      <c r="B7" s="26" t="s">
        <v>1</v>
      </c>
      <c r="C7" s="27"/>
      <c r="D7" s="2">
        <v>0</v>
      </c>
      <c r="E7" s="2">
        <v>1</v>
      </c>
      <c r="F7" s="2">
        <v>11</v>
      </c>
      <c r="G7" s="2">
        <v>0</v>
      </c>
      <c r="H7" s="2">
        <v>15</v>
      </c>
      <c r="I7" s="2">
        <v>2</v>
      </c>
      <c r="J7" s="2">
        <v>1</v>
      </c>
      <c r="K7" s="2">
        <v>7</v>
      </c>
      <c r="L7" s="2">
        <v>12</v>
      </c>
      <c r="M7" s="2">
        <v>15</v>
      </c>
      <c r="N7" s="2">
        <v>21</v>
      </c>
      <c r="O7" s="2">
        <v>8</v>
      </c>
      <c r="P7" s="2">
        <v>3</v>
      </c>
      <c r="Q7" s="2">
        <v>1</v>
      </c>
      <c r="R7" s="2">
        <v>16</v>
      </c>
      <c r="S7" s="2">
        <v>17</v>
      </c>
      <c r="T7" s="2">
        <v>18</v>
      </c>
      <c r="U7" s="2">
        <v>17</v>
      </c>
      <c r="V7" s="2">
        <v>41</v>
      </c>
      <c r="W7" s="2">
        <v>8</v>
      </c>
      <c r="X7" s="2">
        <v>6</v>
      </c>
      <c r="Y7" s="2">
        <v>10</v>
      </c>
      <c r="Z7" s="2">
        <v>5</v>
      </c>
      <c r="AA7" s="2">
        <v>13</v>
      </c>
      <c r="AB7" s="2">
        <v>18</v>
      </c>
      <c r="AC7" s="2">
        <v>14</v>
      </c>
      <c r="AD7" s="2">
        <v>7</v>
      </c>
      <c r="AE7" s="2">
        <v>4</v>
      </c>
      <c r="AF7" s="2">
        <v>7</v>
      </c>
      <c r="AG7" s="2">
        <v>18</v>
      </c>
      <c r="AH7" s="2">
        <v>29</v>
      </c>
      <c r="AI7" s="18">
        <f>IF(SUM(D7:AH7)=0,"",SUM(D7:AH7))</f>
        <v>345</v>
      </c>
      <c r="AL7" s="14">
        <f>DOLLAR(("4/"&amp;AE1)/7+MOD(19*MOD(AE1,19)-7,30)*14%,)*7-6</f>
        <v>43191</v>
      </c>
      <c r="AM7" s="12" t="s">
        <v>8</v>
      </c>
      <c r="AN7" s="11"/>
    </row>
    <row r="8" spans="2:40" s="1" customFormat="1" ht="15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 t="s">
        <v>21</v>
      </c>
      <c r="AG8" s="3"/>
      <c r="AH8" s="3"/>
      <c r="AI8" s="22">
        <v>1243</v>
      </c>
      <c r="AL8" s="14">
        <f>DOLLAR(("4/"&amp;AE1)/7+MOD(19*MOD(AE1,19)-7,30)*14%,)*7-5</f>
        <v>43192</v>
      </c>
      <c r="AM8" s="10" t="s">
        <v>9</v>
      </c>
      <c r="AN8" s="11" t="s">
        <v>7</v>
      </c>
    </row>
    <row r="9" spans="2:40" s="1" customFormat="1">
      <c r="B9" s="28">
        <f>DATE(AE1,2,1)</f>
        <v>43132</v>
      </c>
      <c r="C9" s="29"/>
      <c r="D9" s="15">
        <f>DATE(AE1,2,1)</f>
        <v>43132</v>
      </c>
      <c r="E9" s="15">
        <f>D9+1</f>
        <v>43133</v>
      </c>
      <c r="F9" s="15">
        <f t="shared" ref="F9:AE9" si="1">E9+1</f>
        <v>43134</v>
      </c>
      <c r="G9" s="15">
        <f t="shared" si="1"/>
        <v>43135</v>
      </c>
      <c r="H9" s="15">
        <f t="shared" si="1"/>
        <v>43136</v>
      </c>
      <c r="I9" s="15">
        <f t="shared" si="1"/>
        <v>43137</v>
      </c>
      <c r="J9" s="15">
        <f t="shared" si="1"/>
        <v>43138</v>
      </c>
      <c r="K9" s="15">
        <f t="shared" si="1"/>
        <v>43139</v>
      </c>
      <c r="L9" s="15">
        <f t="shared" si="1"/>
        <v>43140</v>
      </c>
      <c r="M9" s="15">
        <f t="shared" si="1"/>
        <v>43141</v>
      </c>
      <c r="N9" s="15">
        <f t="shared" si="1"/>
        <v>43142</v>
      </c>
      <c r="O9" s="15">
        <f t="shared" si="1"/>
        <v>43143</v>
      </c>
      <c r="P9" s="15">
        <f t="shared" si="1"/>
        <v>43144</v>
      </c>
      <c r="Q9" s="15">
        <f t="shared" si="1"/>
        <v>43145</v>
      </c>
      <c r="R9" s="15">
        <f t="shared" si="1"/>
        <v>43146</v>
      </c>
      <c r="S9" s="15">
        <f t="shared" si="1"/>
        <v>43147</v>
      </c>
      <c r="T9" s="15">
        <f t="shared" si="1"/>
        <v>43148</v>
      </c>
      <c r="U9" s="15">
        <f t="shared" si="1"/>
        <v>43149</v>
      </c>
      <c r="V9" s="15">
        <f t="shared" si="1"/>
        <v>43150</v>
      </c>
      <c r="W9" s="15">
        <f t="shared" si="1"/>
        <v>43151</v>
      </c>
      <c r="X9" s="15">
        <f t="shared" si="1"/>
        <v>43152</v>
      </c>
      <c r="Y9" s="15">
        <f t="shared" si="1"/>
        <v>43153</v>
      </c>
      <c r="Z9" s="15">
        <f t="shared" si="1"/>
        <v>43154</v>
      </c>
      <c r="AA9" s="15">
        <f t="shared" si="1"/>
        <v>43155</v>
      </c>
      <c r="AB9" s="15">
        <f t="shared" si="1"/>
        <v>43156</v>
      </c>
      <c r="AC9" s="15">
        <f t="shared" si="1"/>
        <v>43157</v>
      </c>
      <c r="AD9" s="15">
        <f t="shared" si="1"/>
        <v>43158</v>
      </c>
      <c r="AE9" s="15">
        <f t="shared" si="1"/>
        <v>43159</v>
      </c>
      <c r="AF9" s="15" t="str">
        <f>IF(DAY(AE9+1)=1,"",AE9+1)</f>
        <v/>
      </c>
      <c r="AG9" s="15"/>
      <c r="AH9" s="15"/>
      <c r="AI9" s="17" t="s">
        <v>0</v>
      </c>
      <c r="AL9" s="14">
        <f>DATE(AE1,5,1)</f>
        <v>43221</v>
      </c>
      <c r="AM9" s="10" t="s">
        <v>10</v>
      </c>
      <c r="AN9" s="11" t="s">
        <v>7</v>
      </c>
    </row>
    <row r="10" spans="2:40" s="1" customFormat="1">
      <c r="B10" s="24" t="s">
        <v>0</v>
      </c>
      <c r="C10" s="25"/>
      <c r="D10" s="2">
        <v>40</v>
      </c>
      <c r="E10" s="2">
        <v>43</v>
      </c>
      <c r="F10" s="2">
        <v>12</v>
      </c>
      <c r="G10" s="2">
        <v>9</v>
      </c>
      <c r="H10" s="2">
        <v>45</v>
      </c>
      <c r="I10" s="2">
        <v>43</v>
      </c>
      <c r="J10" s="2">
        <v>45</v>
      </c>
      <c r="K10" s="2">
        <v>52</v>
      </c>
      <c r="L10" s="2">
        <v>68</v>
      </c>
      <c r="M10" s="2">
        <v>10</v>
      </c>
      <c r="N10" s="2">
        <v>4</v>
      </c>
      <c r="O10" s="2">
        <v>41</v>
      </c>
      <c r="P10" s="2">
        <v>44</v>
      </c>
      <c r="Q10" s="2">
        <v>53</v>
      </c>
      <c r="R10" s="2">
        <v>35</v>
      </c>
      <c r="S10" s="2">
        <v>46</v>
      </c>
      <c r="T10" s="2">
        <v>6</v>
      </c>
      <c r="U10" s="2">
        <v>5</v>
      </c>
      <c r="V10" s="2">
        <v>44</v>
      </c>
      <c r="W10" s="2">
        <v>41</v>
      </c>
      <c r="X10" s="2">
        <v>71</v>
      </c>
      <c r="Y10" s="2">
        <v>49</v>
      </c>
      <c r="Z10" s="2">
        <v>55</v>
      </c>
      <c r="AA10" s="2">
        <v>7</v>
      </c>
      <c r="AB10" s="2">
        <v>3</v>
      </c>
      <c r="AC10" s="2">
        <v>54</v>
      </c>
      <c r="AD10" s="2">
        <v>45</v>
      </c>
      <c r="AE10" s="2">
        <v>59</v>
      </c>
      <c r="AF10" s="2"/>
      <c r="AG10" s="2"/>
      <c r="AH10" s="2"/>
      <c r="AI10" s="18">
        <f>IF(SUM(D10:AH10)=0,"",SUM(D10:AH10))</f>
        <v>1029</v>
      </c>
      <c r="AL10" s="14">
        <f>DATE(AE1,5,8)</f>
        <v>43228</v>
      </c>
      <c r="AM10" s="10" t="s">
        <v>11</v>
      </c>
      <c r="AN10" s="13" t="s">
        <v>7</v>
      </c>
    </row>
    <row r="11" spans="2:40" s="1" customFormat="1">
      <c r="B11" s="6" t="s">
        <v>2</v>
      </c>
      <c r="C11" s="7">
        <f>IF(AI11="","",AI11/AI10)</f>
        <v>0.64237123420796893</v>
      </c>
      <c r="D11" s="2">
        <v>22</v>
      </c>
      <c r="E11" s="2">
        <v>26</v>
      </c>
      <c r="F11" s="2">
        <v>7</v>
      </c>
      <c r="G11" s="2">
        <v>7</v>
      </c>
      <c r="H11" s="2">
        <v>28</v>
      </c>
      <c r="I11" s="2">
        <v>28</v>
      </c>
      <c r="J11" s="2">
        <v>27</v>
      </c>
      <c r="K11" s="2">
        <v>30</v>
      </c>
      <c r="L11" s="2">
        <v>41</v>
      </c>
      <c r="M11" s="2">
        <v>9</v>
      </c>
      <c r="N11" s="2">
        <v>3</v>
      </c>
      <c r="O11" s="2">
        <v>29</v>
      </c>
      <c r="P11" s="2">
        <v>35</v>
      </c>
      <c r="Q11" s="2">
        <v>33</v>
      </c>
      <c r="R11" s="2">
        <v>30</v>
      </c>
      <c r="S11" s="2">
        <v>32</v>
      </c>
      <c r="T11" s="2">
        <v>4</v>
      </c>
      <c r="U11" s="2">
        <v>5</v>
      </c>
      <c r="V11" s="2">
        <v>34</v>
      </c>
      <c r="W11" s="2">
        <v>28</v>
      </c>
      <c r="X11" s="2">
        <v>39</v>
      </c>
      <c r="Y11" s="2">
        <v>29</v>
      </c>
      <c r="Z11" s="2">
        <v>37</v>
      </c>
      <c r="AA11" s="2">
        <v>4</v>
      </c>
      <c r="AB11" s="2">
        <v>2</v>
      </c>
      <c r="AC11" s="2">
        <v>34</v>
      </c>
      <c r="AD11" s="2">
        <v>27</v>
      </c>
      <c r="AE11" s="2">
        <v>31</v>
      </c>
      <c r="AF11" s="2"/>
      <c r="AG11" s="2"/>
      <c r="AH11" s="2"/>
      <c r="AI11" s="18">
        <f>IF(SUM(D11:AH11)=0,"",SUM(D11:AH11))</f>
        <v>661</v>
      </c>
      <c r="AL11" s="14">
        <f>DATE(AE1,7,5)</f>
        <v>43286</v>
      </c>
      <c r="AM11" s="10" t="s">
        <v>12</v>
      </c>
      <c r="AN11" s="13" t="s">
        <v>7</v>
      </c>
    </row>
    <row r="12" spans="2:40" s="1" customFormat="1">
      <c r="B12" s="26" t="s">
        <v>1</v>
      </c>
      <c r="C12" s="27"/>
      <c r="D12" s="2">
        <v>18</v>
      </c>
      <c r="E12" s="2">
        <v>17</v>
      </c>
      <c r="F12" s="2">
        <v>5</v>
      </c>
      <c r="G12" s="2">
        <v>2</v>
      </c>
      <c r="H12" s="2">
        <v>17</v>
      </c>
      <c r="I12" s="2">
        <v>15</v>
      </c>
      <c r="J12" s="2">
        <v>18</v>
      </c>
      <c r="K12" s="2">
        <v>22</v>
      </c>
      <c r="L12" s="2">
        <v>27</v>
      </c>
      <c r="M12" s="2">
        <v>1</v>
      </c>
      <c r="N12" s="2">
        <v>1</v>
      </c>
      <c r="O12" s="2">
        <v>12</v>
      </c>
      <c r="P12" s="2">
        <v>9</v>
      </c>
      <c r="Q12" s="2">
        <v>20</v>
      </c>
      <c r="R12" s="2">
        <v>5</v>
      </c>
      <c r="S12" s="2">
        <v>14</v>
      </c>
      <c r="T12" s="2">
        <v>2</v>
      </c>
      <c r="U12" s="2">
        <v>0</v>
      </c>
      <c r="V12" s="2">
        <v>10</v>
      </c>
      <c r="W12" s="2">
        <v>13</v>
      </c>
      <c r="X12" s="2">
        <v>32</v>
      </c>
      <c r="Y12" s="2">
        <v>20</v>
      </c>
      <c r="Z12" s="2">
        <v>18</v>
      </c>
      <c r="AA12" s="2">
        <v>3</v>
      </c>
      <c r="AB12" s="2">
        <v>1</v>
      </c>
      <c r="AC12" s="2">
        <v>20</v>
      </c>
      <c r="AD12" s="2">
        <v>18</v>
      </c>
      <c r="AE12" s="2">
        <v>28</v>
      </c>
      <c r="AF12" s="2"/>
      <c r="AG12" s="2"/>
      <c r="AH12" s="2"/>
      <c r="AI12" s="18">
        <f>IF(SUM(D12:AH12)=0,"",SUM(D12:AH12))</f>
        <v>368</v>
      </c>
      <c r="AL12" s="14">
        <f>DATE(AE1,7,6)</f>
        <v>43287</v>
      </c>
      <c r="AM12" s="10" t="s">
        <v>13</v>
      </c>
      <c r="AN12" s="13" t="s">
        <v>7</v>
      </c>
    </row>
    <row r="13" spans="2:40" s="1" customForma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 t="s">
        <v>22</v>
      </c>
      <c r="AG13" s="3"/>
      <c r="AH13" s="3"/>
      <c r="AI13" s="20">
        <v>1341</v>
      </c>
      <c r="AL13" s="14">
        <f>DATE(AE1,9,28)</f>
        <v>43371</v>
      </c>
      <c r="AM13" s="10" t="s">
        <v>14</v>
      </c>
      <c r="AN13" s="13" t="s">
        <v>7</v>
      </c>
    </row>
    <row r="14" spans="2:40" s="1" customFormat="1">
      <c r="B14" s="28">
        <f>DATE(AE1,3,1)</f>
        <v>43160</v>
      </c>
      <c r="C14" s="29"/>
      <c r="D14" s="15">
        <f>DATE(AE1,3,1)</f>
        <v>43160</v>
      </c>
      <c r="E14" s="15">
        <f t="shared" ref="E14:AH14" si="2">D14+1</f>
        <v>43161</v>
      </c>
      <c r="F14" s="15">
        <f t="shared" si="2"/>
        <v>43162</v>
      </c>
      <c r="G14" s="15">
        <f t="shared" si="2"/>
        <v>43163</v>
      </c>
      <c r="H14" s="15">
        <f t="shared" si="2"/>
        <v>43164</v>
      </c>
      <c r="I14" s="15">
        <f t="shared" si="2"/>
        <v>43165</v>
      </c>
      <c r="J14" s="15">
        <f t="shared" si="2"/>
        <v>43166</v>
      </c>
      <c r="K14" s="15">
        <f t="shared" si="2"/>
        <v>43167</v>
      </c>
      <c r="L14" s="15">
        <f t="shared" si="2"/>
        <v>43168</v>
      </c>
      <c r="M14" s="15">
        <f t="shared" si="2"/>
        <v>43169</v>
      </c>
      <c r="N14" s="15">
        <f t="shared" si="2"/>
        <v>43170</v>
      </c>
      <c r="O14" s="15">
        <f t="shared" si="2"/>
        <v>43171</v>
      </c>
      <c r="P14" s="15">
        <f t="shared" si="2"/>
        <v>43172</v>
      </c>
      <c r="Q14" s="15">
        <f t="shared" si="2"/>
        <v>43173</v>
      </c>
      <c r="R14" s="15">
        <f t="shared" si="2"/>
        <v>43174</v>
      </c>
      <c r="S14" s="15">
        <f t="shared" si="2"/>
        <v>43175</v>
      </c>
      <c r="T14" s="15">
        <f t="shared" si="2"/>
        <v>43176</v>
      </c>
      <c r="U14" s="15">
        <f t="shared" si="2"/>
        <v>43177</v>
      </c>
      <c r="V14" s="15">
        <f t="shared" si="2"/>
        <v>43178</v>
      </c>
      <c r="W14" s="15">
        <f t="shared" si="2"/>
        <v>43179</v>
      </c>
      <c r="X14" s="15">
        <f t="shared" si="2"/>
        <v>43180</v>
      </c>
      <c r="Y14" s="15">
        <f t="shared" si="2"/>
        <v>43181</v>
      </c>
      <c r="Z14" s="15">
        <f t="shared" si="2"/>
        <v>43182</v>
      </c>
      <c r="AA14" s="15">
        <f t="shared" si="2"/>
        <v>43183</v>
      </c>
      <c r="AB14" s="15">
        <f t="shared" si="2"/>
        <v>43184</v>
      </c>
      <c r="AC14" s="15">
        <f t="shared" si="2"/>
        <v>43185</v>
      </c>
      <c r="AD14" s="15">
        <f t="shared" si="2"/>
        <v>43186</v>
      </c>
      <c r="AE14" s="15">
        <f t="shared" si="2"/>
        <v>43187</v>
      </c>
      <c r="AF14" s="15">
        <f t="shared" si="2"/>
        <v>43188</v>
      </c>
      <c r="AG14" s="15">
        <f t="shared" si="2"/>
        <v>43189</v>
      </c>
      <c r="AH14" s="15">
        <f t="shared" si="2"/>
        <v>43190</v>
      </c>
      <c r="AI14" s="17" t="s">
        <v>0</v>
      </c>
      <c r="AL14" s="14">
        <f>DATE(AE1,10,28)</f>
        <v>43401</v>
      </c>
      <c r="AM14" s="10" t="s">
        <v>15</v>
      </c>
      <c r="AN14" s="13" t="s">
        <v>7</v>
      </c>
    </row>
    <row r="15" spans="2:40" s="1" customFormat="1">
      <c r="B15" s="24" t="s">
        <v>0</v>
      </c>
      <c r="C15" s="25"/>
      <c r="D15" s="2">
        <v>37</v>
      </c>
      <c r="E15" s="2">
        <v>35</v>
      </c>
      <c r="F15" s="2">
        <v>9</v>
      </c>
      <c r="G15" s="2">
        <v>10</v>
      </c>
      <c r="H15" s="2">
        <v>37</v>
      </c>
      <c r="I15" s="2">
        <v>47</v>
      </c>
      <c r="J15" s="2">
        <v>53</v>
      </c>
      <c r="K15" s="2">
        <v>41</v>
      </c>
      <c r="L15" s="2">
        <v>45</v>
      </c>
      <c r="M15" s="2">
        <v>9</v>
      </c>
      <c r="N15" s="2">
        <v>7</v>
      </c>
      <c r="O15" s="2">
        <v>33</v>
      </c>
      <c r="P15" s="2">
        <v>37</v>
      </c>
      <c r="Q15" s="2">
        <v>52</v>
      </c>
      <c r="R15" s="2">
        <v>36</v>
      </c>
      <c r="S15" s="2">
        <v>43</v>
      </c>
      <c r="T15" s="2">
        <v>7</v>
      </c>
      <c r="U15" s="2">
        <v>4</v>
      </c>
      <c r="V15" s="2">
        <v>43</v>
      </c>
      <c r="W15" s="2">
        <v>46</v>
      </c>
      <c r="X15" s="2">
        <v>54</v>
      </c>
      <c r="Y15" s="2">
        <v>45</v>
      </c>
      <c r="Z15" s="2">
        <v>48</v>
      </c>
      <c r="AA15" s="2">
        <v>10</v>
      </c>
      <c r="AB15" s="2">
        <v>6</v>
      </c>
      <c r="AC15" s="2">
        <v>42</v>
      </c>
      <c r="AD15" s="2">
        <v>47</v>
      </c>
      <c r="AE15" s="2">
        <v>48</v>
      </c>
      <c r="AF15" s="2">
        <v>59</v>
      </c>
      <c r="AG15" s="2">
        <v>11</v>
      </c>
      <c r="AH15" s="2">
        <v>8</v>
      </c>
      <c r="AI15" s="18">
        <f>IF(SUM(D15:AH15)=0,"",SUM(D15:AH15))</f>
        <v>1009</v>
      </c>
      <c r="AL15" s="14">
        <f>DATE(AE1,11,17)</f>
        <v>43421</v>
      </c>
      <c r="AM15" s="10" t="s">
        <v>16</v>
      </c>
      <c r="AN15" s="13" t="s">
        <v>7</v>
      </c>
    </row>
    <row r="16" spans="2:40" s="1" customFormat="1">
      <c r="B16" s="6" t="s">
        <v>2</v>
      </c>
      <c r="C16" s="7">
        <f>IF(AI16="","",AI16/AI15)</f>
        <v>0.71357779980178393</v>
      </c>
      <c r="D16" s="2">
        <v>29</v>
      </c>
      <c r="E16" s="2">
        <v>28</v>
      </c>
      <c r="F16" s="2">
        <v>3</v>
      </c>
      <c r="G16" s="2">
        <v>4</v>
      </c>
      <c r="H16" s="2">
        <v>31</v>
      </c>
      <c r="I16" s="2">
        <v>26</v>
      </c>
      <c r="J16" s="2">
        <v>34</v>
      </c>
      <c r="K16" s="2">
        <v>33</v>
      </c>
      <c r="L16" s="2">
        <v>34</v>
      </c>
      <c r="M16" s="2">
        <v>7</v>
      </c>
      <c r="N16" s="2">
        <v>4</v>
      </c>
      <c r="O16" s="2">
        <v>22</v>
      </c>
      <c r="P16" s="2">
        <v>31</v>
      </c>
      <c r="Q16" s="2">
        <v>40</v>
      </c>
      <c r="R16" s="2">
        <v>32</v>
      </c>
      <c r="S16" s="2">
        <v>37</v>
      </c>
      <c r="T16" s="2">
        <v>2</v>
      </c>
      <c r="U16" s="2">
        <v>3</v>
      </c>
      <c r="V16" s="2">
        <v>33</v>
      </c>
      <c r="W16" s="2">
        <v>32</v>
      </c>
      <c r="X16" s="2">
        <v>30</v>
      </c>
      <c r="Y16" s="2">
        <v>35</v>
      </c>
      <c r="Z16" s="2">
        <v>29</v>
      </c>
      <c r="AA16" s="2">
        <v>9</v>
      </c>
      <c r="AB16" s="2">
        <v>3</v>
      </c>
      <c r="AC16" s="2">
        <v>27</v>
      </c>
      <c r="AD16" s="2">
        <v>30</v>
      </c>
      <c r="AE16" s="2">
        <v>37</v>
      </c>
      <c r="AF16" s="2">
        <v>47</v>
      </c>
      <c r="AG16" s="2">
        <v>6</v>
      </c>
      <c r="AH16" s="2">
        <v>2</v>
      </c>
      <c r="AI16" s="18">
        <f>IF(SUM(D16:AH16)=0,"",SUM(D16:AH16))</f>
        <v>720</v>
      </c>
      <c r="AL16" s="14">
        <f>DATE(AE1,12,24)</f>
        <v>43458</v>
      </c>
      <c r="AM16" s="10" t="s">
        <v>17</v>
      </c>
      <c r="AN16" s="13" t="s">
        <v>7</v>
      </c>
    </row>
    <row r="17" spans="2:40" s="1" customFormat="1">
      <c r="B17" s="26" t="s">
        <v>1</v>
      </c>
      <c r="C17" s="27"/>
      <c r="D17" s="2">
        <v>8</v>
      </c>
      <c r="E17" s="2">
        <v>7</v>
      </c>
      <c r="F17" s="2">
        <v>6</v>
      </c>
      <c r="G17" s="2">
        <v>6</v>
      </c>
      <c r="H17" s="2">
        <v>6</v>
      </c>
      <c r="I17" s="2">
        <v>21</v>
      </c>
      <c r="J17" s="2">
        <v>19</v>
      </c>
      <c r="K17" s="2">
        <v>8</v>
      </c>
      <c r="L17" s="2">
        <v>11</v>
      </c>
      <c r="M17" s="2">
        <v>2</v>
      </c>
      <c r="N17" s="2">
        <v>3</v>
      </c>
      <c r="O17" s="2">
        <v>9</v>
      </c>
      <c r="P17" s="2">
        <v>6</v>
      </c>
      <c r="Q17" s="2">
        <v>12</v>
      </c>
      <c r="R17" s="2">
        <v>4</v>
      </c>
      <c r="S17" s="2">
        <v>6</v>
      </c>
      <c r="T17" s="2">
        <v>5</v>
      </c>
      <c r="U17" s="2">
        <v>1</v>
      </c>
      <c r="V17" s="2">
        <v>10</v>
      </c>
      <c r="W17" s="2">
        <v>14</v>
      </c>
      <c r="X17" s="2">
        <v>24</v>
      </c>
      <c r="Y17" s="2">
        <v>10</v>
      </c>
      <c r="Z17" s="2">
        <v>19</v>
      </c>
      <c r="AA17" s="2">
        <v>1</v>
      </c>
      <c r="AB17" s="2">
        <v>3</v>
      </c>
      <c r="AC17" s="2">
        <v>15</v>
      </c>
      <c r="AD17" s="2">
        <v>17</v>
      </c>
      <c r="AE17" s="2">
        <v>11</v>
      </c>
      <c r="AF17" s="2">
        <v>12</v>
      </c>
      <c r="AG17" s="2">
        <v>5</v>
      </c>
      <c r="AH17" s="2">
        <v>6</v>
      </c>
      <c r="AI17" s="18">
        <f>IF(SUM(D17:AH17)=0,"",SUM(D17:AH17))</f>
        <v>287</v>
      </c>
      <c r="AL17" s="14">
        <f>DATE(AE1,12,25)</f>
        <v>43459</v>
      </c>
      <c r="AM17" s="10" t="s">
        <v>18</v>
      </c>
      <c r="AN17" s="13" t="s">
        <v>7</v>
      </c>
    </row>
    <row r="18" spans="2:40" s="1" customForma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 t="s">
        <v>22</v>
      </c>
      <c r="AG18" s="3"/>
      <c r="AH18" s="3"/>
      <c r="AI18" s="20">
        <v>1334</v>
      </c>
      <c r="AL18" s="14">
        <f>DATE(AE1,12,26)</f>
        <v>43460</v>
      </c>
      <c r="AM18" s="10" t="s">
        <v>19</v>
      </c>
      <c r="AN18" s="13" t="s">
        <v>7</v>
      </c>
    </row>
    <row r="19" spans="2:40" s="1" customFormat="1">
      <c r="B19" s="28">
        <f>DATE(AE1,4,1)</f>
        <v>43191</v>
      </c>
      <c r="C19" s="29"/>
      <c r="D19" s="15">
        <f>DATE(AE1,4,1)</f>
        <v>43191</v>
      </c>
      <c r="E19" s="15">
        <f t="shared" ref="E19:AG19" si="3">D19+1</f>
        <v>43192</v>
      </c>
      <c r="F19" s="15">
        <f t="shared" si="3"/>
        <v>43193</v>
      </c>
      <c r="G19" s="15">
        <f t="shared" si="3"/>
        <v>43194</v>
      </c>
      <c r="H19" s="15">
        <f t="shared" si="3"/>
        <v>43195</v>
      </c>
      <c r="I19" s="15">
        <f t="shared" si="3"/>
        <v>43196</v>
      </c>
      <c r="J19" s="15">
        <f t="shared" si="3"/>
        <v>43197</v>
      </c>
      <c r="K19" s="15">
        <f t="shared" si="3"/>
        <v>43198</v>
      </c>
      <c r="L19" s="15">
        <f t="shared" si="3"/>
        <v>43199</v>
      </c>
      <c r="M19" s="15">
        <f t="shared" si="3"/>
        <v>43200</v>
      </c>
      <c r="N19" s="15">
        <f t="shared" si="3"/>
        <v>43201</v>
      </c>
      <c r="O19" s="15">
        <f t="shared" si="3"/>
        <v>43202</v>
      </c>
      <c r="P19" s="15">
        <f t="shared" si="3"/>
        <v>43203</v>
      </c>
      <c r="Q19" s="15">
        <f t="shared" si="3"/>
        <v>43204</v>
      </c>
      <c r="R19" s="15">
        <f t="shared" si="3"/>
        <v>43205</v>
      </c>
      <c r="S19" s="15">
        <f t="shared" si="3"/>
        <v>43206</v>
      </c>
      <c r="T19" s="15">
        <f t="shared" si="3"/>
        <v>43207</v>
      </c>
      <c r="U19" s="15">
        <f t="shared" si="3"/>
        <v>43208</v>
      </c>
      <c r="V19" s="15">
        <f t="shared" si="3"/>
        <v>43209</v>
      </c>
      <c r="W19" s="15">
        <f t="shared" si="3"/>
        <v>43210</v>
      </c>
      <c r="X19" s="15">
        <f t="shared" si="3"/>
        <v>43211</v>
      </c>
      <c r="Y19" s="15">
        <f t="shared" si="3"/>
        <v>43212</v>
      </c>
      <c r="Z19" s="15">
        <f t="shared" si="3"/>
        <v>43213</v>
      </c>
      <c r="AA19" s="15">
        <f t="shared" si="3"/>
        <v>43214</v>
      </c>
      <c r="AB19" s="15">
        <f t="shared" si="3"/>
        <v>43215</v>
      </c>
      <c r="AC19" s="15">
        <f t="shared" si="3"/>
        <v>43216</v>
      </c>
      <c r="AD19" s="15">
        <f t="shared" si="3"/>
        <v>43217</v>
      </c>
      <c r="AE19" s="15">
        <f t="shared" si="3"/>
        <v>43218</v>
      </c>
      <c r="AF19" s="15">
        <f t="shared" si="3"/>
        <v>43219</v>
      </c>
      <c r="AG19" s="15">
        <f t="shared" si="3"/>
        <v>43220</v>
      </c>
      <c r="AH19" s="16"/>
      <c r="AI19" s="17" t="s">
        <v>0</v>
      </c>
    </row>
    <row r="20" spans="2:40" s="1" customFormat="1">
      <c r="B20" s="24" t="s">
        <v>0</v>
      </c>
      <c r="C20" s="25"/>
      <c r="D20" s="2">
        <v>0</v>
      </c>
      <c r="E20" s="2">
        <v>1</v>
      </c>
      <c r="F20" s="2">
        <v>45</v>
      </c>
      <c r="G20" s="2">
        <v>44</v>
      </c>
      <c r="H20" s="2">
        <v>46</v>
      </c>
      <c r="I20" s="2">
        <v>43</v>
      </c>
      <c r="J20" s="2">
        <v>16</v>
      </c>
      <c r="K20" s="2">
        <v>9</v>
      </c>
      <c r="L20" s="2">
        <v>46</v>
      </c>
      <c r="M20" s="2">
        <v>38</v>
      </c>
      <c r="N20" s="2">
        <v>37</v>
      </c>
      <c r="O20" s="2">
        <v>54</v>
      </c>
      <c r="P20" s="2">
        <v>52</v>
      </c>
      <c r="Q20" s="2">
        <v>21</v>
      </c>
      <c r="R20" s="2">
        <v>0</v>
      </c>
      <c r="S20" s="2">
        <v>35</v>
      </c>
      <c r="T20" s="2">
        <v>40</v>
      </c>
      <c r="U20" s="2">
        <v>55</v>
      </c>
      <c r="V20" s="2">
        <v>48</v>
      </c>
      <c r="W20" s="2">
        <v>55</v>
      </c>
      <c r="X20" s="2">
        <v>9</v>
      </c>
      <c r="Y20" s="2">
        <v>0</v>
      </c>
      <c r="Z20" s="2">
        <v>42</v>
      </c>
      <c r="AA20" s="2">
        <v>40</v>
      </c>
      <c r="AB20" s="2">
        <v>40</v>
      </c>
      <c r="AC20" s="2">
        <v>43</v>
      </c>
      <c r="AD20" s="2">
        <v>53</v>
      </c>
      <c r="AE20" s="2">
        <v>13</v>
      </c>
      <c r="AF20" s="2">
        <v>8</v>
      </c>
      <c r="AG20" s="2">
        <v>45</v>
      </c>
      <c r="AH20" s="2"/>
      <c r="AI20" s="18">
        <v>978</v>
      </c>
    </row>
    <row r="21" spans="2:40" s="1" customFormat="1">
      <c r="B21" s="6" t="s">
        <v>2</v>
      </c>
      <c r="C21" s="7">
        <f>IF(AI21="","",AI21/AI20)</f>
        <v>0.67484662576687116</v>
      </c>
      <c r="D21" s="2">
        <v>0</v>
      </c>
      <c r="E21" s="2">
        <v>1</v>
      </c>
      <c r="F21" s="2">
        <v>34</v>
      </c>
      <c r="G21" s="2">
        <v>33</v>
      </c>
      <c r="H21" s="2">
        <v>31</v>
      </c>
      <c r="I21" s="2">
        <v>26</v>
      </c>
      <c r="J21" s="2">
        <v>4</v>
      </c>
      <c r="K21" s="2">
        <v>4</v>
      </c>
      <c r="L21" s="2">
        <v>32</v>
      </c>
      <c r="M21" s="2">
        <v>32</v>
      </c>
      <c r="N21" s="2">
        <v>28</v>
      </c>
      <c r="O21" s="2">
        <v>40</v>
      </c>
      <c r="P21" s="2">
        <v>37</v>
      </c>
      <c r="Q21" s="2">
        <v>10</v>
      </c>
      <c r="R21" s="2">
        <v>0</v>
      </c>
      <c r="S21" s="2">
        <v>31</v>
      </c>
      <c r="T21" s="2">
        <v>22</v>
      </c>
      <c r="U21" s="2">
        <v>29</v>
      </c>
      <c r="V21" s="2">
        <v>27</v>
      </c>
      <c r="W21" s="2">
        <v>30</v>
      </c>
      <c r="X21" s="2">
        <v>4</v>
      </c>
      <c r="Y21" s="2">
        <v>0</v>
      </c>
      <c r="Z21" s="2">
        <v>30</v>
      </c>
      <c r="AA21" s="2">
        <v>35</v>
      </c>
      <c r="AB21" s="2">
        <v>30</v>
      </c>
      <c r="AC21" s="2">
        <v>33</v>
      </c>
      <c r="AD21" s="2">
        <v>36</v>
      </c>
      <c r="AE21" s="2">
        <v>7</v>
      </c>
      <c r="AF21" s="2">
        <v>3</v>
      </c>
      <c r="AG21" s="2">
        <v>31</v>
      </c>
      <c r="AH21" s="2"/>
      <c r="AI21" s="18">
        <v>660</v>
      </c>
    </row>
    <row r="22" spans="2:40">
      <c r="B22" s="26" t="s">
        <v>1</v>
      </c>
      <c r="C22" s="27"/>
      <c r="D22" s="2">
        <v>0</v>
      </c>
      <c r="E22" s="2">
        <v>0</v>
      </c>
      <c r="F22" s="2">
        <v>9</v>
      </c>
      <c r="G22" s="2">
        <v>11</v>
      </c>
      <c r="H22" s="2">
        <v>15</v>
      </c>
      <c r="I22" s="2">
        <v>17</v>
      </c>
      <c r="J22" s="2">
        <v>12</v>
      </c>
      <c r="K22" s="2">
        <v>5</v>
      </c>
      <c r="L22" s="2">
        <v>14</v>
      </c>
      <c r="M22" s="2">
        <v>6</v>
      </c>
      <c r="N22" s="2">
        <v>9</v>
      </c>
      <c r="O22" s="2">
        <v>14</v>
      </c>
      <c r="P22" s="2">
        <v>15</v>
      </c>
      <c r="Q22" s="2">
        <v>11</v>
      </c>
      <c r="R22" s="2">
        <v>0</v>
      </c>
      <c r="S22" s="2">
        <v>4</v>
      </c>
      <c r="T22" s="2">
        <v>18</v>
      </c>
      <c r="U22" s="2">
        <v>26</v>
      </c>
      <c r="V22" s="2">
        <v>21</v>
      </c>
      <c r="W22" s="2">
        <v>25</v>
      </c>
      <c r="X22" s="2">
        <v>5</v>
      </c>
      <c r="Y22" s="2">
        <v>0</v>
      </c>
      <c r="Z22" s="2">
        <v>12</v>
      </c>
      <c r="AA22" s="2">
        <v>5</v>
      </c>
      <c r="AB22" s="2">
        <v>10</v>
      </c>
      <c r="AC22" s="2">
        <v>10</v>
      </c>
      <c r="AD22" s="2">
        <v>17</v>
      </c>
      <c r="AE22" s="2">
        <v>6</v>
      </c>
      <c r="AF22" s="2">
        <v>5</v>
      </c>
      <c r="AG22" s="2">
        <v>14</v>
      </c>
      <c r="AH22" s="2"/>
      <c r="AI22" s="18">
        <f>IF(SUM(D22:AH22)=0,"",SUM(D22:AH22))</f>
        <v>316</v>
      </c>
    </row>
    <row r="23" spans="2:40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 t="s">
        <v>22</v>
      </c>
      <c r="AG23" s="3"/>
      <c r="AH23" s="3"/>
      <c r="AI23" s="20">
        <v>1441</v>
      </c>
    </row>
    <row r="24" spans="2:40">
      <c r="B24" s="28">
        <f>DATE(AE1,5,1)</f>
        <v>43221</v>
      </c>
      <c r="C24" s="29"/>
      <c r="D24" s="15">
        <f>DATE(AE1,5,1)</f>
        <v>43221</v>
      </c>
      <c r="E24" s="15">
        <f t="shared" ref="E24:AH24" si="4">D24+1</f>
        <v>43222</v>
      </c>
      <c r="F24" s="15">
        <f t="shared" si="4"/>
        <v>43223</v>
      </c>
      <c r="G24" s="15">
        <f t="shared" si="4"/>
        <v>43224</v>
      </c>
      <c r="H24" s="15">
        <f t="shared" si="4"/>
        <v>43225</v>
      </c>
      <c r="I24" s="15">
        <f t="shared" si="4"/>
        <v>43226</v>
      </c>
      <c r="J24" s="15">
        <f t="shared" si="4"/>
        <v>43227</v>
      </c>
      <c r="K24" s="15">
        <f t="shared" si="4"/>
        <v>43228</v>
      </c>
      <c r="L24" s="15">
        <f t="shared" si="4"/>
        <v>43229</v>
      </c>
      <c r="M24" s="15">
        <f t="shared" si="4"/>
        <v>43230</v>
      </c>
      <c r="N24" s="15">
        <f t="shared" si="4"/>
        <v>43231</v>
      </c>
      <c r="O24" s="15">
        <f t="shared" si="4"/>
        <v>43232</v>
      </c>
      <c r="P24" s="15">
        <f t="shared" si="4"/>
        <v>43233</v>
      </c>
      <c r="Q24" s="15">
        <f t="shared" si="4"/>
        <v>43234</v>
      </c>
      <c r="R24" s="15">
        <f t="shared" si="4"/>
        <v>43235</v>
      </c>
      <c r="S24" s="15">
        <f t="shared" si="4"/>
        <v>43236</v>
      </c>
      <c r="T24" s="15">
        <f t="shared" si="4"/>
        <v>43237</v>
      </c>
      <c r="U24" s="15">
        <f t="shared" si="4"/>
        <v>43238</v>
      </c>
      <c r="V24" s="15">
        <f t="shared" si="4"/>
        <v>43239</v>
      </c>
      <c r="W24" s="15">
        <f t="shared" si="4"/>
        <v>43240</v>
      </c>
      <c r="X24" s="15">
        <f t="shared" si="4"/>
        <v>43241</v>
      </c>
      <c r="Y24" s="15">
        <f t="shared" si="4"/>
        <v>43242</v>
      </c>
      <c r="Z24" s="15">
        <f t="shared" si="4"/>
        <v>43243</v>
      </c>
      <c r="AA24" s="15">
        <f t="shared" si="4"/>
        <v>43244</v>
      </c>
      <c r="AB24" s="15">
        <f t="shared" si="4"/>
        <v>43245</v>
      </c>
      <c r="AC24" s="15">
        <f t="shared" si="4"/>
        <v>43246</v>
      </c>
      <c r="AD24" s="15">
        <f t="shared" si="4"/>
        <v>43247</v>
      </c>
      <c r="AE24" s="15">
        <f t="shared" si="4"/>
        <v>43248</v>
      </c>
      <c r="AF24" s="15">
        <f t="shared" si="4"/>
        <v>43249</v>
      </c>
      <c r="AG24" s="15">
        <f t="shared" si="4"/>
        <v>43250</v>
      </c>
      <c r="AH24" s="15">
        <f t="shared" si="4"/>
        <v>43251</v>
      </c>
      <c r="AI24" s="17" t="s">
        <v>0</v>
      </c>
      <c r="AJ24" s="1"/>
    </row>
    <row r="25" spans="2:40">
      <c r="B25" s="24" t="s">
        <v>0</v>
      </c>
      <c r="C25" s="25"/>
      <c r="D25" s="2">
        <v>15</v>
      </c>
      <c r="E25" s="2">
        <v>44</v>
      </c>
      <c r="F25" s="2">
        <v>37</v>
      </c>
      <c r="G25" s="2">
        <v>70</v>
      </c>
      <c r="H25" s="2">
        <v>13</v>
      </c>
      <c r="I25" s="2">
        <v>7</v>
      </c>
      <c r="J25" s="2">
        <v>38</v>
      </c>
      <c r="K25" s="2">
        <v>5</v>
      </c>
      <c r="L25" s="2">
        <v>47</v>
      </c>
      <c r="M25" s="2">
        <v>36</v>
      </c>
      <c r="N25" s="2">
        <v>41</v>
      </c>
      <c r="O25" s="2">
        <v>14</v>
      </c>
      <c r="P25" s="2">
        <v>0</v>
      </c>
      <c r="Q25" s="2">
        <v>24</v>
      </c>
      <c r="R25" s="2">
        <v>30</v>
      </c>
      <c r="S25" s="2">
        <v>44</v>
      </c>
      <c r="T25" s="2">
        <v>40</v>
      </c>
      <c r="U25" s="2">
        <v>36</v>
      </c>
      <c r="V25" s="2">
        <v>8</v>
      </c>
      <c r="W25" s="2">
        <v>6</v>
      </c>
      <c r="X25" s="2">
        <v>42</v>
      </c>
      <c r="Y25" s="2">
        <v>41</v>
      </c>
      <c r="Z25" s="2">
        <v>56</v>
      </c>
      <c r="AA25" s="2">
        <v>38</v>
      </c>
      <c r="AB25" s="2">
        <v>52</v>
      </c>
      <c r="AC25" s="2">
        <v>7</v>
      </c>
      <c r="AD25" s="2">
        <v>6</v>
      </c>
      <c r="AE25" s="2">
        <v>38</v>
      </c>
      <c r="AF25" s="2">
        <v>35</v>
      </c>
      <c r="AG25" s="2">
        <v>37</v>
      </c>
      <c r="AH25" s="2">
        <v>53</v>
      </c>
      <c r="AI25" s="18">
        <f>IF(SUM(D25:AH25)=0,"",SUM(D25:AH25))</f>
        <v>960</v>
      </c>
    </row>
    <row r="26" spans="2:40">
      <c r="B26" s="6" t="s">
        <v>2</v>
      </c>
      <c r="C26" s="7">
        <f>IF(AI26="","",AI26/AI25)</f>
        <v>0.69270833333333337</v>
      </c>
      <c r="D26" s="2">
        <v>4</v>
      </c>
      <c r="E26" s="2">
        <v>36</v>
      </c>
      <c r="F26" s="2">
        <v>29</v>
      </c>
      <c r="G26" s="2">
        <v>40</v>
      </c>
      <c r="H26" s="2">
        <v>7</v>
      </c>
      <c r="I26" s="2">
        <v>1</v>
      </c>
      <c r="J26" s="2">
        <v>28</v>
      </c>
      <c r="K26" s="2">
        <v>1</v>
      </c>
      <c r="L26" s="2">
        <v>28</v>
      </c>
      <c r="M26" s="2">
        <v>23</v>
      </c>
      <c r="N26" s="2">
        <v>30</v>
      </c>
      <c r="O26" s="2">
        <v>11</v>
      </c>
      <c r="P26" s="2">
        <v>0</v>
      </c>
      <c r="Q26" s="2">
        <v>23</v>
      </c>
      <c r="R26" s="2">
        <v>25</v>
      </c>
      <c r="S26" s="2">
        <v>35</v>
      </c>
      <c r="T26" s="2">
        <v>34</v>
      </c>
      <c r="U26" s="2">
        <v>28</v>
      </c>
      <c r="V26" s="2">
        <v>7</v>
      </c>
      <c r="W26" s="2">
        <v>5</v>
      </c>
      <c r="X26" s="2">
        <v>30</v>
      </c>
      <c r="Y26" s="2">
        <v>30</v>
      </c>
      <c r="Z26" s="2">
        <v>37</v>
      </c>
      <c r="AA26" s="2">
        <v>21</v>
      </c>
      <c r="AB26" s="2">
        <v>27</v>
      </c>
      <c r="AC26" s="2">
        <v>4</v>
      </c>
      <c r="AD26" s="2">
        <v>2</v>
      </c>
      <c r="AE26" s="2">
        <v>33</v>
      </c>
      <c r="AF26" s="2">
        <v>23</v>
      </c>
      <c r="AG26" s="2">
        <v>30</v>
      </c>
      <c r="AH26" s="2">
        <v>33</v>
      </c>
      <c r="AI26" s="18">
        <f>IF(SUM(D26:AH26)=0,"",SUM(D26:AH26))</f>
        <v>665</v>
      </c>
    </row>
    <row r="27" spans="2:40">
      <c r="B27" s="26" t="s">
        <v>1</v>
      </c>
      <c r="C27" s="27"/>
      <c r="D27" s="2">
        <v>11</v>
      </c>
      <c r="E27" s="2">
        <v>8</v>
      </c>
      <c r="F27" s="2">
        <v>8</v>
      </c>
      <c r="G27" s="2">
        <v>30</v>
      </c>
      <c r="H27" s="2">
        <v>6</v>
      </c>
      <c r="I27" s="2">
        <v>6</v>
      </c>
      <c r="J27" s="2">
        <v>10</v>
      </c>
      <c r="K27" s="2">
        <v>4</v>
      </c>
      <c r="L27" s="2">
        <v>19</v>
      </c>
      <c r="M27" s="2">
        <v>13</v>
      </c>
      <c r="N27" s="2">
        <v>11</v>
      </c>
      <c r="O27" s="2">
        <v>3</v>
      </c>
      <c r="P27" s="2">
        <v>0</v>
      </c>
      <c r="Q27" s="2">
        <v>1</v>
      </c>
      <c r="R27" s="2">
        <v>5</v>
      </c>
      <c r="S27" s="2">
        <v>9</v>
      </c>
      <c r="T27" s="2">
        <v>6</v>
      </c>
      <c r="U27" s="2">
        <v>8</v>
      </c>
      <c r="V27" s="2">
        <v>1</v>
      </c>
      <c r="W27" s="2">
        <v>1</v>
      </c>
      <c r="X27" s="2">
        <v>12</v>
      </c>
      <c r="Y27" s="2">
        <v>13</v>
      </c>
      <c r="Z27" s="2">
        <v>19</v>
      </c>
      <c r="AA27" s="2">
        <v>17</v>
      </c>
      <c r="AB27" s="2">
        <v>25</v>
      </c>
      <c r="AC27" s="2">
        <v>3</v>
      </c>
      <c r="AD27" s="2">
        <v>4</v>
      </c>
      <c r="AE27" s="2">
        <v>5</v>
      </c>
      <c r="AF27" s="2">
        <v>12</v>
      </c>
      <c r="AG27" s="2">
        <v>7</v>
      </c>
      <c r="AH27" s="2">
        <v>20</v>
      </c>
      <c r="AI27" s="18">
        <f>IF(SUM(D27:AH27)=0,"",SUM(D27:AH27))</f>
        <v>297</v>
      </c>
    </row>
    <row r="28" spans="2:40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 t="s">
        <v>22</v>
      </c>
      <c r="AG28" s="3"/>
      <c r="AH28" s="3"/>
      <c r="AI28" s="20">
        <v>1321</v>
      </c>
    </row>
    <row r="29" spans="2:40">
      <c r="B29" s="28">
        <f>DATE(AE1,6,1)</f>
        <v>43252</v>
      </c>
      <c r="C29" s="29"/>
      <c r="D29" s="15">
        <f>DATE(AE1,6,1)</f>
        <v>43252</v>
      </c>
      <c r="E29" s="15">
        <f t="shared" ref="E29:AG29" si="5">D29+1</f>
        <v>43253</v>
      </c>
      <c r="F29" s="15">
        <f t="shared" si="5"/>
        <v>43254</v>
      </c>
      <c r="G29" s="15">
        <f t="shared" si="5"/>
        <v>43255</v>
      </c>
      <c r="H29" s="15">
        <f t="shared" si="5"/>
        <v>43256</v>
      </c>
      <c r="I29" s="15">
        <f t="shared" si="5"/>
        <v>43257</v>
      </c>
      <c r="J29" s="15">
        <f t="shared" si="5"/>
        <v>43258</v>
      </c>
      <c r="K29" s="15">
        <f t="shared" si="5"/>
        <v>43259</v>
      </c>
      <c r="L29" s="15">
        <f t="shared" si="5"/>
        <v>43260</v>
      </c>
      <c r="M29" s="15">
        <f t="shared" si="5"/>
        <v>43261</v>
      </c>
      <c r="N29" s="15">
        <f t="shared" si="5"/>
        <v>43262</v>
      </c>
      <c r="O29" s="15">
        <f t="shared" si="5"/>
        <v>43263</v>
      </c>
      <c r="P29" s="15">
        <f t="shared" si="5"/>
        <v>43264</v>
      </c>
      <c r="Q29" s="15">
        <f t="shared" si="5"/>
        <v>43265</v>
      </c>
      <c r="R29" s="15">
        <f t="shared" si="5"/>
        <v>43266</v>
      </c>
      <c r="S29" s="15">
        <f t="shared" si="5"/>
        <v>43267</v>
      </c>
      <c r="T29" s="15">
        <f t="shared" si="5"/>
        <v>43268</v>
      </c>
      <c r="U29" s="15">
        <f t="shared" si="5"/>
        <v>43269</v>
      </c>
      <c r="V29" s="15">
        <f t="shared" si="5"/>
        <v>43270</v>
      </c>
      <c r="W29" s="15">
        <f t="shared" si="5"/>
        <v>43271</v>
      </c>
      <c r="X29" s="15">
        <f t="shared" si="5"/>
        <v>43272</v>
      </c>
      <c r="Y29" s="15">
        <f t="shared" si="5"/>
        <v>43273</v>
      </c>
      <c r="Z29" s="15">
        <f t="shared" si="5"/>
        <v>43274</v>
      </c>
      <c r="AA29" s="15">
        <f t="shared" si="5"/>
        <v>43275</v>
      </c>
      <c r="AB29" s="15">
        <f t="shared" si="5"/>
        <v>43276</v>
      </c>
      <c r="AC29" s="15">
        <f t="shared" si="5"/>
        <v>43277</v>
      </c>
      <c r="AD29" s="15">
        <f t="shared" si="5"/>
        <v>43278</v>
      </c>
      <c r="AE29" s="15">
        <f t="shared" si="5"/>
        <v>43279</v>
      </c>
      <c r="AF29" s="15">
        <f t="shared" si="5"/>
        <v>43280</v>
      </c>
      <c r="AG29" s="15">
        <f t="shared" si="5"/>
        <v>43281</v>
      </c>
      <c r="AH29" s="16"/>
      <c r="AI29" s="17" t="s">
        <v>0</v>
      </c>
    </row>
    <row r="30" spans="2:40" s="1" customFormat="1">
      <c r="B30" s="24" t="s">
        <v>0</v>
      </c>
      <c r="C30" s="25"/>
      <c r="D30" s="2">
        <v>45</v>
      </c>
      <c r="E30" s="2">
        <v>18</v>
      </c>
      <c r="F30" s="2">
        <v>5</v>
      </c>
      <c r="G30" s="2">
        <v>40</v>
      </c>
      <c r="H30" s="2">
        <v>45</v>
      </c>
      <c r="I30" s="2">
        <v>44</v>
      </c>
      <c r="J30" s="2">
        <v>39</v>
      </c>
      <c r="K30" s="2">
        <v>54</v>
      </c>
      <c r="L30" s="2">
        <v>4</v>
      </c>
      <c r="M30" s="2">
        <v>7</v>
      </c>
      <c r="N30" s="2">
        <v>45</v>
      </c>
      <c r="O30" s="2">
        <v>31</v>
      </c>
      <c r="P30" s="2">
        <v>56</v>
      </c>
      <c r="Q30" s="2">
        <v>53</v>
      </c>
      <c r="R30" s="2">
        <v>51</v>
      </c>
      <c r="S30" s="2">
        <v>13</v>
      </c>
      <c r="T30" s="2">
        <v>6</v>
      </c>
      <c r="U30" s="2">
        <v>41</v>
      </c>
      <c r="V30" s="2">
        <v>45</v>
      </c>
      <c r="W30" s="2">
        <v>40</v>
      </c>
      <c r="X30" s="2">
        <v>42</v>
      </c>
      <c r="Y30" s="2">
        <v>76</v>
      </c>
      <c r="Z30" s="2">
        <v>10</v>
      </c>
      <c r="AA30" s="2">
        <v>8</v>
      </c>
      <c r="AB30" s="2">
        <v>34</v>
      </c>
      <c r="AC30" s="2">
        <v>39</v>
      </c>
      <c r="AD30" s="2">
        <v>47</v>
      </c>
      <c r="AE30" s="2">
        <v>52</v>
      </c>
      <c r="AF30" s="2">
        <v>54</v>
      </c>
      <c r="AG30" s="2">
        <v>9</v>
      </c>
      <c r="AH30" s="2"/>
      <c r="AI30" s="18">
        <f>IF(SUM(D30:AH30)=0,"",SUM(D30:AH30))</f>
        <v>1053</v>
      </c>
    </row>
    <row r="31" spans="2:40" s="1" customFormat="1">
      <c r="B31" s="6" t="s">
        <v>2</v>
      </c>
      <c r="C31" s="7">
        <f>IF(AI31="","",AI31/AI30)</f>
        <v>0.63342830009496676</v>
      </c>
      <c r="D31" s="2">
        <v>37</v>
      </c>
      <c r="E31" s="2">
        <v>11</v>
      </c>
      <c r="F31" s="2">
        <v>0</v>
      </c>
      <c r="G31" s="2">
        <v>27</v>
      </c>
      <c r="H31" s="2">
        <v>30</v>
      </c>
      <c r="I31" s="2">
        <v>28</v>
      </c>
      <c r="J31" s="2">
        <v>24</v>
      </c>
      <c r="K31" s="2">
        <v>34</v>
      </c>
      <c r="L31" s="2">
        <v>4</v>
      </c>
      <c r="M31" s="2">
        <v>0</v>
      </c>
      <c r="N31" s="2">
        <v>28</v>
      </c>
      <c r="O31" s="2">
        <v>21</v>
      </c>
      <c r="P31" s="2">
        <v>34</v>
      </c>
      <c r="Q31" s="2">
        <v>24</v>
      </c>
      <c r="R31" s="2">
        <v>29</v>
      </c>
      <c r="S31" s="2">
        <v>8</v>
      </c>
      <c r="T31" s="2">
        <v>0</v>
      </c>
      <c r="U31" s="2">
        <v>31</v>
      </c>
      <c r="V31" s="2">
        <v>26</v>
      </c>
      <c r="W31" s="2">
        <v>31</v>
      </c>
      <c r="X31" s="2">
        <v>32</v>
      </c>
      <c r="Y31" s="2">
        <v>46</v>
      </c>
      <c r="Z31" s="2">
        <v>6</v>
      </c>
      <c r="AA31" s="2">
        <v>4</v>
      </c>
      <c r="AB31" s="2">
        <v>28</v>
      </c>
      <c r="AC31" s="2">
        <v>28</v>
      </c>
      <c r="AD31" s="2">
        <v>30</v>
      </c>
      <c r="AE31" s="2">
        <v>32</v>
      </c>
      <c r="AF31" s="2">
        <v>29</v>
      </c>
      <c r="AG31" s="2">
        <v>5</v>
      </c>
      <c r="AH31" s="2"/>
      <c r="AI31" s="18">
        <f>IF(SUM(D31:AH31)=0,"",SUM(D31:AH31))</f>
        <v>667</v>
      </c>
    </row>
    <row r="32" spans="2:40" s="1" customFormat="1">
      <c r="B32" s="26" t="s">
        <v>1</v>
      </c>
      <c r="C32" s="27"/>
      <c r="D32" s="2">
        <v>8</v>
      </c>
      <c r="E32" s="2">
        <v>7</v>
      </c>
      <c r="F32" s="2">
        <v>5</v>
      </c>
      <c r="G32" s="2">
        <v>13</v>
      </c>
      <c r="H32" s="2">
        <v>15</v>
      </c>
      <c r="I32" s="2">
        <v>16</v>
      </c>
      <c r="J32" s="2">
        <v>15</v>
      </c>
      <c r="K32" s="2">
        <v>20</v>
      </c>
      <c r="L32" s="2">
        <v>0</v>
      </c>
      <c r="M32" s="2">
        <v>7</v>
      </c>
      <c r="N32" s="2">
        <v>17</v>
      </c>
      <c r="O32" s="2">
        <v>10</v>
      </c>
      <c r="P32" s="2">
        <v>22</v>
      </c>
      <c r="Q32" s="2">
        <v>29</v>
      </c>
      <c r="R32" s="2">
        <v>22</v>
      </c>
      <c r="S32" s="2">
        <v>5</v>
      </c>
      <c r="T32" s="2">
        <v>6</v>
      </c>
      <c r="U32" s="2">
        <v>10</v>
      </c>
      <c r="V32" s="2">
        <v>19</v>
      </c>
      <c r="W32" s="2">
        <v>9</v>
      </c>
      <c r="X32" s="2">
        <v>10</v>
      </c>
      <c r="Y32" s="2">
        <v>29</v>
      </c>
      <c r="Z32" s="2">
        <v>4</v>
      </c>
      <c r="AA32" s="2">
        <v>4</v>
      </c>
      <c r="AB32" s="2">
        <v>6</v>
      </c>
      <c r="AC32" s="2">
        <v>11</v>
      </c>
      <c r="AD32" s="2">
        <v>17</v>
      </c>
      <c r="AE32" s="2">
        <v>20</v>
      </c>
      <c r="AF32" s="2">
        <v>25</v>
      </c>
      <c r="AG32" s="2">
        <v>4</v>
      </c>
      <c r="AH32" s="2"/>
      <c r="AI32" s="18">
        <f>IF(SUM(D32:AH32)=0,"",SUM(D32:AH32))</f>
        <v>385</v>
      </c>
    </row>
    <row r="33" spans="2:35" s="1" customFormat="1">
      <c r="B33" s="4"/>
      <c r="C33" s="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21"/>
    </row>
    <row r="34" spans="2:35" s="1" customFormat="1">
      <c r="B34" s="30" t="s">
        <v>3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23">
        <v>2018</v>
      </c>
      <c r="AF34" s="23"/>
      <c r="AG34" s="23"/>
      <c r="AH34" s="23"/>
      <c r="AI34" s="23"/>
    </row>
    <row r="35" spans="2:35" s="1" customFormat="1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23"/>
      <c r="AF35" s="23"/>
      <c r="AG35" s="23"/>
      <c r="AH35" s="23"/>
      <c r="AI35" s="23"/>
    </row>
    <row r="36" spans="2:3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 t="s">
        <v>22</v>
      </c>
      <c r="AG36" s="3"/>
      <c r="AH36" s="3"/>
      <c r="AI36" s="20">
        <v>1067</v>
      </c>
    </row>
    <row r="37" spans="2:35">
      <c r="B37" s="28">
        <f>DATE(AE1,7,1)</f>
        <v>43282</v>
      </c>
      <c r="C37" s="29"/>
      <c r="D37" s="15">
        <f>DATE(AE1,7,1)</f>
        <v>43282</v>
      </c>
      <c r="E37" s="15">
        <f t="shared" ref="E37:AH37" si="6">D37+1</f>
        <v>43283</v>
      </c>
      <c r="F37" s="15">
        <f t="shared" si="6"/>
        <v>43284</v>
      </c>
      <c r="G37" s="15">
        <f t="shared" si="6"/>
        <v>43285</v>
      </c>
      <c r="H37" s="15">
        <f t="shared" si="6"/>
        <v>43286</v>
      </c>
      <c r="I37" s="15">
        <f t="shared" si="6"/>
        <v>43287</v>
      </c>
      <c r="J37" s="15">
        <f t="shared" si="6"/>
        <v>43288</v>
      </c>
      <c r="K37" s="15">
        <f t="shared" si="6"/>
        <v>43289</v>
      </c>
      <c r="L37" s="15">
        <f t="shared" si="6"/>
        <v>43290</v>
      </c>
      <c r="M37" s="15">
        <f t="shared" si="6"/>
        <v>43291</v>
      </c>
      <c r="N37" s="15">
        <f t="shared" si="6"/>
        <v>43292</v>
      </c>
      <c r="O37" s="15">
        <f t="shared" si="6"/>
        <v>43293</v>
      </c>
      <c r="P37" s="15">
        <f t="shared" si="6"/>
        <v>43294</v>
      </c>
      <c r="Q37" s="15">
        <f t="shared" si="6"/>
        <v>43295</v>
      </c>
      <c r="R37" s="15">
        <f t="shared" si="6"/>
        <v>43296</v>
      </c>
      <c r="S37" s="15">
        <f t="shared" si="6"/>
        <v>43297</v>
      </c>
      <c r="T37" s="15">
        <f t="shared" si="6"/>
        <v>43298</v>
      </c>
      <c r="U37" s="15">
        <f t="shared" si="6"/>
        <v>43299</v>
      </c>
      <c r="V37" s="15">
        <f t="shared" si="6"/>
        <v>43300</v>
      </c>
      <c r="W37" s="15">
        <f t="shared" si="6"/>
        <v>43301</v>
      </c>
      <c r="X37" s="15">
        <f t="shared" si="6"/>
        <v>43302</v>
      </c>
      <c r="Y37" s="15">
        <f t="shared" si="6"/>
        <v>43303</v>
      </c>
      <c r="Z37" s="15">
        <f t="shared" si="6"/>
        <v>43304</v>
      </c>
      <c r="AA37" s="15">
        <f t="shared" si="6"/>
        <v>43305</v>
      </c>
      <c r="AB37" s="15">
        <f t="shared" si="6"/>
        <v>43306</v>
      </c>
      <c r="AC37" s="15">
        <f t="shared" si="6"/>
        <v>43307</v>
      </c>
      <c r="AD37" s="15">
        <f t="shared" si="6"/>
        <v>43308</v>
      </c>
      <c r="AE37" s="15">
        <f t="shared" si="6"/>
        <v>43309</v>
      </c>
      <c r="AF37" s="15">
        <f t="shared" si="6"/>
        <v>43310</v>
      </c>
      <c r="AG37" s="15">
        <f t="shared" si="6"/>
        <v>43311</v>
      </c>
      <c r="AH37" s="15">
        <f t="shared" si="6"/>
        <v>43312</v>
      </c>
      <c r="AI37" s="17" t="s">
        <v>0</v>
      </c>
    </row>
    <row r="38" spans="2:35">
      <c r="B38" s="24" t="s">
        <v>0</v>
      </c>
      <c r="C38" s="25"/>
      <c r="D38" s="2">
        <v>15</v>
      </c>
      <c r="E38" s="2">
        <v>57</v>
      </c>
      <c r="F38" s="2">
        <v>50</v>
      </c>
      <c r="G38" s="2">
        <v>73</v>
      </c>
      <c r="H38" s="2">
        <v>22</v>
      </c>
      <c r="I38" s="2">
        <v>12</v>
      </c>
      <c r="J38" s="2">
        <v>23</v>
      </c>
      <c r="K38" s="2">
        <v>11</v>
      </c>
      <c r="L38" s="2">
        <v>51</v>
      </c>
      <c r="M38" s="2">
        <v>43</v>
      </c>
      <c r="N38" s="2">
        <v>70</v>
      </c>
      <c r="O38" s="2">
        <v>46</v>
      </c>
      <c r="P38" s="2">
        <v>52</v>
      </c>
      <c r="Q38" s="2">
        <v>22</v>
      </c>
      <c r="R38" s="2">
        <v>16</v>
      </c>
      <c r="S38" s="2">
        <v>43</v>
      </c>
      <c r="T38" s="2">
        <v>49</v>
      </c>
      <c r="U38" s="2">
        <v>66</v>
      </c>
      <c r="V38" s="2">
        <v>29</v>
      </c>
      <c r="W38" s="2">
        <v>49</v>
      </c>
      <c r="X38" s="2">
        <v>16</v>
      </c>
      <c r="Y38" s="2">
        <v>16</v>
      </c>
      <c r="Z38" s="2">
        <v>55</v>
      </c>
      <c r="AA38" s="2">
        <v>40</v>
      </c>
      <c r="AB38" s="2">
        <v>63</v>
      </c>
      <c r="AC38" s="2">
        <v>41</v>
      </c>
      <c r="AD38" s="2">
        <v>52</v>
      </c>
      <c r="AE38" s="2">
        <v>18</v>
      </c>
      <c r="AF38" s="2">
        <v>15</v>
      </c>
      <c r="AG38" s="2">
        <v>51</v>
      </c>
      <c r="AH38" s="2">
        <v>42</v>
      </c>
      <c r="AI38" s="18">
        <f>IF(SUM(D38:AH38)=0,"",SUM(D38:AH38))</f>
        <v>1208</v>
      </c>
    </row>
    <row r="39" spans="2:35">
      <c r="B39" s="6" t="s">
        <v>2</v>
      </c>
      <c r="C39" s="7">
        <f>IF(AI39="","",AI39/AI38)</f>
        <v>0.72847682119205293</v>
      </c>
      <c r="D39" s="2">
        <v>11</v>
      </c>
      <c r="E39" s="2">
        <v>39</v>
      </c>
      <c r="F39" s="2">
        <v>38</v>
      </c>
      <c r="G39" s="2">
        <v>50</v>
      </c>
      <c r="H39" s="2">
        <v>13</v>
      </c>
      <c r="I39" s="2">
        <v>11</v>
      </c>
      <c r="J39" s="2">
        <v>15</v>
      </c>
      <c r="K39" s="2">
        <v>9</v>
      </c>
      <c r="L39" s="2">
        <v>48</v>
      </c>
      <c r="M39" s="2">
        <v>32</v>
      </c>
      <c r="N39" s="2">
        <v>53</v>
      </c>
      <c r="O39" s="2">
        <v>34</v>
      </c>
      <c r="P39" s="2">
        <v>43</v>
      </c>
      <c r="Q39" s="2">
        <v>14</v>
      </c>
      <c r="R39" s="2">
        <v>12</v>
      </c>
      <c r="S39" s="2">
        <v>38</v>
      </c>
      <c r="T39" s="2">
        <v>36</v>
      </c>
      <c r="U39" s="2">
        <v>40</v>
      </c>
      <c r="V39" s="2">
        <v>22</v>
      </c>
      <c r="W39" s="2">
        <v>39</v>
      </c>
      <c r="X39" s="2">
        <v>13</v>
      </c>
      <c r="Y39" s="2">
        <v>12</v>
      </c>
      <c r="Z39" s="2">
        <v>35</v>
      </c>
      <c r="AA39" s="2">
        <v>31</v>
      </c>
      <c r="AB39" s="2">
        <v>33</v>
      </c>
      <c r="AC39" s="2">
        <v>33</v>
      </c>
      <c r="AD39" s="2">
        <v>34</v>
      </c>
      <c r="AE39" s="2">
        <v>11</v>
      </c>
      <c r="AF39" s="2">
        <v>9</v>
      </c>
      <c r="AG39" s="2">
        <v>41</v>
      </c>
      <c r="AH39" s="2">
        <v>31</v>
      </c>
      <c r="AI39" s="18">
        <f>IF(SUM(D39:AH39)=0,"",SUM(D39:AH39))</f>
        <v>880</v>
      </c>
    </row>
    <row r="40" spans="2:35">
      <c r="B40" s="26" t="s">
        <v>1</v>
      </c>
      <c r="C40" s="27"/>
      <c r="D40" s="2">
        <v>4</v>
      </c>
      <c r="E40" s="2">
        <v>18</v>
      </c>
      <c r="F40" s="2">
        <v>12</v>
      </c>
      <c r="G40" s="2">
        <v>23</v>
      </c>
      <c r="H40" s="2">
        <v>9</v>
      </c>
      <c r="I40" s="2">
        <v>1</v>
      </c>
      <c r="J40" s="2">
        <v>8</v>
      </c>
      <c r="K40" s="2">
        <v>2</v>
      </c>
      <c r="L40" s="2">
        <v>3</v>
      </c>
      <c r="M40" s="2">
        <v>11</v>
      </c>
      <c r="N40" s="2">
        <v>17</v>
      </c>
      <c r="O40" s="2">
        <v>12</v>
      </c>
      <c r="P40" s="2">
        <v>9</v>
      </c>
      <c r="Q40" s="2">
        <v>8</v>
      </c>
      <c r="R40" s="2">
        <v>4</v>
      </c>
      <c r="S40" s="2">
        <v>5</v>
      </c>
      <c r="T40" s="2">
        <v>13</v>
      </c>
      <c r="U40" s="2">
        <v>26</v>
      </c>
      <c r="V40" s="2">
        <v>7</v>
      </c>
      <c r="W40" s="2">
        <v>10</v>
      </c>
      <c r="X40" s="2">
        <v>3</v>
      </c>
      <c r="Y40" s="2">
        <v>2</v>
      </c>
      <c r="Z40" s="2">
        <v>20</v>
      </c>
      <c r="AA40" s="2">
        <v>9</v>
      </c>
      <c r="AB40" s="2">
        <v>30</v>
      </c>
      <c r="AC40" s="2">
        <v>8</v>
      </c>
      <c r="AD40" s="2">
        <v>18</v>
      </c>
      <c r="AE40" s="2">
        <v>7</v>
      </c>
      <c r="AF40" s="2">
        <v>6</v>
      </c>
      <c r="AG40" s="2">
        <v>10</v>
      </c>
      <c r="AH40" s="2">
        <v>11</v>
      </c>
      <c r="AI40" s="18">
        <f>IF(SUM(D40:AH40)=0,"",SUM(D40:AH40))</f>
        <v>326</v>
      </c>
    </row>
    <row r="41" spans="2:3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 t="s">
        <v>22</v>
      </c>
      <c r="AG41" s="3"/>
      <c r="AH41" s="3"/>
      <c r="AI41" s="20">
        <v>1363</v>
      </c>
    </row>
    <row r="42" spans="2:35">
      <c r="B42" s="28">
        <f>DATE(AE1,8,1)</f>
        <v>43313</v>
      </c>
      <c r="C42" s="29"/>
      <c r="D42" s="15">
        <f>DATE(AE1,8,1)</f>
        <v>43313</v>
      </c>
      <c r="E42" s="15">
        <f t="shared" ref="E42:AH42" si="7">D42+1</f>
        <v>43314</v>
      </c>
      <c r="F42" s="15">
        <f t="shared" si="7"/>
        <v>43315</v>
      </c>
      <c r="G42" s="15">
        <f t="shared" si="7"/>
        <v>43316</v>
      </c>
      <c r="H42" s="15">
        <f t="shared" si="7"/>
        <v>43317</v>
      </c>
      <c r="I42" s="15">
        <f t="shared" si="7"/>
        <v>43318</v>
      </c>
      <c r="J42" s="15">
        <f t="shared" si="7"/>
        <v>43319</v>
      </c>
      <c r="K42" s="15">
        <f t="shared" si="7"/>
        <v>43320</v>
      </c>
      <c r="L42" s="15">
        <f t="shared" si="7"/>
        <v>43321</v>
      </c>
      <c r="M42" s="15">
        <f t="shared" si="7"/>
        <v>43322</v>
      </c>
      <c r="N42" s="15">
        <f t="shared" si="7"/>
        <v>43323</v>
      </c>
      <c r="O42" s="15">
        <f t="shared" si="7"/>
        <v>43324</v>
      </c>
      <c r="P42" s="15">
        <f t="shared" si="7"/>
        <v>43325</v>
      </c>
      <c r="Q42" s="15">
        <f t="shared" si="7"/>
        <v>43326</v>
      </c>
      <c r="R42" s="15">
        <f t="shared" si="7"/>
        <v>43327</v>
      </c>
      <c r="S42" s="15">
        <f t="shared" si="7"/>
        <v>43328</v>
      </c>
      <c r="T42" s="15">
        <f t="shared" si="7"/>
        <v>43329</v>
      </c>
      <c r="U42" s="15">
        <f t="shared" si="7"/>
        <v>43330</v>
      </c>
      <c r="V42" s="15">
        <f t="shared" si="7"/>
        <v>43331</v>
      </c>
      <c r="W42" s="15">
        <f t="shared" si="7"/>
        <v>43332</v>
      </c>
      <c r="X42" s="15">
        <f t="shared" si="7"/>
        <v>43333</v>
      </c>
      <c r="Y42" s="15">
        <f t="shared" si="7"/>
        <v>43334</v>
      </c>
      <c r="Z42" s="15">
        <f t="shared" si="7"/>
        <v>43335</v>
      </c>
      <c r="AA42" s="15">
        <f t="shared" si="7"/>
        <v>43336</v>
      </c>
      <c r="AB42" s="15">
        <f t="shared" si="7"/>
        <v>43337</v>
      </c>
      <c r="AC42" s="15">
        <f t="shared" si="7"/>
        <v>43338</v>
      </c>
      <c r="AD42" s="15">
        <f t="shared" si="7"/>
        <v>43339</v>
      </c>
      <c r="AE42" s="15">
        <f t="shared" si="7"/>
        <v>43340</v>
      </c>
      <c r="AF42" s="15">
        <f t="shared" si="7"/>
        <v>43341</v>
      </c>
      <c r="AG42" s="15">
        <f t="shared" si="7"/>
        <v>43342</v>
      </c>
      <c r="AH42" s="15">
        <f t="shared" si="7"/>
        <v>43343</v>
      </c>
      <c r="AI42" s="17" t="s">
        <v>0</v>
      </c>
    </row>
    <row r="43" spans="2:35">
      <c r="B43" s="24" t="s">
        <v>0</v>
      </c>
      <c r="C43" s="25"/>
      <c r="D43" s="2">
        <v>68</v>
      </c>
      <c r="E43" s="2">
        <v>40</v>
      </c>
      <c r="F43" s="2">
        <v>55</v>
      </c>
      <c r="G43" s="2">
        <v>17</v>
      </c>
      <c r="H43" s="2">
        <v>18</v>
      </c>
      <c r="I43" s="2">
        <v>39</v>
      </c>
      <c r="J43" s="2">
        <v>35</v>
      </c>
      <c r="K43" s="2">
        <v>51</v>
      </c>
      <c r="L43" s="2">
        <v>44</v>
      </c>
      <c r="M43" s="2">
        <v>49</v>
      </c>
      <c r="N43" s="2">
        <v>21</v>
      </c>
      <c r="O43" s="2">
        <v>18</v>
      </c>
      <c r="P43" s="2">
        <v>46</v>
      </c>
      <c r="Q43" s="2">
        <v>46</v>
      </c>
      <c r="R43" s="2">
        <v>45</v>
      </c>
      <c r="S43" s="2">
        <v>44</v>
      </c>
      <c r="T43" s="2">
        <v>63</v>
      </c>
      <c r="U43" s="2">
        <v>15</v>
      </c>
      <c r="V43" s="2">
        <v>14</v>
      </c>
      <c r="W43" s="2">
        <v>55</v>
      </c>
      <c r="X43" s="2">
        <v>40</v>
      </c>
      <c r="Y43" s="2">
        <v>50</v>
      </c>
      <c r="Z43" s="2">
        <v>54</v>
      </c>
      <c r="AA43" s="2">
        <v>50</v>
      </c>
      <c r="AB43" s="2">
        <v>19</v>
      </c>
      <c r="AC43" s="2">
        <v>16</v>
      </c>
      <c r="AD43" s="2">
        <v>50</v>
      </c>
      <c r="AE43" s="2">
        <v>46</v>
      </c>
      <c r="AF43" s="2">
        <v>60</v>
      </c>
      <c r="AG43" s="2">
        <v>51</v>
      </c>
      <c r="AH43" s="2">
        <v>62</v>
      </c>
      <c r="AI43" s="18">
        <f>IF(SUM(D43:AH43)=0,"",SUM(D43:AH43))</f>
        <v>1281</v>
      </c>
    </row>
    <row r="44" spans="2:35">
      <c r="B44" s="6" t="s">
        <v>2</v>
      </c>
      <c r="C44" s="7">
        <f>IF(AI44="","",AI44/AI43)</f>
        <v>0.78298204527712723</v>
      </c>
      <c r="D44" s="2">
        <v>43</v>
      </c>
      <c r="E44" s="2">
        <v>36</v>
      </c>
      <c r="F44" s="2">
        <v>36</v>
      </c>
      <c r="G44" s="2">
        <v>14</v>
      </c>
      <c r="H44" s="2">
        <v>13</v>
      </c>
      <c r="I44" s="2">
        <v>36</v>
      </c>
      <c r="J44" s="2">
        <v>32</v>
      </c>
      <c r="K44" s="2">
        <v>41</v>
      </c>
      <c r="L44" s="2">
        <v>40</v>
      </c>
      <c r="M44" s="2">
        <v>41</v>
      </c>
      <c r="N44" s="2">
        <v>18</v>
      </c>
      <c r="O44" s="2">
        <v>13</v>
      </c>
      <c r="P44" s="2">
        <v>36</v>
      </c>
      <c r="Q44" s="2">
        <v>33</v>
      </c>
      <c r="R44" s="2">
        <v>35</v>
      </c>
      <c r="S44" s="2">
        <v>32</v>
      </c>
      <c r="T44" s="2">
        <v>46</v>
      </c>
      <c r="U44" s="2">
        <v>12</v>
      </c>
      <c r="V44" s="2">
        <v>7</v>
      </c>
      <c r="W44" s="2">
        <v>46</v>
      </c>
      <c r="X44" s="2">
        <v>32</v>
      </c>
      <c r="Y44" s="2">
        <v>39</v>
      </c>
      <c r="Z44" s="2">
        <v>40</v>
      </c>
      <c r="AA44" s="2">
        <v>36</v>
      </c>
      <c r="AB44" s="2">
        <v>13</v>
      </c>
      <c r="AC44" s="2">
        <v>14</v>
      </c>
      <c r="AD44" s="2">
        <v>38</v>
      </c>
      <c r="AE44" s="2">
        <v>38</v>
      </c>
      <c r="AF44" s="2">
        <v>48</v>
      </c>
      <c r="AG44" s="2">
        <v>43</v>
      </c>
      <c r="AH44" s="2">
        <v>52</v>
      </c>
      <c r="AI44" s="18">
        <f>IF(SUM(D44:AH44)=0,"",SUM(D44:AH44))</f>
        <v>1003</v>
      </c>
    </row>
    <row r="45" spans="2:35">
      <c r="B45" s="26" t="s">
        <v>1</v>
      </c>
      <c r="C45" s="27"/>
      <c r="D45" s="2">
        <v>25</v>
      </c>
      <c r="E45" s="2">
        <v>4</v>
      </c>
      <c r="F45" s="2">
        <v>19</v>
      </c>
      <c r="G45" s="2">
        <v>3</v>
      </c>
      <c r="H45" s="2">
        <v>6</v>
      </c>
      <c r="I45" s="2">
        <v>3</v>
      </c>
      <c r="J45" s="2">
        <v>3</v>
      </c>
      <c r="K45" s="2">
        <v>10</v>
      </c>
      <c r="L45" s="2">
        <v>4</v>
      </c>
      <c r="M45" s="2">
        <v>8</v>
      </c>
      <c r="N45" s="2">
        <v>3</v>
      </c>
      <c r="O45" s="2">
        <v>5</v>
      </c>
      <c r="P45" s="2">
        <v>10</v>
      </c>
      <c r="Q45" s="2">
        <v>13</v>
      </c>
      <c r="R45" s="2">
        <v>10</v>
      </c>
      <c r="S45" s="2">
        <v>12</v>
      </c>
      <c r="T45" s="2">
        <v>17</v>
      </c>
      <c r="U45" s="2">
        <v>3</v>
      </c>
      <c r="V45" s="2">
        <v>7</v>
      </c>
      <c r="W45" s="2">
        <v>9</v>
      </c>
      <c r="X45" s="2">
        <v>8</v>
      </c>
      <c r="Y45" s="2">
        <v>11</v>
      </c>
      <c r="Z45" s="2">
        <v>14</v>
      </c>
      <c r="AA45" s="2">
        <v>14</v>
      </c>
      <c r="AB45" s="2">
        <v>6</v>
      </c>
      <c r="AC45" s="2">
        <v>2</v>
      </c>
      <c r="AD45" s="2">
        <v>12</v>
      </c>
      <c r="AE45" s="2">
        <v>8</v>
      </c>
      <c r="AF45" s="2">
        <v>12</v>
      </c>
      <c r="AG45" s="2">
        <v>8</v>
      </c>
      <c r="AH45" s="2">
        <v>10</v>
      </c>
      <c r="AI45" s="18">
        <f>IF(SUM(D45:AH45)=0,"",SUM(D45:AH45))</f>
        <v>279</v>
      </c>
    </row>
    <row r="46" spans="2:3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 t="s">
        <v>22</v>
      </c>
      <c r="AG46" s="3"/>
      <c r="AH46" s="3"/>
      <c r="AI46" s="20">
        <v>1336</v>
      </c>
    </row>
    <row r="47" spans="2:35">
      <c r="B47" s="28">
        <f>DATE(AE1,9,1)</f>
        <v>43344</v>
      </c>
      <c r="C47" s="29"/>
      <c r="D47" s="15">
        <f>DATE(AE1,9,1)</f>
        <v>43344</v>
      </c>
      <c r="E47" s="15">
        <f t="shared" ref="E47:AG47" si="8">D47+1</f>
        <v>43345</v>
      </c>
      <c r="F47" s="15">
        <f t="shared" si="8"/>
        <v>43346</v>
      </c>
      <c r="G47" s="15">
        <f t="shared" si="8"/>
        <v>43347</v>
      </c>
      <c r="H47" s="15">
        <f t="shared" si="8"/>
        <v>43348</v>
      </c>
      <c r="I47" s="15">
        <f t="shared" si="8"/>
        <v>43349</v>
      </c>
      <c r="J47" s="15">
        <f t="shared" si="8"/>
        <v>43350</v>
      </c>
      <c r="K47" s="15">
        <f t="shared" si="8"/>
        <v>43351</v>
      </c>
      <c r="L47" s="15">
        <f t="shared" si="8"/>
        <v>43352</v>
      </c>
      <c r="M47" s="15">
        <f t="shared" si="8"/>
        <v>43353</v>
      </c>
      <c r="N47" s="15">
        <f t="shared" si="8"/>
        <v>43354</v>
      </c>
      <c r="O47" s="15">
        <f t="shared" si="8"/>
        <v>43355</v>
      </c>
      <c r="P47" s="15">
        <f t="shared" si="8"/>
        <v>43356</v>
      </c>
      <c r="Q47" s="15">
        <f t="shared" si="8"/>
        <v>43357</v>
      </c>
      <c r="R47" s="15">
        <f t="shared" si="8"/>
        <v>43358</v>
      </c>
      <c r="S47" s="15">
        <f t="shared" si="8"/>
        <v>43359</v>
      </c>
      <c r="T47" s="15">
        <f t="shared" si="8"/>
        <v>43360</v>
      </c>
      <c r="U47" s="15">
        <f t="shared" si="8"/>
        <v>43361</v>
      </c>
      <c r="V47" s="15">
        <f t="shared" si="8"/>
        <v>43362</v>
      </c>
      <c r="W47" s="15">
        <f t="shared" si="8"/>
        <v>43363</v>
      </c>
      <c r="X47" s="15">
        <f t="shared" si="8"/>
        <v>43364</v>
      </c>
      <c r="Y47" s="15">
        <f t="shared" si="8"/>
        <v>43365</v>
      </c>
      <c r="Z47" s="15">
        <f t="shared" si="8"/>
        <v>43366</v>
      </c>
      <c r="AA47" s="15">
        <f t="shared" si="8"/>
        <v>43367</v>
      </c>
      <c r="AB47" s="15">
        <f t="shared" si="8"/>
        <v>43368</v>
      </c>
      <c r="AC47" s="15">
        <f t="shared" si="8"/>
        <v>43369</v>
      </c>
      <c r="AD47" s="15">
        <f t="shared" si="8"/>
        <v>43370</v>
      </c>
      <c r="AE47" s="15">
        <f t="shared" si="8"/>
        <v>43371</v>
      </c>
      <c r="AF47" s="15">
        <f t="shared" si="8"/>
        <v>43372</v>
      </c>
      <c r="AG47" s="15">
        <f t="shared" si="8"/>
        <v>43373</v>
      </c>
      <c r="AH47" s="16"/>
      <c r="AI47" s="17" t="s">
        <v>0</v>
      </c>
    </row>
    <row r="48" spans="2:35">
      <c r="B48" s="24" t="s">
        <v>0</v>
      </c>
      <c r="C48" s="25"/>
      <c r="D48" s="2">
        <v>25</v>
      </c>
      <c r="E48" s="2">
        <v>20</v>
      </c>
      <c r="F48" s="2">
        <v>59</v>
      </c>
      <c r="G48" s="2">
        <v>60</v>
      </c>
      <c r="H48" s="2">
        <v>59</v>
      </c>
      <c r="I48" s="2">
        <v>43</v>
      </c>
      <c r="J48" s="2">
        <v>42</v>
      </c>
      <c r="K48" s="2">
        <v>12</v>
      </c>
      <c r="L48" s="2">
        <v>20</v>
      </c>
      <c r="M48" s="2">
        <v>72</v>
      </c>
      <c r="N48" s="2">
        <v>44</v>
      </c>
      <c r="O48" s="2">
        <v>66</v>
      </c>
      <c r="P48" s="2">
        <v>46</v>
      </c>
      <c r="Q48" s="2">
        <v>43</v>
      </c>
      <c r="R48" s="2">
        <v>20</v>
      </c>
      <c r="S48" s="2">
        <v>27</v>
      </c>
      <c r="T48" s="2">
        <v>46</v>
      </c>
      <c r="U48" s="2">
        <v>55</v>
      </c>
      <c r="V48" s="2">
        <v>59</v>
      </c>
      <c r="W48" s="2">
        <v>44</v>
      </c>
      <c r="X48" s="2">
        <v>70</v>
      </c>
      <c r="Y48" s="2">
        <v>7</v>
      </c>
      <c r="Z48" s="2">
        <v>26</v>
      </c>
      <c r="AA48" s="2">
        <v>54</v>
      </c>
      <c r="AB48" s="2">
        <v>49</v>
      </c>
      <c r="AC48" s="2">
        <v>68</v>
      </c>
      <c r="AD48" s="2">
        <v>70</v>
      </c>
      <c r="AE48" s="2">
        <v>20</v>
      </c>
      <c r="AF48" s="2">
        <v>15</v>
      </c>
      <c r="AG48" s="2">
        <v>17</v>
      </c>
      <c r="AH48" s="2"/>
      <c r="AI48" s="18">
        <f>IF(SUM(D48:AH48)=0,"",SUM(D48:AH48))</f>
        <v>1258</v>
      </c>
    </row>
    <row r="49" spans="2:35">
      <c r="B49" s="6" t="s">
        <v>2</v>
      </c>
      <c r="C49" s="7">
        <f>IF(AI49="","",AI49/AI48)</f>
        <v>0.7678855325914149</v>
      </c>
      <c r="D49" s="2">
        <v>20</v>
      </c>
      <c r="E49" s="2">
        <v>17</v>
      </c>
      <c r="F49" s="2">
        <v>50</v>
      </c>
      <c r="G49" s="2">
        <v>44</v>
      </c>
      <c r="H49" s="2">
        <v>51</v>
      </c>
      <c r="I49" s="2">
        <v>36</v>
      </c>
      <c r="J49" s="2">
        <v>39</v>
      </c>
      <c r="K49" s="2">
        <v>9</v>
      </c>
      <c r="L49" s="2">
        <v>17</v>
      </c>
      <c r="M49" s="2">
        <v>45</v>
      </c>
      <c r="N49" s="2">
        <v>33</v>
      </c>
      <c r="O49" s="2">
        <v>46</v>
      </c>
      <c r="P49" s="2">
        <v>33</v>
      </c>
      <c r="Q49" s="2">
        <v>38</v>
      </c>
      <c r="R49" s="2">
        <v>15</v>
      </c>
      <c r="S49" s="2">
        <v>17</v>
      </c>
      <c r="T49" s="2">
        <v>37</v>
      </c>
      <c r="U49" s="2">
        <v>42</v>
      </c>
      <c r="V49" s="2">
        <v>47</v>
      </c>
      <c r="W49" s="2">
        <v>34</v>
      </c>
      <c r="X49" s="2">
        <v>48</v>
      </c>
      <c r="Y49" s="2">
        <v>5</v>
      </c>
      <c r="Z49" s="2">
        <v>21</v>
      </c>
      <c r="AA49" s="2">
        <v>41</v>
      </c>
      <c r="AB49" s="2">
        <v>36</v>
      </c>
      <c r="AC49" s="2">
        <v>48</v>
      </c>
      <c r="AD49" s="2">
        <v>61</v>
      </c>
      <c r="AE49" s="2">
        <v>14</v>
      </c>
      <c r="AF49" s="2">
        <v>8</v>
      </c>
      <c r="AG49" s="2">
        <v>14</v>
      </c>
      <c r="AH49" s="2"/>
      <c r="AI49" s="18">
        <f>IF(SUM(D49:AH49)=0,"",SUM(D49:AH49))</f>
        <v>966</v>
      </c>
    </row>
    <row r="50" spans="2:35">
      <c r="B50" s="26" t="s">
        <v>1</v>
      </c>
      <c r="C50" s="27"/>
      <c r="D50" s="2">
        <v>5</v>
      </c>
      <c r="E50" s="2">
        <v>3</v>
      </c>
      <c r="F50" s="2">
        <v>9</v>
      </c>
      <c r="G50" s="2">
        <v>16</v>
      </c>
      <c r="H50" s="2">
        <v>8</v>
      </c>
      <c r="I50" s="2">
        <v>7</v>
      </c>
      <c r="J50" s="2">
        <v>3</v>
      </c>
      <c r="K50" s="2">
        <v>3</v>
      </c>
      <c r="L50" s="2">
        <v>3</v>
      </c>
      <c r="M50" s="2">
        <v>27</v>
      </c>
      <c r="N50" s="2">
        <v>11</v>
      </c>
      <c r="O50" s="2">
        <v>20</v>
      </c>
      <c r="P50" s="2">
        <v>13</v>
      </c>
      <c r="Q50" s="2">
        <v>5</v>
      </c>
      <c r="R50" s="2">
        <v>5</v>
      </c>
      <c r="S50" s="2">
        <v>10</v>
      </c>
      <c r="T50" s="2">
        <v>9</v>
      </c>
      <c r="U50" s="2">
        <v>13</v>
      </c>
      <c r="V50" s="2">
        <v>12</v>
      </c>
      <c r="W50" s="2">
        <v>10</v>
      </c>
      <c r="X50" s="2">
        <v>22</v>
      </c>
      <c r="Y50" s="2">
        <v>2</v>
      </c>
      <c r="Z50" s="2">
        <v>5</v>
      </c>
      <c r="AA50" s="2">
        <v>13</v>
      </c>
      <c r="AB50" s="2">
        <v>13</v>
      </c>
      <c r="AC50" s="2">
        <v>20</v>
      </c>
      <c r="AD50" s="2">
        <v>9</v>
      </c>
      <c r="AE50" s="2">
        <v>6</v>
      </c>
      <c r="AF50" s="2">
        <v>7</v>
      </c>
      <c r="AG50" s="2">
        <v>3</v>
      </c>
      <c r="AH50" s="2"/>
      <c r="AI50" s="18">
        <f>IF(SUM(D50:AH50)=0,"",SUM(D50:AH50))</f>
        <v>292</v>
      </c>
    </row>
    <row r="51" spans="2:3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 t="s">
        <v>22</v>
      </c>
      <c r="AG51" s="3"/>
      <c r="AH51" s="3"/>
      <c r="AI51" s="20">
        <v>1337</v>
      </c>
    </row>
    <row r="52" spans="2:35">
      <c r="B52" s="28">
        <f>DATE(AE1,10,1)</f>
        <v>43374</v>
      </c>
      <c r="C52" s="29"/>
      <c r="D52" s="15">
        <f>DATE(AE1,10,1)</f>
        <v>43374</v>
      </c>
      <c r="E52" s="15">
        <f t="shared" ref="E52:AH52" si="9">D52+1</f>
        <v>43375</v>
      </c>
      <c r="F52" s="15">
        <f t="shared" si="9"/>
        <v>43376</v>
      </c>
      <c r="G52" s="15">
        <f t="shared" si="9"/>
        <v>43377</v>
      </c>
      <c r="H52" s="15">
        <f t="shared" si="9"/>
        <v>43378</v>
      </c>
      <c r="I52" s="15">
        <f t="shared" si="9"/>
        <v>43379</v>
      </c>
      <c r="J52" s="15">
        <f t="shared" si="9"/>
        <v>43380</v>
      </c>
      <c r="K52" s="15">
        <f t="shared" si="9"/>
        <v>43381</v>
      </c>
      <c r="L52" s="15">
        <f t="shared" si="9"/>
        <v>43382</v>
      </c>
      <c r="M52" s="15">
        <f t="shared" si="9"/>
        <v>43383</v>
      </c>
      <c r="N52" s="15">
        <f t="shared" si="9"/>
        <v>43384</v>
      </c>
      <c r="O52" s="15">
        <f t="shared" si="9"/>
        <v>43385</v>
      </c>
      <c r="P52" s="15">
        <f t="shared" si="9"/>
        <v>43386</v>
      </c>
      <c r="Q52" s="15">
        <f t="shared" si="9"/>
        <v>43387</v>
      </c>
      <c r="R52" s="15">
        <f t="shared" si="9"/>
        <v>43388</v>
      </c>
      <c r="S52" s="15">
        <f t="shared" si="9"/>
        <v>43389</v>
      </c>
      <c r="T52" s="15">
        <f t="shared" si="9"/>
        <v>43390</v>
      </c>
      <c r="U52" s="15">
        <f t="shared" si="9"/>
        <v>43391</v>
      </c>
      <c r="V52" s="15">
        <f t="shared" si="9"/>
        <v>43392</v>
      </c>
      <c r="W52" s="15">
        <f t="shared" si="9"/>
        <v>43393</v>
      </c>
      <c r="X52" s="15">
        <f t="shared" si="9"/>
        <v>43394</v>
      </c>
      <c r="Y52" s="15">
        <f t="shared" si="9"/>
        <v>43395</v>
      </c>
      <c r="Z52" s="15">
        <f t="shared" si="9"/>
        <v>43396</v>
      </c>
      <c r="AA52" s="15">
        <f t="shared" si="9"/>
        <v>43397</v>
      </c>
      <c r="AB52" s="15">
        <f t="shared" si="9"/>
        <v>43398</v>
      </c>
      <c r="AC52" s="15">
        <f t="shared" si="9"/>
        <v>43399</v>
      </c>
      <c r="AD52" s="15">
        <f t="shared" si="9"/>
        <v>43400</v>
      </c>
      <c r="AE52" s="15">
        <f t="shared" si="9"/>
        <v>43401</v>
      </c>
      <c r="AF52" s="15">
        <f t="shared" si="9"/>
        <v>43402</v>
      </c>
      <c r="AG52" s="15">
        <f t="shared" si="9"/>
        <v>43403</v>
      </c>
      <c r="AH52" s="15">
        <f t="shared" si="9"/>
        <v>43404</v>
      </c>
      <c r="AI52" s="17" t="s">
        <v>0</v>
      </c>
    </row>
    <row r="53" spans="2:35">
      <c r="B53" s="24" t="s">
        <v>0</v>
      </c>
      <c r="C53" s="25"/>
      <c r="D53" s="2">
        <v>48</v>
      </c>
      <c r="E53" s="2">
        <v>44</v>
      </c>
      <c r="F53" s="2">
        <v>62</v>
      </c>
      <c r="G53" s="2">
        <v>50</v>
      </c>
      <c r="H53" s="2">
        <v>35</v>
      </c>
      <c r="I53" s="2">
        <v>20</v>
      </c>
      <c r="J53" s="2">
        <v>10</v>
      </c>
      <c r="K53" s="2">
        <v>55</v>
      </c>
      <c r="L53" s="2">
        <v>57</v>
      </c>
      <c r="M53" s="2">
        <v>46</v>
      </c>
      <c r="N53" s="2">
        <v>53</v>
      </c>
      <c r="O53" s="2">
        <v>57</v>
      </c>
      <c r="P53" s="2">
        <v>20</v>
      </c>
      <c r="Q53" s="2">
        <v>19</v>
      </c>
      <c r="R53" s="2">
        <v>69</v>
      </c>
      <c r="S53" s="2">
        <v>43</v>
      </c>
      <c r="T53" s="2">
        <v>50</v>
      </c>
      <c r="U53" s="2">
        <v>41</v>
      </c>
      <c r="V53" s="2">
        <v>55</v>
      </c>
      <c r="W53" s="2">
        <v>20</v>
      </c>
      <c r="X53" s="2">
        <v>19</v>
      </c>
      <c r="Y53" s="2">
        <v>62</v>
      </c>
      <c r="Z53" s="2">
        <v>46</v>
      </c>
      <c r="AA53" s="2">
        <v>37</v>
      </c>
      <c r="AB53" s="2">
        <v>50</v>
      </c>
      <c r="AC53" s="2">
        <v>65</v>
      </c>
      <c r="AD53" s="2">
        <v>16</v>
      </c>
      <c r="AE53" s="2">
        <v>21</v>
      </c>
      <c r="AF53" s="2">
        <v>58</v>
      </c>
      <c r="AG53" s="2">
        <v>52</v>
      </c>
      <c r="AH53" s="2">
        <v>64</v>
      </c>
      <c r="AI53" s="18">
        <f>IF(SUM(D53:AH53)=0,"",SUM(D53:AH53))</f>
        <v>1344</v>
      </c>
    </row>
    <row r="54" spans="2:35">
      <c r="B54" s="6" t="s">
        <v>2</v>
      </c>
      <c r="C54" s="7">
        <f>IF(AI54="","",AI54/AI53)</f>
        <v>0.84300595238095233</v>
      </c>
      <c r="D54" s="2">
        <v>40</v>
      </c>
      <c r="E54" s="2">
        <v>35</v>
      </c>
      <c r="F54" s="2">
        <v>53</v>
      </c>
      <c r="G54" s="2">
        <v>44</v>
      </c>
      <c r="H54" s="2">
        <v>26</v>
      </c>
      <c r="I54" s="2">
        <v>13</v>
      </c>
      <c r="J54" s="2">
        <v>8</v>
      </c>
      <c r="K54" s="2">
        <v>44</v>
      </c>
      <c r="L54" s="2">
        <v>43</v>
      </c>
      <c r="M54" s="2">
        <v>42</v>
      </c>
      <c r="N54" s="2">
        <v>43</v>
      </c>
      <c r="O54" s="2">
        <v>44</v>
      </c>
      <c r="P54" s="2">
        <v>20</v>
      </c>
      <c r="Q54" s="2">
        <v>19</v>
      </c>
      <c r="R54" s="2">
        <v>61</v>
      </c>
      <c r="S54" s="2">
        <v>39</v>
      </c>
      <c r="T54" s="2">
        <v>46</v>
      </c>
      <c r="U54" s="2">
        <v>34</v>
      </c>
      <c r="V54" s="2">
        <v>47</v>
      </c>
      <c r="W54" s="2">
        <v>15</v>
      </c>
      <c r="X54" s="2">
        <v>17</v>
      </c>
      <c r="Y54" s="2">
        <v>52</v>
      </c>
      <c r="Z54" s="2">
        <v>40</v>
      </c>
      <c r="AA54" s="2">
        <v>34</v>
      </c>
      <c r="AB54" s="2">
        <v>42</v>
      </c>
      <c r="AC54" s="2">
        <v>50</v>
      </c>
      <c r="AD54" s="2">
        <v>16</v>
      </c>
      <c r="AE54" s="2">
        <v>20</v>
      </c>
      <c r="AF54" s="2">
        <v>49</v>
      </c>
      <c r="AG54" s="2">
        <v>46</v>
      </c>
      <c r="AH54" s="2">
        <v>51</v>
      </c>
      <c r="AI54" s="18">
        <f>IF(SUM(D54:AH54)=0,"",SUM(D54:AH54))</f>
        <v>1133</v>
      </c>
    </row>
    <row r="55" spans="2:35">
      <c r="B55" s="26" t="s">
        <v>1</v>
      </c>
      <c r="C55" s="27"/>
      <c r="D55" s="2">
        <v>8</v>
      </c>
      <c r="E55" s="2">
        <v>9</v>
      </c>
      <c r="F55" s="2">
        <v>9</v>
      </c>
      <c r="G55" s="2">
        <v>6</v>
      </c>
      <c r="H55" s="2">
        <v>9</v>
      </c>
      <c r="I55" s="2">
        <v>7</v>
      </c>
      <c r="J55" s="2">
        <v>2</v>
      </c>
      <c r="K55" s="2">
        <v>11</v>
      </c>
      <c r="L55" s="2">
        <v>14</v>
      </c>
      <c r="M55" s="2">
        <v>4</v>
      </c>
      <c r="N55" s="2">
        <v>10</v>
      </c>
      <c r="O55" s="2">
        <v>13</v>
      </c>
      <c r="P55" s="2">
        <v>0</v>
      </c>
      <c r="Q55" s="2">
        <v>0</v>
      </c>
      <c r="R55" s="2">
        <v>8</v>
      </c>
      <c r="S55" s="2">
        <v>4</v>
      </c>
      <c r="T55" s="2">
        <v>4</v>
      </c>
      <c r="U55" s="2">
        <v>7</v>
      </c>
      <c r="V55" s="2">
        <v>8</v>
      </c>
      <c r="W55" s="2">
        <v>5</v>
      </c>
      <c r="X55" s="2">
        <v>2</v>
      </c>
      <c r="Y55" s="2">
        <v>10</v>
      </c>
      <c r="Z55" s="2">
        <v>6</v>
      </c>
      <c r="AA55" s="2">
        <v>3</v>
      </c>
      <c r="AB55" s="2">
        <v>8</v>
      </c>
      <c r="AC55" s="2">
        <v>15</v>
      </c>
      <c r="AD55" s="2">
        <v>0</v>
      </c>
      <c r="AE55" s="2">
        <v>1</v>
      </c>
      <c r="AF55" s="2">
        <v>9</v>
      </c>
      <c r="AG55" s="2">
        <v>6</v>
      </c>
      <c r="AH55" s="2">
        <v>13</v>
      </c>
      <c r="AI55" s="18">
        <f>IF(SUM(D55:AH55)=0,"",SUM(D55:AH55))</f>
        <v>211</v>
      </c>
    </row>
    <row r="56" spans="2:3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20"/>
    </row>
    <row r="57" spans="2:35">
      <c r="B57" s="28">
        <f>DATE(AE1,11,1)</f>
        <v>43405</v>
      </c>
      <c r="C57" s="29"/>
      <c r="D57" s="15">
        <f>DATE(AE1,11,1)</f>
        <v>43405</v>
      </c>
      <c r="E57" s="15">
        <f t="shared" ref="E57:AG57" si="10">D57+1</f>
        <v>43406</v>
      </c>
      <c r="F57" s="15">
        <f t="shared" si="10"/>
        <v>43407</v>
      </c>
      <c r="G57" s="15">
        <f t="shared" si="10"/>
        <v>43408</v>
      </c>
      <c r="H57" s="15">
        <f t="shared" si="10"/>
        <v>43409</v>
      </c>
      <c r="I57" s="15">
        <f t="shared" si="10"/>
        <v>43410</v>
      </c>
      <c r="J57" s="15">
        <f t="shared" si="10"/>
        <v>43411</v>
      </c>
      <c r="K57" s="15">
        <f t="shared" si="10"/>
        <v>43412</v>
      </c>
      <c r="L57" s="15">
        <f t="shared" si="10"/>
        <v>43413</v>
      </c>
      <c r="M57" s="15">
        <f t="shared" si="10"/>
        <v>43414</v>
      </c>
      <c r="N57" s="15">
        <f t="shared" si="10"/>
        <v>43415</v>
      </c>
      <c r="O57" s="15">
        <f t="shared" si="10"/>
        <v>43416</v>
      </c>
      <c r="P57" s="15">
        <f t="shared" si="10"/>
        <v>43417</v>
      </c>
      <c r="Q57" s="15">
        <f t="shared" si="10"/>
        <v>43418</v>
      </c>
      <c r="R57" s="15">
        <f t="shared" si="10"/>
        <v>43419</v>
      </c>
      <c r="S57" s="15">
        <f t="shared" si="10"/>
        <v>43420</v>
      </c>
      <c r="T57" s="15">
        <f t="shared" si="10"/>
        <v>43421</v>
      </c>
      <c r="U57" s="15">
        <f t="shared" si="10"/>
        <v>43422</v>
      </c>
      <c r="V57" s="15">
        <f t="shared" si="10"/>
        <v>43423</v>
      </c>
      <c r="W57" s="15">
        <f t="shared" si="10"/>
        <v>43424</v>
      </c>
      <c r="X57" s="15">
        <f t="shared" si="10"/>
        <v>43425</v>
      </c>
      <c r="Y57" s="15">
        <f t="shared" si="10"/>
        <v>43426</v>
      </c>
      <c r="Z57" s="15">
        <f t="shared" si="10"/>
        <v>43427</v>
      </c>
      <c r="AA57" s="15">
        <f t="shared" si="10"/>
        <v>43428</v>
      </c>
      <c r="AB57" s="15">
        <f t="shared" si="10"/>
        <v>43429</v>
      </c>
      <c r="AC57" s="15">
        <f t="shared" si="10"/>
        <v>43430</v>
      </c>
      <c r="AD57" s="15">
        <f t="shared" si="10"/>
        <v>43431</v>
      </c>
      <c r="AE57" s="15">
        <f t="shared" si="10"/>
        <v>43432</v>
      </c>
      <c r="AF57" s="15">
        <f t="shared" si="10"/>
        <v>43433</v>
      </c>
      <c r="AG57" s="15">
        <f t="shared" si="10"/>
        <v>43434</v>
      </c>
      <c r="AH57" s="16"/>
      <c r="AI57" s="17" t="s">
        <v>0</v>
      </c>
    </row>
    <row r="58" spans="2:35">
      <c r="B58" s="24" t="s">
        <v>0</v>
      </c>
      <c r="C58" s="25"/>
      <c r="D58" s="2">
        <v>48</v>
      </c>
      <c r="E58" s="2">
        <v>60</v>
      </c>
      <c r="F58" s="2">
        <v>27</v>
      </c>
      <c r="G58" s="2">
        <v>12</v>
      </c>
      <c r="H58" s="2">
        <v>57</v>
      </c>
      <c r="I58" s="2">
        <v>78</v>
      </c>
      <c r="J58" s="2">
        <v>70</v>
      </c>
      <c r="K58" s="2">
        <v>55</v>
      </c>
      <c r="L58" s="2">
        <v>60</v>
      </c>
      <c r="M58" s="2">
        <v>19</v>
      </c>
      <c r="N58" s="2">
        <v>18</v>
      </c>
      <c r="O58" s="2">
        <v>58</v>
      </c>
      <c r="P58" s="2">
        <v>49</v>
      </c>
      <c r="Q58" s="2">
        <v>63</v>
      </c>
      <c r="R58" s="2">
        <v>54</v>
      </c>
      <c r="S58" s="2">
        <v>52</v>
      </c>
      <c r="T58" s="2">
        <v>15</v>
      </c>
      <c r="U58" s="2">
        <v>21</v>
      </c>
      <c r="V58" s="2">
        <v>54</v>
      </c>
      <c r="W58" s="2">
        <v>46</v>
      </c>
      <c r="X58" s="2">
        <v>46</v>
      </c>
      <c r="Y58" s="2">
        <v>49</v>
      </c>
      <c r="Z58" s="2">
        <v>54</v>
      </c>
      <c r="AA58" s="2">
        <v>18</v>
      </c>
      <c r="AB58" s="2">
        <v>20</v>
      </c>
      <c r="AC58" s="2">
        <v>54</v>
      </c>
      <c r="AD58" s="2">
        <v>52</v>
      </c>
      <c r="AE58" s="2">
        <v>55</v>
      </c>
      <c r="AF58" s="2">
        <v>55</v>
      </c>
      <c r="AG58" s="2">
        <v>52</v>
      </c>
      <c r="AH58" s="2"/>
      <c r="AI58" s="18">
        <f>IF(SUM(D58:AH58)=0,"",SUM(D58:AH58))</f>
        <v>1371</v>
      </c>
    </row>
    <row r="59" spans="2:35">
      <c r="B59" s="6" t="s">
        <v>2</v>
      </c>
      <c r="C59" s="7">
        <f>IF(AI59="","",AI59/AI58)</f>
        <v>0.80598103574033553</v>
      </c>
      <c r="D59" s="2">
        <v>35</v>
      </c>
      <c r="E59" s="2">
        <v>43</v>
      </c>
      <c r="F59" s="2">
        <v>21</v>
      </c>
      <c r="G59" s="2">
        <v>10</v>
      </c>
      <c r="H59" s="2">
        <v>43</v>
      </c>
      <c r="I59" s="2">
        <v>53</v>
      </c>
      <c r="J59" s="2">
        <v>54</v>
      </c>
      <c r="K59" s="2">
        <v>42</v>
      </c>
      <c r="L59" s="2">
        <v>43</v>
      </c>
      <c r="M59" s="2">
        <v>14</v>
      </c>
      <c r="N59" s="2">
        <v>13</v>
      </c>
      <c r="O59" s="2">
        <v>56</v>
      </c>
      <c r="P59" s="2">
        <v>43</v>
      </c>
      <c r="Q59" s="2">
        <v>51</v>
      </c>
      <c r="R59" s="2">
        <v>48</v>
      </c>
      <c r="S59" s="2">
        <v>46</v>
      </c>
      <c r="T59" s="2">
        <v>13</v>
      </c>
      <c r="U59" s="2">
        <v>19</v>
      </c>
      <c r="V59" s="2">
        <v>47</v>
      </c>
      <c r="W59" s="2">
        <v>39</v>
      </c>
      <c r="X59" s="2">
        <v>40</v>
      </c>
      <c r="Y59" s="2">
        <v>40</v>
      </c>
      <c r="Z59" s="2">
        <v>44</v>
      </c>
      <c r="AA59" s="2">
        <v>14</v>
      </c>
      <c r="AB59" s="2">
        <v>17</v>
      </c>
      <c r="AC59" s="2">
        <v>48</v>
      </c>
      <c r="AD59" s="2">
        <v>45</v>
      </c>
      <c r="AE59" s="2">
        <v>40</v>
      </c>
      <c r="AF59" s="2">
        <v>40</v>
      </c>
      <c r="AG59" s="2">
        <v>44</v>
      </c>
      <c r="AH59" s="2"/>
      <c r="AI59" s="18">
        <f>IF(SUM(D59:AH59)=0,"",SUM(D59:AH59))</f>
        <v>1105</v>
      </c>
    </row>
    <row r="60" spans="2:35">
      <c r="B60" s="26" t="s">
        <v>1</v>
      </c>
      <c r="C60" s="27"/>
      <c r="D60" s="2">
        <v>13</v>
      </c>
      <c r="E60" s="2">
        <v>17</v>
      </c>
      <c r="F60" s="2">
        <v>6</v>
      </c>
      <c r="G60" s="2">
        <v>2</v>
      </c>
      <c r="H60" s="2">
        <v>14</v>
      </c>
      <c r="I60" s="2">
        <v>25</v>
      </c>
      <c r="J60" s="2">
        <v>16</v>
      </c>
      <c r="K60" s="2">
        <v>13</v>
      </c>
      <c r="L60" s="2">
        <v>17</v>
      </c>
      <c r="M60" s="2">
        <v>5</v>
      </c>
      <c r="N60" s="2">
        <v>5</v>
      </c>
      <c r="O60" s="2">
        <v>2</v>
      </c>
      <c r="P60" s="2">
        <v>6</v>
      </c>
      <c r="Q60" s="2">
        <v>12</v>
      </c>
      <c r="R60" s="2">
        <v>6</v>
      </c>
      <c r="S60" s="2">
        <v>6</v>
      </c>
      <c r="T60" s="2">
        <v>2</v>
      </c>
      <c r="U60" s="2">
        <v>2</v>
      </c>
      <c r="V60" s="2">
        <v>7</v>
      </c>
      <c r="W60" s="2">
        <v>7</v>
      </c>
      <c r="X60" s="2">
        <v>6</v>
      </c>
      <c r="Y60" s="2">
        <v>9</v>
      </c>
      <c r="Z60" s="2">
        <v>10</v>
      </c>
      <c r="AA60" s="2">
        <v>4</v>
      </c>
      <c r="AB60" s="2">
        <v>3</v>
      </c>
      <c r="AC60" s="2">
        <v>6</v>
      </c>
      <c r="AD60" s="2">
        <v>7</v>
      </c>
      <c r="AE60" s="2">
        <v>15</v>
      </c>
      <c r="AF60" s="2">
        <v>15</v>
      </c>
      <c r="AG60" s="2">
        <v>8</v>
      </c>
      <c r="AH60" s="2"/>
      <c r="AI60" s="18">
        <f>IF(SUM(D60:AH60)=0,"",SUM(D60:AH60))</f>
        <v>266</v>
      </c>
    </row>
    <row r="61" spans="2:35">
      <c r="B61" s="4"/>
      <c r="C61" s="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20"/>
    </row>
    <row r="62" spans="2:35">
      <c r="B62" s="28">
        <f>DATE(AE1,12,1)</f>
        <v>43435</v>
      </c>
      <c r="C62" s="29"/>
      <c r="D62" s="15">
        <f>DATE(AE1,12,1)</f>
        <v>43435</v>
      </c>
      <c r="E62" s="15">
        <f t="shared" ref="E62:AH62" si="11">D62+1</f>
        <v>43436</v>
      </c>
      <c r="F62" s="15">
        <f t="shared" si="11"/>
        <v>43437</v>
      </c>
      <c r="G62" s="15">
        <f t="shared" si="11"/>
        <v>43438</v>
      </c>
      <c r="H62" s="15">
        <f t="shared" si="11"/>
        <v>43439</v>
      </c>
      <c r="I62" s="15">
        <f t="shared" si="11"/>
        <v>43440</v>
      </c>
      <c r="J62" s="15">
        <f t="shared" si="11"/>
        <v>43441</v>
      </c>
      <c r="K62" s="15">
        <f t="shared" si="11"/>
        <v>43442</v>
      </c>
      <c r="L62" s="15">
        <f t="shared" si="11"/>
        <v>43443</v>
      </c>
      <c r="M62" s="15">
        <f t="shared" si="11"/>
        <v>43444</v>
      </c>
      <c r="N62" s="15">
        <f t="shared" si="11"/>
        <v>43445</v>
      </c>
      <c r="O62" s="15">
        <f t="shared" si="11"/>
        <v>43446</v>
      </c>
      <c r="P62" s="15">
        <f t="shared" si="11"/>
        <v>43447</v>
      </c>
      <c r="Q62" s="15">
        <f t="shared" si="11"/>
        <v>43448</v>
      </c>
      <c r="R62" s="15">
        <f t="shared" si="11"/>
        <v>43449</v>
      </c>
      <c r="S62" s="15">
        <f t="shared" si="11"/>
        <v>43450</v>
      </c>
      <c r="T62" s="15">
        <f t="shared" si="11"/>
        <v>43451</v>
      </c>
      <c r="U62" s="15">
        <f t="shared" si="11"/>
        <v>43452</v>
      </c>
      <c r="V62" s="15">
        <f t="shared" si="11"/>
        <v>43453</v>
      </c>
      <c r="W62" s="15">
        <f t="shared" si="11"/>
        <v>43454</v>
      </c>
      <c r="X62" s="15">
        <f t="shared" si="11"/>
        <v>43455</v>
      </c>
      <c r="Y62" s="15">
        <f t="shared" si="11"/>
        <v>43456</v>
      </c>
      <c r="Z62" s="15">
        <f t="shared" si="11"/>
        <v>43457</v>
      </c>
      <c r="AA62" s="15">
        <f t="shared" si="11"/>
        <v>43458</v>
      </c>
      <c r="AB62" s="15">
        <f t="shared" si="11"/>
        <v>43459</v>
      </c>
      <c r="AC62" s="15">
        <f t="shared" si="11"/>
        <v>43460</v>
      </c>
      <c r="AD62" s="15">
        <f t="shared" si="11"/>
        <v>43461</v>
      </c>
      <c r="AE62" s="15">
        <f t="shared" si="11"/>
        <v>43462</v>
      </c>
      <c r="AF62" s="15">
        <f t="shared" si="11"/>
        <v>43463</v>
      </c>
      <c r="AG62" s="15">
        <f t="shared" si="11"/>
        <v>43464</v>
      </c>
      <c r="AH62" s="15">
        <f t="shared" si="11"/>
        <v>43465</v>
      </c>
      <c r="AI62" s="17" t="s">
        <v>0</v>
      </c>
    </row>
    <row r="63" spans="2:35">
      <c r="B63" s="24" t="s">
        <v>0</v>
      </c>
      <c r="C63" s="25"/>
      <c r="D63" s="2">
        <v>24</v>
      </c>
      <c r="E63" s="2">
        <v>20</v>
      </c>
      <c r="F63" s="2">
        <v>61</v>
      </c>
      <c r="G63" s="2">
        <v>50</v>
      </c>
      <c r="H63" s="2">
        <v>63</v>
      </c>
      <c r="I63" s="2">
        <v>62</v>
      </c>
      <c r="J63" s="2">
        <v>68</v>
      </c>
      <c r="K63" s="2">
        <v>28</v>
      </c>
      <c r="L63" s="2">
        <v>16</v>
      </c>
      <c r="M63" s="2">
        <v>54</v>
      </c>
      <c r="N63" s="2">
        <v>62</v>
      </c>
      <c r="O63" s="2">
        <v>66</v>
      </c>
      <c r="P63" s="2">
        <v>51</v>
      </c>
      <c r="Q63" s="2">
        <v>87</v>
      </c>
      <c r="R63" s="2">
        <v>16</v>
      </c>
      <c r="S63" s="2">
        <v>14</v>
      </c>
      <c r="T63" s="2">
        <v>70</v>
      </c>
      <c r="U63" s="2">
        <v>70</v>
      </c>
      <c r="V63" s="2">
        <v>65</v>
      </c>
      <c r="W63" s="2">
        <v>67</v>
      </c>
      <c r="X63" s="2">
        <v>87</v>
      </c>
      <c r="Y63" s="2">
        <v>19</v>
      </c>
      <c r="Z63" s="2">
        <v>30</v>
      </c>
      <c r="AA63" s="2">
        <v>16</v>
      </c>
      <c r="AB63" s="2">
        <v>8</v>
      </c>
      <c r="AC63" s="2">
        <v>14</v>
      </c>
      <c r="AD63" s="2">
        <v>25</v>
      </c>
      <c r="AE63" s="2">
        <v>34</v>
      </c>
      <c r="AF63" s="2">
        <v>14</v>
      </c>
      <c r="AG63" s="2">
        <v>8</v>
      </c>
      <c r="AH63" s="2">
        <v>34</v>
      </c>
      <c r="AI63" s="18">
        <f>IF(SUM(D63:AH63)=0,"",SUM(D63:AH63))</f>
        <v>1303</v>
      </c>
    </row>
    <row r="64" spans="2:35">
      <c r="B64" s="6" t="s">
        <v>2</v>
      </c>
      <c r="C64" s="7">
        <f>IF(AI64="","",AI64/AI63)</f>
        <v>0.79278587874136608</v>
      </c>
      <c r="D64" s="2">
        <v>23</v>
      </c>
      <c r="E64" s="2">
        <v>17</v>
      </c>
      <c r="F64" s="2">
        <v>50</v>
      </c>
      <c r="G64" s="2">
        <v>39</v>
      </c>
      <c r="H64" s="2">
        <v>46</v>
      </c>
      <c r="I64" s="2">
        <v>40</v>
      </c>
      <c r="J64" s="2">
        <v>52</v>
      </c>
      <c r="K64" s="2">
        <v>27</v>
      </c>
      <c r="L64" s="2">
        <v>13</v>
      </c>
      <c r="M64" s="2">
        <v>44</v>
      </c>
      <c r="N64" s="2">
        <v>52</v>
      </c>
      <c r="O64" s="2">
        <v>48</v>
      </c>
      <c r="P64" s="2">
        <v>36</v>
      </c>
      <c r="Q64" s="2">
        <v>59</v>
      </c>
      <c r="R64" s="2">
        <v>13</v>
      </c>
      <c r="S64" s="2">
        <v>13</v>
      </c>
      <c r="T64" s="2">
        <v>56</v>
      </c>
      <c r="U64" s="2">
        <v>52</v>
      </c>
      <c r="V64" s="2">
        <v>55</v>
      </c>
      <c r="W64" s="2">
        <v>53</v>
      </c>
      <c r="X64" s="2">
        <v>66</v>
      </c>
      <c r="Y64" s="2">
        <v>17</v>
      </c>
      <c r="Z64" s="2">
        <v>21</v>
      </c>
      <c r="AA64" s="2">
        <v>16</v>
      </c>
      <c r="AB64" s="2">
        <v>8</v>
      </c>
      <c r="AC64" s="2">
        <v>14</v>
      </c>
      <c r="AD64" s="2">
        <v>24</v>
      </c>
      <c r="AE64" s="2">
        <v>30</v>
      </c>
      <c r="AF64" s="2">
        <v>10</v>
      </c>
      <c r="AG64" s="2">
        <v>8</v>
      </c>
      <c r="AH64" s="2">
        <v>31</v>
      </c>
      <c r="AI64" s="18">
        <f>IF(SUM(D64:AH64)=0,"",SUM(D64:AH64))</f>
        <v>1033</v>
      </c>
    </row>
    <row r="65" spans="2:35">
      <c r="B65" s="26" t="s">
        <v>1</v>
      </c>
      <c r="C65" s="27"/>
      <c r="D65" s="2">
        <v>1</v>
      </c>
      <c r="E65" s="2">
        <v>3</v>
      </c>
      <c r="F65" s="2">
        <v>11</v>
      </c>
      <c r="G65" s="2">
        <v>11</v>
      </c>
      <c r="H65" s="2">
        <v>17</v>
      </c>
      <c r="I65" s="2">
        <v>22</v>
      </c>
      <c r="J65" s="2">
        <v>14</v>
      </c>
      <c r="K65" s="2">
        <v>1</v>
      </c>
      <c r="L65" s="2">
        <v>3</v>
      </c>
      <c r="M65" s="2">
        <v>10</v>
      </c>
      <c r="N65" s="2">
        <v>10</v>
      </c>
      <c r="O65" s="2">
        <v>18</v>
      </c>
      <c r="P65" s="2">
        <v>15</v>
      </c>
      <c r="Q65" s="2">
        <v>28</v>
      </c>
      <c r="R65" s="2">
        <v>3</v>
      </c>
      <c r="S65" s="2">
        <v>1</v>
      </c>
      <c r="T65" s="2">
        <v>14</v>
      </c>
      <c r="U65" s="2">
        <v>18</v>
      </c>
      <c r="V65" s="2">
        <v>10</v>
      </c>
      <c r="W65" s="2">
        <v>14</v>
      </c>
      <c r="X65" s="2">
        <v>21</v>
      </c>
      <c r="Y65" s="2">
        <v>2</v>
      </c>
      <c r="Z65" s="2">
        <v>9</v>
      </c>
      <c r="AA65" s="2">
        <v>0</v>
      </c>
      <c r="AB65" s="2">
        <v>0</v>
      </c>
      <c r="AC65" s="2">
        <v>0</v>
      </c>
      <c r="AD65" s="2">
        <v>1</v>
      </c>
      <c r="AE65" s="2">
        <v>4</v>
      </c>
      <c r="AF65" s="2">
        <v>4</v>
      </c>
      <c r="AG65" s="2">
        <v>0</v>
      </c>
      <c r="AH65" s="2">
        <v>3</v>
      </c>
      <c r="AI65" s="18">
        <f>IF(SUM(D65:AH65)=0,"",SUM(D65:AH65))</f>
        <v>268</v>
      </c>
    </row>
    <row r="66" spans="2:35">
      <c r="B66" s="4"/>
      <c r="C66" s="4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</row>
  </sheetData>
  <mergeCells count="40">
    <mergeCell ref="AE1:AI2"/>
    <mergeCell ref="B1:AD2"/>
    <mergeCell ref="B4:C4"/>
    <mergeCell ref="B5:C5"/>
    <mergeCell ref="B7:C7"/>
    <mergeCell ref="B9:C9"/>
    <mergeCell ref="B19:C19"/>
    <mergeCell ref="B24:C24"/>
    <mergeCell ref="B29:C29"/>
    <mergeCell ref="B37:C37"/>
    <mergeCell ref="B10:C10"/>
    <mergeCell ref="B12:C12"/>
    <mergeCell ref="B15:C15"/>
    <mergeCell ref="B17:C17"/>
    <mergeCell ref="B14:C14"/>
    <mergeCell ref="B20:C20"/>
    <mergeCell ref="B22:C22"/>
    <mergeCell ref="B25:C25"/>
    <mergeCell ref="B27:C27"/>
    <mergeCell ref="B30:C30"/>
    <mergeCell ref="B65:C65"/>
    <mergeCell ref="B34:AD35"/>
    <mergeCell ref="B63:C63"/>
    <mergeCell ref="B62:C62"/>
    <mergeCell ref="B32:C32"/>
    <mergeCell ref="B38:C38"/>
    <mergeCell ref="B40:C40"/>
    <mergeCell ref="B43:C43"/>
    <mergeCell ref="AE34:AI35"/>
    <mergeCell ref="B53:C53"/>
    <mergeCell ref="B55:C55"/>
    <mergeCell ref="B58:C58"/>
    <mergeCell ref="B60:C60"/>
    <mergeCell ref="B47:C47"/>
    <mergeCell ref="B52:C52"/>
    <mergeCell ref="B57:C57"/>
    <mergeCell ref="B48:C48"/>
    <mergeCell ref="B50:C50"/>
    <mergeCell ref="B45:C45"/>
    <mergeCell ref="B42:C42"/>
  </mergeCells>
  <conditionalFormatting sqref="D4:AH7">
    <cfRule type="expression" dxfId="35" priority="34">
      <formula>VLOOKUP(D$4,$AL$5:$AN$18,3,FALSE)="sv"</formula>
    </cfRule>
    <cfRule type="expression" dxfId="34" priority="35">
      <formula>WEEKDAY(D$4,2)=7</formula>
    </cfRule>
    <cfRule type="expression" dxfId="33" priority="36">
      <formula>WEEKDAY(D$4,2)=6</formula>
    </cfRule>
  </conditionalFormatting>
  <conditionalFormatting sqref="D9:AF12">
    <cfRule type="expression" dxfId="32" priority="31">
      <formula>VLOOKUP(D$9,$AL$5:$AN$18,3,FALSE)="sv"</formula>
    </cfRule>
    <cfRule type="expression" dxfId="31" priority="32">
      <formula>WEEKDAY(D$9,2)=6</formula>
    </cfRule>
    <cfRule type="expression" dxfId="30" priority="33">
      <formula>WEEKDAY(D$9,2)=7</formula>
    </cfRule>
  </conditionalFormatting>
  <conditionalFormatting sqref="D14:AH17">
    <cfRule type="expression" dxfId="29" priority="28">
      <formula>VLOOKUP(D$14,$AL$5:$AN$18,3,FALSE)="sv"</formula>
    </cfRule>
    <cfRule type="expression" dxfId="28" priority="29">
      <formula>WEEKDAY(D$14,2)=6</formula>
    </cfRule>
    <cfRule type="expression" dxfId="27" priority="30">
      <formula>WEEKDAY(D$14,2)=7</formula>
    </cfRule>
  </conditionalFormatting>
  <conditionalFormatting sqref="D19:AG22">
    <cfRule type="expression" dxfId="26" priority="25">
      <formula>VLOOKUP(D$19,$AL$5:$AN$18,3,FALSE)="sv"</formula>
    </cfRule>
  </conditionalFormatting>
  <conditionalFormatting sqref="D19:AI22">
    <cfRule type="expression" dxfId="25" priority="26">
      <formula>WEEKDAY(D$19,2)=6</formula>
    </cfRule>
    <cfRule type="expression" dxfId="24" priority="27">
      <formula>WEEKDAY(D$19,2)=7</formula>
    </cfRule>
  </conditionalFormatting>
  <conditionalFormatting sqref="D24:AH27">
    <cfRule type="expression" dxfId="23" priority="22">
      <formula>VLOOKUP(D$24,$AL$5:$AN$18,3,FALSE)="sv"</formula>
    </cfRule>
    <cfRule type="expression" dxfId="22" priority="23">
      <formula>WEEKDAY(D$24,2)=6</formula>
    </cfRule>
    <cfRule type="expression" dxfId="21" priority="24">
      <formula>WEEKDAY(D$24,2)=7</formula>
    </cfRule>
  </conditionalFormatting>
  <conditionalFormatting sqref="D29:AG32">
    <cfRule type="expression" dxfId="20" priority="19">
      <formula>VLOOKUP(D$29,$AL$5:$AN$18,3,FALSE)="sv"</formula>
    </cfRule>
    <cfRule type="expression" dxfId="19" priority="20">
      <formula>WEEKDAY(D$29,2)=6</formula>
    </cfRule>
    <cfRule type="expression" dxfId="18" priority="21">
      <formula>WEEKDAY(D$29,2)=7</formula>
    </cfRule>
  </conditionalFormatting>
  <conditionalFormatting sqref="D37:AH40">
    <cfRule type="expression" dxfId="17" priority="6">
      <formula>VLOOKUP(D$37,$AL$5:$AN$18,3,FALSE)="sv"</formula>
    </cfRule>
    <cfRule type="expression" dxfId="16" priority="17">
      <formula>WEEKDAY(D$37,2)=6</formula>
    </cfRule>
    <cfRule type="expression" dxfId="15" priority="18">
      <formula>WEEKDAY(D$37,2)=7</formula>
    </cfRule>
  </conditionalFormatting>
  <conditionalFormatting sqref="D42:AH45">
    <cfRule type="expression" dxfId="14" priority="5">
      <formula>VLOOKUP(D$42,$AL$5:$AN$18,3,FALSE)="sv"</formula>
    </cfRule>
    <cfRule type="expression" dxfId="13" priority="15">
      <formula>WEEKDAY(D$42,2)=6</formula>
    </cfRule>
    <cfRule type="expression" dxfId="12" priority="16">
      <formula>WEEKDAY(D$42,2)=7</formula>
    </cfRule>
  </conditionalFormatting>
  <conditionalFormatting sqref="D47:AG50">
    <cfRule type="expression" dxfId="11" priority="4">
      <formula>VLOOKUP(D$47,$AL$5:$AN$18,3,FALSE)="sv"</formula>
    </cfRule>
    <cfRule type="expression" dxfId="10" priority="13">
      <formula>WEEKDAY(D$47,2)=6</formula>
    </cfRule>
    <cfRule type="expression" dxfId="9" priority="14">
      <formula>WEEKDAY(D$47,2)=7</formula>
    </cfRule>
  </conditionalFormatting>
  <conditionalFormatting sqref="D52:AH55">
    <cfRule type="expression" dxfId="8" priority="3">
      <formula>VLOOKUP(D$52,$AL$5:$AN$18,3,FALSE)="sv"</formula>
    </cfRule>
    <cfRule type="expression" dxfId="7" priority="11">
      <formula>WEEKDAY(D$52,2)=6</formula>
    </cfRule>
    <cfRule type="expression" dxfId="6" priority="12">
      <formula>WEEKDAY(D$52,2)=7</formula>
    </cfRule>
  </conditionalFormatting>
  <conditionalFormatting sqref="D57:AG60">
    <cfRule type="expression" dxfId="5" priority="9">
      <formula>WEEKDAY(D$57,2)=6</formula>
    </cfRule>
    <cfRule type="expression" dxfId="4" priority="10">
      <formula>WEEKDAY(D$57,2)=7</formula>
    </cfRule>
  </conditionalFormatting>
  <conditionalFormatting sqref="D62:AH65">
    <cfRule type="expression" dxfId="3" priority="1">
      <formula>VLOOKUP(D$62,$AL$5:$AN$18,3,FALSE)="sv"</formula>
    </cfRule>
    <cfRule type="expression" dxfId="2" priority="7">
      <formula>WEEKDAY(D$62,2)=6</formula>
    </cfRule>
    <cfRule type="expression" dxfId="1" priority="8">
      <formula>WEEKDAY(D$62,2)=7</formula>
    </cfRule>
  </conditionalFormatting>
  <conditionalFormatting sqref="D57:AH60">
    <cfRule type="expression" dxfId="0" priority="2">
      <formula>VLOOKUP(D$57,$AL$5:$AN$18,3,FALSE)="sv"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Dálkové převozy</vt:lpstr>
      <vt:lpstr>List1</vt:lpstr>
      <vt:lpstr>List2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2016-01-19T13:04:27Z</cp:lastPrinted>
  <dcterms:created xsi:type="dcterms:W3CDTF">2015-08-14T05:22:30Z</dcterms:created>
  <dcterms:modified xsi:type="dcterms:W3CDTF">2019-01-04T07:28:24Z</dcterms:modified>
</cp:coreProperties>
</file>