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53EF2094-A096-4A0A-9213-157F3826D3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álkové převozy" sheetId="1" r:id="rId1"/>
    <sheet name="List1" sheetId="3" r:id="rId2"/>
    <sheet name="List2" sheetId="4" r:id="rId3"/>
  </sheets>
  <calcPr calcId="191029" iterateDelta="9.9999999974897903E-4"/>
</workbook>
</file>

<file path=xl/calcChain.xml><?xml version="1.0" encoding="utf-8"?>
<calcChain xmlns="http://schemas.openxmlformats.org/spreadsheetml/2006/main">
  <c r="D57" i="1" l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D52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I65" i="1"/>
  <c r="AI64" i="1"/>
  <c r="AI63" i="1"/>
  <c r="AI60" i="1"/>
  <c r="AI59" i="1"/>
  <c r="C59" i="1" s="1"/>
  <c r="AI58" i="1"/>
  <c r="AI55" i="1"/>
  <c r="AI54" i="1"/>
  <c r="AI53" i="1"/>
  <c r="AI50" i="1"/>
  <c r="AI49" i="1"/>
  <c r="C49" i="1" s="1"/>
  <c r="AI48" i="1"/>
  <c r="AI45" i="1"/>
  <c r="AI44" i="1"/>
  <c r="AI43" i="1"/>
  <c r="AI40" i="1"/>
  <c r="AI39" i="1"/>
  <c r="AI38" i="1"/>
  <c r="AI32" i="1"/>
  <c r="AI31" i="1"/>
  <c r="AI30" i="1"/>
  <c r="AI27" i="1"/>
  <c r="AI26" i="1"/>
  <c r="C26" i="1" s="1"/>
  <c r="AI25" i="1"/>
  <c r="AI22" i="1"/>
  <c r="AI21" i="1"/>
  <c r="AI20" i="1"/>
  <c r="AI17" i="1"/>
  <c r="AI16" i="1"/>
  <c r="AI15" i="1"/>
  <c r="AI12" i="1"/>
  <c r="AI11" i="1"/>
  <c r="AI10" i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D37" i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D4" i="1"/>
  <c r="B62" i="1"/>
  <c r="B57" i="1"/>
  <c r="B52" i="1"/>
  <c r="B47" i="1"/>
  <c r="B42" i="1"/>
  <c r="B37" i="1"/>
  <c r="B29" i="1"/>
  <c r="B24" i="1"/>
  <c r="B19" i="1"/>
  <c r="B14" i="1"/>
  <c r="B9" i="1"/>
  <c r="B4" i="1"/>
  <c r="C64" i="1"/>
  <c r="C54" i="1"/>
  <c r="C44" i="1"/>
  <c r="C39" i="1"/>
  <c r="C31" i="1"/>
  <c r="AI7" i="1"/>
  <c r="AI6" i="1"/>
  <c r="AI5" i="1"/>
  <c r="C21" i="1" l="1"/>
  <c r="C16" i="1"/>
  <c r="C11" i="1"/>
  <c r="C6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</calcChain>
</file>

<file path=xl/sharedStrings.xml><?xml version="1.0" encoding="utf-8"?>
<sst xmlns="http://schemas.openxmlformats.org/spreadsheetml/2006/main" count="410" uniqueCount="24">
  <si>
    <t>CELKEM</t>
  </si>
  <si>
    <t>JINÍ</t>
  </si>
  <si>
    <t>FNOL</t>
  </si>
  <si>
    <t xml:space="preserve">DÁLKOVÉ PŘEVOZY REALIZOVANÉ PROVOZEM DOPRAVY FNOL A JINÝMI PŘEPRAVCI ZA ROK </t>
  </si>
  <si>
    <t>Datum</t>
  </si>
  <si>
    <t>svátek</t>
  </si>
  <si>
    <t>Nový rok / Den obnovy samostatného českého státu</t>
  </si>
  <si>
    <t>sv</t>
  </si>
  <si>
    <t>Velikonoční neděle</t>
  </si>
  <si>
    <t>Velikonoční pondělí</t>
  </si>
  <si>
    <t>Svátek práce</t>
  </si>
  <si>
    <t>Den osvobození od fašismu</t>
  </si>
  <si>
    <t>Den slovanských věrozvěstů Cyrila a Metoděje</t>
  </si>
  <si>
    <t>Den upálení mistra Jan Husa</t>
  </si>
  <si>
    <t>Den české státnosti</t>
  </si>
  <si>
    <t>Den vzniku samostatného československého státu</t>
  </si>
  <si>
    <t>Den boje za svobodu a demokracii</t>
  </si>
  <si>
    <t>Štědrý den</t>
  </si>
  <si>
    <t>1.svátek vánoční</t>
  </si>
  <si>
    <t>2.svátek vánoční</t>
  </si>
  <si>
    <t>Velký pátek</t>
  </si>
  <si>
    <t>HDS 1034</t>
  </si>
  <si>
    <t>HDS 941</t>
  </si>
  <si>
    <t>HDS 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</si>
</sst>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yyyy"/>
    <numFmt numFmtId="165" formatCode="d/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0" fillId="0" borderId="0" xfId="0"/>
    <xf numFmtId="0" fontId="3" fillId="2" borderId="1" xfId="0" applyFont="1" applyFill="1" applyBorder="1"/>
    <xf numFmtId="0" fontId="0" fillId="2" borderId="0" xfId="0" applyFill="1"/>
    <xf numFmtId="0" fontId="4" fillId="2" borderId="0" xfId="0" applyFont="1" applyFill="1" applyBorder="1"/>
    <xf numFmtId="0" fontId="3" fillId="2" borderId="0" xfId="0" applyFont="1" applyFill="1" applyBorder="1"/>
    <xf numFmtId="0" fontId="4" fillId="2" borderId="2" xfId="0" applyFont="1" applyFill="1" applyBorder="1" applyAlignment="1">
      <alignment horizontal="right"/>
    </xf>
    <xf numFmtId="9" fontId="4" fillId="2" borderId="3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8" fillId="0" borderId="0" xfId="1" applyFont="1" applyFill="1" applyBorder="1" applyProtection="1">
      <protection hidden="1"/>
    </xf>
    <xf numFmtId="0" fontId="0" fillId="0" borderId="0" xfId="0" applyBorder="1"/>
    <xf numFmtId="0" fontId="8" fillId="0" borderId="0" xfId="0" applyFont="1" applyBorder="1"/>
    <xf numFmtId="0" fontId="0" fillId="0" borderId="0" xfId="0" applyFill="1" applyBorder="1"/>
    <xf numFmtId="14" fontId="8" fillId="0" borderId="0" xfId="0" applyNumberFormat="1" applyFont="1" applyFill="1" applyBorder="1"/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10" fillId="2" borderId="0" xfId="0" applyFont="1" applyFill="1"/>
    <xf numFmtId="0" fontId="0" fillId="2" borderId="0" xfId="0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</cellXfs>
  <cellStyles count="2">
    <cellStyle name="Normální" xfId="0" builtinId="0"/>
    <cellStyle name="normální_excel_datum_cas" xfId="1" xr:uid="{00000000-0005-0000-0000-000001000000}"/>
  </cellStyles>
  <dxfs count="36"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9" defaultPivotStyle="PivotStyleLight16"/>
  <colors>
    <mruColors>
      <color rgb="FFDDDDDD"/>
      <color rgb="FFFFEFEF"/>
      <color rgb="FFFFF3F3"/>
      <color rgb="FFFFEBEB"/>
      <color rgb="FFFFE7E7"/>
      <color rgb="FFFFE1E1"/>
      <color rgb="FFFFE5E5"/>
      <color rgb="FFEAEAEA"/>
      <color rgb="FFE7FFF4"/>
      <color rgb="FFFFE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6"/>
  <sheetViews>
    <sheetView tabSelected="1" zoomScale="115" zoomScaleNormal="115" workbookViewId="0">
      <selection activeCell="AO20" sqref="AO20"/>
    </sheetView>
  </sheetViews>
  <sheetFormatPr defaultRowHeight="15" x14ac:dyDescent="0.25"/>
  <cols>
    <col min="1" max="1" width="1.28515625" style="1" customWidth="1"/>
    <col min="2" max="2" width="7.140625" customWidth="1"/>
    <col min="3" max="3" width="7.85546875" style="1" customWidth="1"/>
    <col min="4" max="34" width="3.5703125" customWidth="1"/>
    <col min="35" max="35" width="13.140625" customWidth="1"/>
    <col min="36" max="36" width="1.42578125" customWidth="1"/>
    <col min="38" max="38" width="10.140625" hidden="1" customWidth="1"/>
    <col min="39" max="39" width="45.5703125" hidden="1" customWidth="1"/>
    <col min="40" max="40" width="9.140625" hidden="1" customWidth="1"/>
    <col min="41" max="41" width="14.28515625" customWidth="1"/>
  </cols>
  <sheetData>
    <row r="1" spans="2:40" s="1" customFormat="1" ht="15" customHeight="1" x14ac:dyDescent="0.25">
      <c r="B1" s="27" t="s">
        <v>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6">
        <v>2023</v>
      </c>
      <c r="AF1" s="26"/>
      <c r="AG1" s="26"/>
      <c r="AH1" s="26"/>
      <c r="AI1" s="26"/>
    </row>
    <row r="2" spans="2:40" s="1" customForma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6"/>
      <c r="AF2" s="26"/>
      <c r="AG2" s="26"/>
      <c r="AH2" s="26"/>
      <c r="AI2" s="26"/>
    </row>
    <row r="3" spans="2:40" s="1" customFormat="1" x14ac:dyDescent="0.25">
      <c r="E3" s="22">
        <v>9</v>
      </c>
      <c r="F3" s="22">
        <v>12</v>
      </c>
      <c r="G3" s="22">
        <v>8</v>
      </c>
      <c r="H3" s="22">
        <v>10</v>
      </c>
      <c r="I3" s="22">
        <v>9</v>
      </c>
      <c r="J3" s="22"/>
      <c r="K3" s="22"/>
      <c r="L3" s="22">
        <v>9</v>
      </c>
      <c r="M3" s="22">
        <v>9</v>
      </c>
      <c r="N3" s="22">
        <v>10</v>
      </c>
      <c r="O3" s="22">
        <v>9</v>
      </c>
      <c r="P3" s="22">
        <v>7</v>
      </c>
      <c r="Q3" s="22"/>
      <c r="R3" s="22"/>
      <c r="S3" s="22">
        <v>7</v>
      </c>
      <c r="T3" s="22">
        <v>9</v>
      </c>
      <c r="U3" s="22">
        <v>9</v>
      </c>
      <c r="V3" s="22">
        <v>8</v>
      </c>
      <c r="W3" s="22">
        <v>7</v>
      </c>
      <c r="X3" s="22"/>
      <c r="Y3" s="22"/>
      <c r="Z3" s="22">
        <v>10</v>
      </c>
      <c r="AA3" s="22">
        <v>11</v>
      </c>
      <c r="AB3" s="22">
        <v>12</v>
      </c>
      <c r="AC3" s="22">
        <v>10</v>
      </c>
      <c r="AD3" s="22">
        <v>12</v>
      </c>
      <c r="AE3" s="22"/>
      <c r="AF3" s="22"/>
      <c r="AG3" s="22">
        <v>11</v>
      </c>
      <c r="AH3" s="22">
        <v>12</v>
      </c>
      <c r="AI3" s="23" t="s">
        <v>21</v>
      </c>
    </row>
    <row r="4" spans="2:40" s="1" customFormat="1" x14ac:dyDescent="0.25">
      <c r="B4" s="28">
        <f>DATE(AE1,1,1)</f>
        <v>44927</v>
      </c>
      <c r="C4" s="29"/>
      <c r="D4" s="15">
        <f>DATE(AE1,1,1)</f>
        <v>44927</v>
      </c>
      <c r="E4" s="15">
        <f>D4+1</f>
        <v>44928</v>
      </c>
      <c r="F4" s="15">
        <f t="shared" ref="F4:AH4" si="0">E4+1</f>
        <v>44929</v>
      </c>
      <c r="G4" s="15">
        <f t="shared" si="0"/>
        <v>44930</v>
      </c>
      <c r="H4" s="15">
        <f t="shared" si="0"/>
        <v>44931</v>
      </c>
      <c r="I4" s="15">
        <f t="shared" si="0"/>
        <v>44932</v>
      </c>
      <c r="J4" s="15">
        <f t="shared" si="0"/>
        <v>44933</v>
      </c>
      <c r="K4" s="15">
        <f t="shared" si="0"/>
        <v>44934</v>
      </c>
      <c r="L4" s="15">
        <f t="shared" si="0"/>
        <v>44935</v>
      </c>
      <c r="M4" s="15">
        <f t="shared" si="0"/>
        <v>44936</v>
      </c>
      <c r="N4" s="15">
        <f t="shared" si="0"/>
        <v>44937</v>
      </c>
      <c r="O4" s="15">
        <f t="shared" si="0"/>
        <v>44938</v>
      </c>
      <c r="P4" s="15">
        <f t="shared" si="0"/>
        <v>44939</v>
      </c>
      <c r="Q4" s="15">
        <f t="shared" si="0"/>
        <v>44940</v>
      </c>
      <c r="R4" s="15">
        <f t="shared" si="0"/>
        <v>44941</v>
      </c>
      <c r="S4" s="15">
        <f t="shared" si="0"/>
        <v>44942</v>
      </c>
      <c r="T4" s="15">
        <f t="shared" si="0"/>
        <v>44943</v>
      </c>
      <c r="U4" s="15">
        <f t="shared" si="0"/>
        <v>44944</v>
      </c>
      <c r="V4" s="15">
        <f t="shared" si="0"/>
        <v>44945</v>
      </c>
      <c r="W4" s="15">
        <f t="shared" si="0"/>
        <v>44946</v>
      </c>
      <c r="X4" s="15">
        <f t="shared" si="0"/>
        <v>44947</v>
      </c>
      <c r="Y4" s="15">
        <f t="shared" si="0"/>
        <v>44948</v>
      </c>
      <c r="Z4" s="15">
        <f t="shared" si="0"/>
        <v>44949</v>
      </c>
      <c r="AA4" s="15">
        <f t="shared" si="0"/>
        <v>44950</v>
      </c>
      <c r="AB4" s="15">
        <f t="shared" si="0"/>
        <v>44951</v>
      </c>
      <c r="AC4" s="15">
        <f t="shared" si="0"/>
        <v>44952</v>
      </c>
      <c r="AD4" s="15">
        <f t="shared" si="0"/>
        <v>44953</v>
      </c>
      <c r="AE4" s="15">
        <f t="shared" si="0"/>
        <v>44954</v>
      </c>
      <c r="AF4" s="15">
        <f t="shared" si="0"/>
        <v>44955</v>
      </c>
      <c r="AG4" s="15">
        <f t="shared" si="0"/>
        <v>44956</v>
      </c>
      <c r="AH4" s="15">
        <f t="shared" si="0"/>
        <v>44957</v>
      </c>
      <c r="AI4" s="17" t="s">
        <v>0</v>
      </c>
      <c r="AL4" s="8" t="s">
        <v>4</v>
      </c>
      <c r="AM4" s="9" t="s">
        <v>5</v>
      </c>
      <c r="AN4" s="9"/>
    </row>
    <row r="5" spans="2:40" s="1" customFormat="1" x14ac:dyDescent="0.25">
      <c r="B5" s="30" t="s">
        <v>0</v>
      </c>
      <c r="C5" s="31"/>
      <c r="D5" s="2">
        <v>20</v>
      </c>
      <c r="E5" s="2">
        <v>69</v>
      </c>
      <c r="F5" s="2">
        <v>74</v>
      </c>
      <c r="G5" s="2">
        <v>93</v>
      </c>
      <c r="H5" s="2">
        <v>73</v>
      </c>
      <c r="I5" s="2">
        <v>82</v>
      </c>
      <c r="J5" s="2">
        <v>19</v>
      </c>
      <c r="K5" s="2">
        <v>25</v>
      </c>
      <c r="L5" s="2">
        <v>92</v>
      </c>
      <c r="M5" s="2">
        <v>83</v>
      </c>
      <c r="N5" s="2">
        <v>98</v>
      </c>
      <c r="O5" s="2">
        <v>69</v>
      </c>
      <c r="P5" s="2">
        <v>94</v>
      </c>
      <c r="Q5" s="2">
        <v>22</v>
      </c>
      <c r="R5" s="2">
        <v>16</v>
      </c>
      <c r="S5" s="2">
        <v>80</v>
      </c>
      <c r="T5" s="2">
        <v>102</v>
      </c>
      <c r="U5" s="2">
        <v>99</v>
      </c>
      <c r="V5" s="2">
        <v>77</v>
      </c>
      <c r="W5" s="2">
        <v>95</v>
      </c>
      <c r="X5" s="2">
        <v>27</v>
      </c>
      <c r="Y5" s="2">
        <v>14</v>
      </c>
      <c r="Z5" s="2">
        <v>109</v>
      </c>
      <c r="AA5" s="2">
        <v>101</v>
      </c>
      <c r="AB5" s="2">
        <v>95</v>
      </c>
      <c r="AC5" s="2">
        <v>82</v>
      </c>
      <c r="AD5" s="2">
        <v>90</v>
      </c>
      <c r="AE5" s="2">
        <v>26</v>
      </c>
      <c r="AF5" s="2">
        <v>26</v>
      </c>
      <c r="AG5" s="2">
        <v>79</v>
      </c>
      <c r="AH5" s="2">
        <v>85</v>
      </c>
      <c r="AI5" s="18">
        <f>IF(SUM(D5:AH5)=0,"",SUM(D5:AH5))</f>
        <v>2116</v>
      </c>
      <c r="AL5" s="14">
        <f>DATE(AE1,1,1)</f>
        <v>44927</v>
      </c>
      <c r="AM5" s="10" t="s">
        <v>6</v>
      </c>
      <c r="AN5" s="11" t="s">
        <v>7</v>
      </c>
    </row>
    <row r="6" spans="2:40" s="1" customFormat="1" x14ac:dyDescent="0.25">
      <c r="B6" s="6" t="s">
        <v>2</v>
      </c>
      <c r="C6" s="7">
        <f>IF(AI6="","",AI6/AI5)</f>
        <v>0.90406427221172025</v>
      </c>
      <c r="D6" s="19">
        <v>20</v>
      </c>
      <c r="E6" s="2">
        <v>66</v>
      </c>
      <c r="F6" s="2">
        <v>73</v>
      </c>
      <c r="G6" s="2">
        <v>80</v>
      </c>
      <c r="H6" s="2">
        <v>68</v>
      </c>
      <c r="I6" s="2">
        <v>75</v>
      </c>
      <c r="J6" s="2">
        <v>15</v>
      </c>
      <c r="K6" s="2">
        <v>25</v>
      </c>
      <c r="L6" s="2">
        <v>86</v>
      </c>
      <c r="M6" s="2">
        <v>69</v>
      </c>
      <c r="N6" s="2">
        <v>85</v>
      </c>
      <c r="O6" s="2">
        <v>65</v>
      </c>
      <c r="P6" s="2">
        <v>75</v>
      </c>
      <c r="Q6" s="2">
        <v>19</v>
      </c>
      <c r="R6" s="2">
        <v>15</v>
      </c>
      <c r="S6" s="2">
        <v>68</v>
      </c>
      <c r="T6" s="2">
        <v>93</v>
      </c>
      <c r="U6" s="2">
        <v>83</v>
      </c>
      <c r="V6" s="2">
        <v>69</v>
      </c>
      <c r="W6" s="2">
        <v>71</v>
      </c>
      <c r="X6" s="2">
        <v>23</v>
      </c>
      <c r="Y6" s="2">
        <v>14</v>
      </c>
      <c r="Z6" s="2">
        <v>102</v>
      </c>
      <c r="AA6" s="2">
        <v>91</v>
      </c>
      <c r="AB6" s="2">
        <v>91</v>
      </c>
      <c r="AC6" s="2">
        <v>77</v>
      </c>
      <c r="AD6" s="2">
        <v>90</v>
      </c>
      <c r="AE6" s="2">
        <v>22</v>
      </c>
      <c r="AF6" s="2">
        <v>25</v>
      </c>
      <c r="AG6" s="2">
        <v>76</v>
      </c>
      <c r="AH6" s="2">
        <v>82</v>
      </c>
      <c r="AI6" s="18">
        <f>IF(SUM(D6:AH6)=0,"",SUM(D6:AH6))</f>
        <v>1913</v>
      </c>
      <c r="AL6" s="14">
        <f>DOLLAR(("4/"&amp;AE1)/7+MOD(19*MOD(AE1,19)-7,30)*14%,)*7-8</f>
        <v>45023</v>
      </c>
      <c r="AM6" s="10" t="s">
        <v>20</v>
      </c>
      <c r="AN6" s="11" t="s">
        <v>7</v>
      </c>
    </row>
    <row r="7" spans="2:40" s="1" customFormat="1" x14ac:dyDescent="0.25">
      <c r="B7" s="32" t="s">
        <v>1</v>
      </c>
      <c r="C7" s="33"/>
      <c r="D7" s="2">
        <v>0</v>
      </c>
      <c r="E7" s="2">
        <v>3</v>
      </c>
      <c r="F7" s="2">
        <v>1</v>
      </c>
      <c r="G7" s="2">
        <v>13</v>
      </c>
      <c r="H7" s="2">
        <v>5</v>
      </c>
      <c r="I7" s="2">
        <v>7</v>
      </c>
      <c r="J7" s="2">
        <v>4</v>
      </c>
      <c r="K7" s="2">
        <v>0</v>
      </c>
      <c r="L7" s="2">
        <v>6</v>
      </c>
      <c r="M7" s="2">
        <v>14</v>
      </c>
      <c r="N7" s="2">
        <v>13</v>
      </c>
      <c r="O7" s="2">
        <v>4</v>
      </c>
      <c r="P7" s="2">
        <v>19</v>
      </c>
      <c r="Q7" s="2">
        <v>3</v>
      </c>
      <c r="R7" s="2">
        <v>1</v>
      </c>
      <c r="S7" s="2">
        <v>12</v>
      </c>
      <c r="T7" s="2">
        <v>9</v>
      </c>
      <c r="U7" s="2">
        <v>16</v>
      </c>
      <c r="V7" s="2">
        <v>8</v>
      </c>
      <c r="W7" s="2">
        <v>24</v>
      </c>
      <c r="X7" s="2">
        <v>4</v>
      </c>
      <c r="Y7" s="2">
        <v>0</v>
      </c>
      <c r="Z7" s="2">
        <v>7</v>
      </c>
      <c r="AA7" s="2">
        <v>10</v>
      </c>
      <c r="AB7" s="2">
        <v>4</v>
      </c>
      <c r="AC7" s="2">
        <v>5</v>
      </c>
      <c r="AD7" s="2">
        <v>0</v>
      </c>
      <c r="AE7" s="2">
        <v>4</v>
      </c>
      <c r="AF7" s="2">
        <v>1</v>
      </c>
      <c r="AG7" s="2">
        <v>3</v>
      </c>
      <c r="AH7" s="2">
        <v>3</v>
      </c>
      <c r="AI7" s="18">
        <f>IF(SUM(D7:AH7)=0,"",SUM(D7:AH7))</f>
        <v>203</v>
      </c>
      <c r="AL7" s="14">
        <f>DOLLAR(("4/"&amp;AE1)/7+MOD(19*MOD(AE1,19)-7,30)*14%,)*7-6</f>
        <v>45025</v>
      </c>
      <c r="AM7" s="12" t="s">
        <v>8</v>
      </c>
      <c r="AN7" s="11"/>
    </row>
    <row r="8" spans="2:40" s="1" customFormat="1" x14ac:dyDescent="0.25">
      <c r="B8" s="3"/>
      <c r="C8" s="3"/>
      <c r="D8" s="24">
        <v>8</v>
      </c>
      <c r="E8" s="24">
        <v>10</v>
      </c>
      <c r="F8" s="24">
        <v>10</v>
      </c>
      <c r="G8" s="24"/>
      <c r="H8" s="24"/>
      <c r="I8" s="24">
        <v>10</v>
      </c>
      <c r="J8" s="24">
        <v>11</v>
      </c>
      <c r="K8" s="24">
        <v>10</v>
      </c>
      <c r="L8" s="24">
        <v>10</v>
      </c>
      <c r="M8" s="24">
        <v>11</v>
      </c>
      <c r="N8" s="24"/>
      <c r="O8" s="24"/>
      <c r="P8" s="24">
        <v>10</v>
      </c>
      <c r="Q8" s="24">
        <v>10</v>
      </c>
      <c r="R8" s="24">
        <v>11</v>
      </c>
      <c r="S8" s="24">
        <v>12</v>
      </c>
      <c r="T8" s="24">
        <v>11</v>
      </c>
      <c r="U8" s="24"/>
      <c r="V8" s="24"/>
      <c r="W8" s="24">
        <v>10</v>
      </c>
      <c r="X8" s="24">
        <v>10</v>
      </c>
      <c r="Y8" s="24">
        <v>11</v>
      </c>
      <c r="Z8" s="24">
        <v>12</v>
      </c>
      <c r="AA8" s="24">
        <v>9</v>
      </c>
      <c r="AB8" s="24"/>
      <c r="AC8" s="24"/>
      <c r="AD8" s="24">
        <v>9</v>
      </c>
      <c r="AE8" s="24">
        <v>9</v>
      </c>
      <c r="AF8" s="24"/>
      <c r="AG8" s="24"/>
      <c r="AH8" s="24"/>
      <c r="AI8" s="25" t="s">
        <v>22</v>
      </c>
      <c r="AL8" s="14">
        <f>DOLLAR(("4/"&amp;AE1)/7+MOD(19*MOD(AE1,19)-7,30)*14%,)*7-5</f>
        <v>45026</v>
      </c>
      <c r="AM8" s="10" t="s">
        <v>9</v>
      </c>
      <c r="AN8" s="11" t="s">
        <v>7</v>
      </c>
    </row>
    <row r="9" spans="2:40" s="1" customFormat="1" x14ac:dyDescent="0.25">
      <c r="B9" s="28">
        <f>DATE(AE1,2,1)</f>
        <v>44958</v>
      </c>
      <c r="C9" s="29"/>
      <c r="D9" s="15">
        <f>DATE(AE1,2,1)</f>
        <v>44958</v>
      </c>
      <c r="E9" s="15">
        <f>D9+1</f>
        <v>44959</v>
      </c>
      <c r="F9" s="15">
        <f t="shared" ref="F9:AE9" si="1">E9+1</f>
        <v>44960</v>
      </c>
      <c r="G9" s="15">
        <f t="shared" si="1"/>
        <v>44961</v>
      </c>
      <c r="H9" s="15">
        <f t="shared" si="1"/>
        <v>44962</v>
      </c>
      <c r="I9" s="15">
        <f t="shared" si="1"/>
        <v>44963</v>
      </c>
      <c r="J9" s="15">
        <f t="shared" si="1"/>
        <v>44964</v>
      </c>
      <c r="K9" s="15">
        <f t="shared" si="1"/>
        <v>44965</v>
      </c>
      <c r="L9" s="15">
        <f t="shared" si="1"/>
        <v>44966</v>
      </c>
      <c r="M9" s="15">
        <f t="shared" si="1"/>
        <v>44967</v>
      </c>
      <c r="N9" s="15">
        <f t="shared" si="1"/>
        <v>44968</v>
      </c>
      <c r="O9" s="15">
        <f t="shared" si="1"/>
        <v>44969</v>
      </c>
      <c r="P9" s="15">
        <f t="shared" si="1"/>
        <v>44970</v>
      </c>
      <c r="Q9" s="15">
        <f t="shared" si="1"/>
        <v>44971</v>
      </c>
      <c r="R9" s="15">
        <f t="shared" si="1"/>
        <v>44972</v>
      </c>
      <c r="S9" s="15">
        <f t="shared" si="1"/>
        <v>44973</v>
      </c>
      <c r="T9" s="15">
        <f t="shared" si="1"/>
        <v>44974</v>
      </c>
      <c r="U9" s="15">
        <f t="shared" si="1"/>
        <v>44975</v>
      </c>
      <c r="V9" s="15">
        <f t="shared" si="1"/>
        <v>44976</v>
      </c>
      <c r="W9" s="15">
        <f t="shared" si="1"/>
        <v>44977</v>
      </c>
      <c r="X9" s="15">
        <f t="shared" si="1"/>
        <v>44978</v>
      </c>
      <c r="Y9" s="15">
        <f t="shared" si="1"/>
        <v>44979</v>
      </c>
      <c r="Z9" s="15">
        <f t="shared" si="1"/>
        <v>44980</v>
      </c>
      <c r="AA9" s="15">
        <f t="shared" si="1"/>
        <v>44981</v>
      </c>
      <c r="AB9" s="15">
        <f t="shared" si="1"/>
        <v>44982</v>
      </c>
      <c r="AC9" s="15">
        <f t="shared" si="1"/>
        <v>44983</v>
      </c>
      <c r="AD9" s="15">
        <f t="shared" si="1"/>
        <v>44984</v>
      </c>
      <c r="AE9" s="15">
        <f t="shared" si="1"/>
        <v>44985</v>
      </c>
      <c r="AF9" s="15" t="str">
        <f>IF(DAY(AE9+1)=1,"",AE9+1)</f>
        <v/>
      </c>
      <c r="AG9" s="15"/>
      <c r="AH9" s="15"/>
      <c r="AI9" s="17" t="s">
        <v>0</v>
      </c>
      <c r="AL9" s="14">
        <f>DATE(AE1,5,1)</f>
        <v>45047</v>
      </c>
      <c r="AM9" s="10" t="s">
        <v>10</v>
      </c>
      <c r="AN9" s="11" t="s">
        <v>7</v>
      </c>
    </row>
    <row r="10" spans="2:40" s="1" customFormat="1" x14ac:dyDescent="0.25">
      <c r="B10" s="30" t="s">
        <v>0</v>
      </c>
      <c r="C10" s="31"/>
      <c r="D10" s="2">
        <v>82</v>
      </c>
      <c r="E10" s="2">
        <v>95</v>
      </c>
      <c r="F10" s="2">
        <v>100</v>
      </c>
      <c r="G10" s="2">
        <v>22</v>
      </c>
      <c r="H10" s="2">
        <v>22</v>
      </c>
      <c r="I10" s="2">
        <v>99</v>
      </c>
      <c r="J10" s="2">
        <v>93</v>
      </c>
      <c r="K10" s="2">
        <v>88</v>
      </c>
      <c r="L10" s="2">
        <v>84</v>
      </c>
      <c r="M10" s="2">
        <v>82</v>
      </c>
      <c r="N10" s="2">
        <v>24</v>
      </c>
      <c r="O10" s="2">
        <v>24</v>
      </c>
      <c r="P10" s="2">
        <v>96</v>
      </c>
      <c r="Q10" s="2">
        <v>89</v>
      </c>
      <c r="R10" s="2">
        <v>98</v>
      </c>
      <c r="S10" s="2">
        <v>94</v>
      </c>
      <c r="T10" s="2">
        <v>111</v>
      </c>
      <c r="U10" s="2">
        <v>32</v>
      </c>
      <c r="V10" s="2">
        <v>25</v>
      </c>
      <c r="W10" s="2">
        <v>100</v>
      </c>
      <c r="X10" s="2">
        <v>91</v>
      </c>
      <c r="Y10" s="2">
        <v>96</v>
      </c>
      <c r="Z10" s="2">
        <v>72</v>
      </c>
      <c r="AA10" s="2">
        <v>95</v>
      </c>
      <c r="AB10" s="2">
        <v>27</v>
      </c>
      <c r="AC10" s="2">
        <v>26</v>
      </c>
      <c r="AD10" s="2">
        <v>92</v>
      </c>
      <c r="AE10" s="2">
        <v>77</v>
      </c>
      <c r="AF10" s="2"/>
      <c r="AG10" s="2"/>
      <c r="AH10" s="2"/>
      <c r="AI10" s="18">
        <f>IF(SUM(D10:AH10)=0,"",SUM(D10:AH10))</f>
        <v>2036</v>
      </c>
      <c r="AL10" s="14">
        <f>DATE(AE1,5,8)</f>
        <v>45054</v>
      </c>
      <c r="AM10" s="10" t="s">
        <v>11</v>
      </c>
      <c r="AN10" s="13" t="s">
        <v>7</v>
      </c>
    </row>
    <row r="11" spans="2:40" s="1" customFormat="1" x14ac:dyDescent="0.25">
      <c r="B11" s="6" t="s">
        <v>2</v>
      </c>
      <c r="C11" s="7">
        <f>IF(AI11="","",AI11/AI10)</f>
        <v>0.92141453831041253</v>
      </c>
      <c r="D11" s="2">
        <v>73</v>
      </c>
      <c r="E11" s="2">
        <v>82</v>
      </c>
      <c r="F11" s="2">
        <v>87</v>
      </c>
      <c r="G11" s="2">
        <v>20</v>
      </c>
      <c r="H11" s="2">
        <v>20</v>
      </c>
      <c r="I11" s="2">
        <v>88</v>
      </c>
      <c r="J11" s="2">
        <v>86</v>
      </c>
      <c r="K11" s="2">
        <v>85</v>
      </c>
      <c r="L11" s="2">
        <v>77</v>
      </c>
      <c r="M11" s="2">
        <v>80</v>
      </c>
      <c r="N11" s="2">
        <v>20</v>
      </c>
      <c r="O11" s="2">
        <v>23</v>
      </c>
      <c r="P11" s="2">
        <v>89</v>
      </c>
      <c r="Q11" s="2">
        <v>87</v>
      </c>
      <c r="R11" s="2">
        <v>95</v>
      </c>
      <c r="S11" s="2">
        <v>94</v>
      </c>
      <c r="T11" s="2">
        <v>97</v>
      </c>
      <c r="U11" s="2">
        <v>24</v>
      </c>
      <c r="V11" s="2">
        <v>23</v>
      </c>
      <c r="W11" s="2">
        <v>93</v>
      </c>
      <c r="X11" s="2">
        <v>83</v>
      </c>
      <c r="Y11" s="2">
        <v>92</v>
      </c>
      <c r="Z11" s="2">
        <v>71</v>
      </c>
      <c r="AA11" s="2">
        <v>81</v>
      </c>
      <c r="AB11" s="2">
        <v>26</v>
      </c>
      <c r="AC11" s="2">
        <v>26</v>
      </c>
      <c r="AD11" s="2">
        <v>83</v>
      </c>
      <c r="AE11" s="2">
        <v>71</v>
      </c>
      <c r="AF11" s="2"/>
      <c r="AG11" s="2"/>
      <c r="AH11" s="2"/>
      <c r="AI11" s="18">
        <f>IF(SUM(D11:AH11)=0,"",SUM(D11:AH11))</f>
        <v>1876</v>
      </c>
      <c r="AL11" s="14">
        <f>DATE(AE1,7,5)</f>
        <v>45112</v>
      </c>
      <c r="AM11" s="10" t="s">
        <v>12</v>
      </c>
      <c r="AN11" s="13" t="s">
        <v>7</v>
      </c>
    </row>
    <row r="12" spans="2:40" s="1" customFormat="1" x14ac:dyDescent="0.25">
      <c r="B12" s="32" t="s">
        <v>1</v>
      </c>
      <c r="C12" s="33"/>
      <c r="D12" s="2">
        <v>9</v>
      </c>
      <c r="E12" s="2">
        <v>13</v>
      </c>
      <c r="F12" s="2">
        <v>13</v>
      </c>
      <c r="G12" s="2">
        <v>2</v>
      </c>
      <c r="H12" s="2">
        <v>0</v>
      </c>
      <c r="I12" s="2">
        <v>11</v>
      </c>
      <c r="J12" s="2">
        <v>7</v>
      </c>
      <c r="K12" s="2">
        <v>3</v>
      </c>
      <c r="L12" s="2">
        <v>7</v>
      </c>
      <c r="M12" s="2">
        <v>2</v>
      </c>
      <c r="N12" s="2">
        <v>4</v>
      </c>
      <c r="O12" s="2">
        <v>1</v>
      </c>
      <c r="P12" s="2">
        <v>7</v>
      </c>
      <c r="Q12" s="2">
        <v>2</v>
      </c>
      <c r="R12" s="2">
        <v>3</v>
      </c>
      <c r="S12" s="2">
        <v>0</v>
      </c>
      <c r="T12" s="2">
        <v>14</v>
      </c>
      <c r="U12" s="2">
        <v>8</v>
      </c>
      <c r="V12" s="2">
        <v>2</v>
      </c>
      <c r="W12" s="2">
        <v>7</v>
      </c>
      <c r="X12" s="2">
        <v>8</v>
      </c>
      <c r="Y12" s="2">
        <v>4</v>
      </c>
      <c r="Z12" s="2">
        <v>1</v>
      </c>
      <c r="AA12" s="2">
        <v>14</v>
      </c>
      <c r="AB12" s="2">
        <v>1</v>
      </c>
      <c r="AC12" s="2">
        <v>0</v>
      </c>
      <c r="AD12" s="2">
        <v>9</v>
      </c>
      <c r="AE12" s="2">
        <v>6</v>
      </c>
      <c r="AF12" s="2"/>
      <c r="AG12" s="2"/>
      <c r="AH12" s="2"/>
      <c r="AI12" s="18">
        <f>IF(SUM(D12:AH12)=0,"",SUM(D12:AH12))</f>
        <v>158</v>
      </c>
      <c r="AL12" s="14">
        <f>DATE(AE1,7,6)</f>
        <v>45113</v>
      </c>
      <c r="AM12" s="10" t="s">
        <v>13</v>
      </c>
      <c r="AN12" s="13" t="s">
        <v>7</v>
      </c>
    </row>
    <row r="13" spans="2:40" s="1" customFormat="1" x14ac:dyDescent="0.25">
      <c r="B13" s="3"/>
      <c r="C13" s="3"/>
      <c r="D13" s="24">
        <v>9</v>
      </c>
      <c r="E13" s="24">
        <v>9</v>
      </c>
      <c r="F13" s="24">
        <v>9</v>
      </c>
      <c r="G13" s="24"/>
      <c r="H13" s="24"/>
      <c r="I13" s="24">
        <v>13</v>
      </c>
      <c r="J13" s="24">
        <v>10</v>
      </c>
      <c r="K13" s="24">
        <v>13</v>
      </c>
      <c r="L13" s="24">
        <v>11</v>
      </c>
      <c r="M13" s="24">
        <v>10</v>
      </c>
      <c r="N13" s="24"/>
      <c r="O13" s="24"/>
      <c r="P13" s="24">
        <v>11</v>
      </c>
      <c r="Q13" s="24">
        <v>11</v>
      </c>
      <c r="R13" s="24">
        <v>11</v>
      </c>
      <c r="S13" s="24">
        <v>10</v>
      </c>
      <c r="T13" s="24">
        <v>10</v>
      </c>
      <c r="U13" s="24"/>
      <c r="V13" s="24"/>
      <c r="W13" s="24">
        <v>10</v>
      </c>
      <c r="X13" s="24">
        <v>9</v>
      </c>
      <c r="Y13" s="24">
        <v>8</v>
      </c>
      <c r="Z13" s="24">
        <v>9</v>
      </c>
      <c r="AA13" s="24">
        <v>11</v>
      </c>
      <c r="AB13" s="24"/>
      <c r="AC13" s="24"/>
      <c r="AD13" s="24">
        <v>10</v>
      </c>
      <c r="AE13" s="24">
        <v>11</v>
      </c>
      <c r="AF13" s="24">
        <v>11</v>
      </c>
      <c r="AG13" s="24">
        <v>10</v>
      </c>
      <c r="AH13" s="24">
        <v>10</v>
      </c>
      <c r="AI13" s="25" t="s">
        <v>23</v>
      </c>
      <c r="AL13" s="14">
        <f>DATE(AE1,9,28)</f>
        <v>45197</v>
      </c>
      <c r="AM13" s="10" t="s">
        <v>14</v>
      </c>
      <c r="AN13" s="13" t="s">
        <v>7</v>
      </c>
    </row>
    <row r="14" spans="2:40" s="1" customFormat="1" x14ac:dyDescent="0.25">
      <c r="B14" s="28">
        <f>DATE(AE1,3,1)</f>
        <v>44986</v>
      </c>
      <c r="C14" s="29"/>
      <c r="D14" s="15">
        <f>DATE(AE1,3,1)</f>
        <v>44986</v>
      </c>
      <c r="E14" s="15">
        <f t="shared" ref="E14:AH14" si="2">D14+1</f>
        <v>44987</v>
      </c>
      <c r="F14" s="15">
        <f t="shared" si="2"/>
        <v>44988</v>
      </c>
      <c r="G14" s="15">
        <f t="shared" si="2"/>
        <v>44989</v>
      </c>
      <c r="H14" s="15">
        <f t="shared" si="2"/>
        <v>44990</v>
      </c>
      <c r="I14" s="15">
        <f t="shared" si="2"/>
        <v>44991</v>
      </c>
      <c r="J14" s="15">
        <f t="shared" si="2"/>
        <v>44992</v>
      </c>
      <c r="K14" s="15">
        <f t="shared" si="2"/>
        <v>44993</v>
      </c>
      <c r="L14" s="15">
        <f t="shared" si="2"/>
        <v>44994</v>
      </c>
      <c r="M14" s="15">
        <f t="shared" si="2"/>
        <v>44995</v>
      </c>
      <c r="N14" s="15">
        <f t="shared" si="2"/>
        <v>44996</v>
      </c>
      <c r="O14" s="15">
        <f t="shared" si="2"/>
        <v>44997</v>
      </c>
      <c r="P14" s="15">
        <f t="shared" si="2"/>
        <v>44998</v>
      </c>
      <c r="Q14" s="15">
        <f t="shared" si="2"/>
        <v>44999</v>
      </c>
      <c r="R14" s="15">
        <f t="shared" si="2"/>
        <v>45000</v>
      </c>
      <c r="S14" s="15">
        <f t="shared" si="2"/>
        <v>45001</v>
      </c>
      <c r="T14" s="15">
        <f t="shared" si="2"/>
        <v>45002</v>
      </c>
      <c r="U14" s="15">
        <f t="shared" si="2"/>
        <v>45003</v>
      </c>
      <c r="V14" s="15">
        <f t="shared" si="2"/>
        <v>45004</v>
      </c>
      <c r="W14" s="15">
        <f t="shared" si="2"/>
        <v>45005</v>
      </c>
      <c r="X14" s="15">
        <f t="shared" si="2"/>
        <v>45006</v>
      </c>
      <c r="Y14" s="15">
        <f t="shared" si="2"/>
        <v>45007</v>
      </c>
      <c r="Z14" s="15">
        <f t="shared" si="2"/>
        <v>45008</v>
      </c>
      <c r="AA14" s="15">
        <f t="shared" si="2"/>
        <v>45009</v>
      </c>
      <c r="AB14" s="15">
        <f t="shared" si="2"/>
        <v>45010</v>
      </c>
      <c r="AC14" s="15">
        <f t="shared" si="2"/>
        <v>45011</v>
      </c>
      <c r="AD14" s="15">
        <f t="shared" si="2"/>
        <v>45012</v>
      </c>
      <c r="AE14" s="15">
        <f t="shared" si="2"/>
        <v>45013</v>
      </c>
      <c r="AF14" s="15">
        <f t="shared" si="2"/>
        <v>45014</v>
      </c>
      <c r="AG14" s="15">
        <f t="shared" si="2"/>
        <v>45015</v>
      </c>
      <c r="AH14" s="15">
        <f t="shared" si="2"/>
        <v>45016</v>
      </c>
      <c r="AI14" s="17" t="s">
        <v>0</v>
      </c>
      <c r="AL14" s="14">
        <f>DATE(AE1,10,28)</f>
        <v>45227</v>
      </c>
      <c r="AM14" s="10" t="s">
        <v>15</v>
      </c>
      <c r="AN14" s="13" t="s">
        <v>7</v>
      </c>
    </row>
    <row r="15" spans="2:40" s="1" customFormat="1" x14ac:dyDescent="0.25">
      <c r="B15" s="30" t="s">
        <v>0</v>
      </c>
      <c r="C15" s="31"/>
      <c r="D15" s="2">
        <v>84</v>
      </c>
      <c r="E15" s="2">
        <v>63</v>
      </c>
      <c r="F15" s="2">
        <v>76</v>
      </c>
      <c r="G15" s="2">
        <v>16</v>
      </c>
      <c r="H15" s="2">
        <v>15</v>
      </c>
      <c r="I15" s="2">
        <v>83</v>
      </c>
      <c r="J15" s="2">
        <v>76</v>
      </c>
      <c r="K15" s="2">
        <v>92</v>
      </c>
      <c r="L15" s="2">
        <v>75</v>
      </c>
      <c r="M15" s="2">
        <v>80</v>
      </c>
      <c r="N15" s="2">
        <v>23</v>
      </c>
      <c r="O15" s="2">
        <v>20</v>
      </c>
      <c r="P15" s="2">
        <v>83</v>
      </c>
      <c r="Q15" s="2">
        <v>80</v>
      </c>
      <c r="R15" s="2">
        <v>93</v>
      </c>
      <c r="S15" s="2">
        <v>85</v>
      </c>
      <c r="T15" s="2">
        <v>83</v>
      </c>
      <c r="U15" s="2">
        <v>32</v>
      </c>
      <c r="V15" s="2">
        <v>25</v>
      </c>
      <c r="W15" s="2">
        <v>77</v>
      </c>
      <c r="X15" s="2">
        <v>113</v>
      </c>
      <c r="Y15" s="2">
        <v>79</v>
      </c>
      <c r="Z15" s="2">
        <v>79</v>
      </c>
      <c r="AA15" s="2">
        <v>106</v>
      </c>
      <c r="AB15" s="2">
        <v>22</v>
      </c>
      <c r="AC15" s="2">
        <v>19</v>
      </c>
      <c r="AD15" s="2">
        <v>90</v>
      </c>
      <c r="AE15" s="2">
        <v>94</v>
      </c>
      <c r="AF15" s="2">
        <v>89</v>
      </c>
      <c r="AG15" s="2">
        <v>72</v>
      </c>
      <c r="AH15" s="2">
        <v>81</v>
      </c>
      <c r="AI15" s="18">
        <f>IF(SUM(D15:AH15)=0,"",SUM(D15:AH15))</f>
        <v>2105</v>
      </c>
      <c r="AL15" s="14">
        <f>DATE(AE1,11,17)</f>
        <v>45247</v>
      </c>
      <c r="AM15" s="10" t="s">
        <v>16</v>
      </c>
      <c r="AN15" s="13" t="s">
        <v>7</v>
      </c>
    </row>
    <row r="16" spans="2:40" s="1" customFormat="1" x14ac:dyDescent="0.25">
      <c r="B16" s="6" t="s">
        <v>2</v>
      </c>
      <c r="C16" s="7">
        <f>IF(AI16="","",AI16/AI15)</f>
        <v>0.93681710213776725</v>
      </c>
      <c r="D16" s="2">
        <v>71</v>
      </c>
      <c r="E16" s="2">
        <v>62</v>
      </c>
      <c r="F16" s="2">
        <v>73</v>
      </c>
      <c r="G16" s="2">
        <v>15</v>
      </c>
      <c r="H16" s="2">
        <v>15</v>
      </c>
      <c r="I16" s="2">
        <v>81</v>
      </c>
      <c r="J16" s="2">
        <v>73</v>
      </c>
      <c r="K16" s="2">
        <v>89</v>
      </c>
      <c r="L16" s="2">
        <v>72</v>
      </c>
      <c r="M16" s="2">
        <v>79</v>
      </c>
      <c r="N16" s="2">
        <v>23</v>
      </c>
      <c r="O16" s="2">
        <v>19</v>
      </c>
      <c r="P16" s="2">
        <v>81</v>
      </c>
      <c r="Q16" s="2">
        <v>78</v>
      </c>
      <c r="R16" s="2">
        <v>86</v>
      </c>
      <c r="S16" s="2">
        <v>80</v>
      </c>
      <c r="T16" s="2">
        <v>76</v>
      </c>
      <c r="U16" s="2">
        <v>31</v>
      </c>
      <c r="V16" s="2">
        <v>24</v>
      </c>
      <c r="W16" s="2">
        <v>74</v>
      </c>
      <c r="X16" s="2">
        <v>99</v>
      </c>
      <c r="Y16" s="2">
        <v>69</v>
      </c>
      <c r="Z16" s="2">
        <v>70</v>
      </c>
      <c r="AA16" s="2">
        <v>94</v>
      </c>
      <c r="AB16" s="2">
        <v>20</v>
      </c>
      <c r="AC16" s="2">
        <v>17</v>
      </c>
      <c r="AD16" s="2">
        <v>81</v>
      </c>
      <c r="AE16" s="2">
        <v>87</v>
      </c>
      <c r="AF16" s="2">
        <v>86</v>
      </c>
      <c r="AG16" s="2">
        <v>71</v>
      </c>
      <c r="AH16" s="2">
        <v>76</v>
      </c>
      <c r="AI16" s="18">
        <f>IF(SUM(D16:AH16)=0,"",SUM(D16:AH16))</f>
        <v>1972</v>
      </c>
      <c r="AL16" s="14">
        <f>DATE(AE1,12,24)</f>
        <v>45284</v>
      </c>
      <c r="AM16" s="10" t="s">
        <v>17</v>
      </c>
      <c r="AN16" s="13" t="s">
        <v>7</v>
      </c>
    </row>
    <row r="17" spans="2:40" s="1" customFormat="1" x14ac:dyDescent="0.25">
      <c r="B17" s="32" t="s">
        <v>1</v>
      </c>
      <c r="C17" s="33"/>
      <c r="D17" s="2">
        <v>13</v>
      </c>
      <c r="E17" s="2">
        <v>1</v>
      </c>
      <c r="F17" s="2">
        <v>3</v>
      </c>
      <c r="G17" s="2">
        <v>1</v>
      </c>
      <c r="H17" s="2">
        <v>0</v>
      </c>
      <c r="I17" s="2">
        <v>2</v>
      </c>
      <c r="J17" s="2">
        <v>3</v>
      </c>
      <c r="K17" s="2">
        <v>3</v>
      </c>
      <c r="L17" s="2">
        <v>3</v>
      </c>
      <c r="M17" s="2">
        <v>1</v>
      </c>
      <c r="N17" s="2">
        <v>0</v>
      </c>
      <c r="O17" s="2">
        <v>1</v>
      </c>
      <c r="P17" s="2">
        <v>2</v>
      </c>
      <c r="Q17" s="2">
        <v>2</v>
      </c>
      <c r="R17" s="2">
        <v>7</v>
      </c>
      <c r="S17" s="2">
        <v>5</v>
      </c>
      <c r="T17" s="2">
        <v>7</v>
      </c>
      <c r="U17" s="2">
        <v>1</v>
      </c>
      <c r="V17" s="2">
        <v>1</v>
      </c>
      <c r="W17" s="2">
        <v>3</v>
      </c>
      <c r="X17" s="2">
        <v>14</v>
      </c>
      <c r="Y17" s="2">
        <v>10</v>
      </c>
      <c r="Z17" s="2">
        <v>9</v>
      </c>
      <c r="AA17" s="2">
        <v>12</v>
      </c>
      <c r="AB17" s="2">
        <v>2</v>
      </c>
      <c r="AC17" s="2">
        <v>2</v>
      </c>
      <c r="AD17" s="2">
        <v>9</v>
      </c>
      <c r="AE17" s="2">
        <v>7</v>
      </c>
      <c r="AF17" s="2">
        <v>3</v>
      </c>
      <c r="AG17" s="2">
        <v>1</v>
      </c>
      <c r="AH17" s="2">
        <v>5</v>
      </c>
      <c r="AI17" s="18">
        <f>IF(SUM(D17:AH17)=0,"",SUM(D17:AH17))</f>
        <v>133</v>
      </c>
      <c r="AL17" s="14">
        <f>DATE(AE1,12,25)</f>
        <v>45285</v>
      </c>
      <c r="AM17" s="10" t="s">
        <v>18</v>
      </c>
      <c r="AN17" s="13" t="s">
        <v>7</v>
      </c>
    </row>
    <row r="18" spans="2:40" s="1" customFormat="1" x14ac:dyDescent="0.25">
      <c r="B18" s="3"/>
      <c r="C18" s="3"/>
      <c r="D18" s="24"/>
      <c r="E18" s="24"/>
      <c r="F18" s="24">
        <v>8</v>
      </c>
      <c r="G18" s="24">
        <v>9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0"/>
      <c r="AL18" s="14">
        <f>DATE(AE1,12,26)</f>
        <v>45286</v>
      </c>
      <c r="AM18" s="10" t="s">
        <v>19</v>
      </c>
      <c r="AN18" s="13" t="s">
        <v>7</v>
      </c>
    </row>
    <row r="19" spans="2:40" s="1" customFormat="1" x14ac:dyDescent="0.25">
      <c r="B19" s="28">
        <f>DATE(AE1,4,1)</f>
        <v>45017</v>
      </c>
      <c r="C19" s="29"/>
      <c r="D19" s="15">
        <f>DATE(AE1,4,1)</f>
        <v>45017</v>
      </c>
      <c r="E19" s="15">
        <f t="shared" ref="E19:AG19" si="3">D19+1</f>
        <v>45018</v>
      </c>
      <c r="F19" s="15">
        <f t="shared" si="3"/>
        <v>45019</v>
      </c>
      <c r="G19" s="15">
        <f t="shared" si="3"/>
        <v>45020</v>
      </c>
      <c r="H19" s="15">
        <f t="shared" si="3"/>
        <v>45021</v>
      </c>
      <c r="I19" s="15">
        <f t="shared" si="3"/>
        <v>45022</v>
      </c>
      <c r="J19" s="15">
        <f t="shared" si="3"/>
        <v>45023</v>
      </c>
      <c r="K19" s="15">
        <f t="shared" si="3"/>
        <v>45024</v>
      </c>
      <c r="L19" s="15">
        <f t="shared" si="3"/>
        <v>45025</v>
      </c>
      <c r="M19" s="15">
        <f t="shared" si="3"/>
        <v>45026</v>
      </c>
      <c r="N19" s="15">
        <f t="shared" si="3"/>
        <v>45027</v>
      </c>
      <c r="O19" s="15">
        <f t="shared" si="3"/>
        <v>45028</v>
      </c>
      <c r="P19" s="15">
        <f t="shared" si="3"/>
        <v>45029</v>
      </c>
      <c r="Q19" s="15">
        <f t="shared" si="3"/>
        <v>45030</v>
      </c>
      <c r="R19" s="15">
        <f t="shared" si="3"/>
        <v>45031</v>
      </c>
      <c r="S19" s="15">
        <f t="shared" si="3"/>
        <v>45032</v>
      </c>
      <c r="T19" s="15">
        <f t="shared" si="3"/>
        <v>45033</v>
      </c>
      <c r="U19" s="15">
        <f t="shared" si="3"/>
        <v>45034</v>
      </c>
      <c r="V19" s="15">
        <f t="shared" si="3"/>
        <v>45035</v>
      </c>
      <c r="W19" s="15">
        <f t="shared" si="3"/>
        <v>45036</v>
      </c>
      <c r="X19" s="15">
        <f t="shared" si="3"/>
        <v>45037</v>
      </c>
      <c r="Y19" s="15">
        <f t="shared" si="3"/>
        <v>45038</v>
      </c>
      <c r="Z19" s="15">
        <f t="shared" si="3"/>
        <v>45039</v>
      </c>
      <c r="AA19" s="15">
        <f t="shared" si="3"/>
        <v>45040</v>
      </c>
      <c r="AB19" s="15">
        <f t="shared" si="3"/>
        <v>45041</v>
      </c>
      <c r="AC19" s="15">
        <f t="shared" si="3"/>
        <v>45042</v>
      </c>
      <c r="AD19" s="15">
        <f t="shared" si="3"/>
        <v>45043</v>
      </c>
      <c r="AE19" s="15">
        <f t="shared" si="3"/>
        <v>45044</v>
      </c>
      <c r="AF19" s="15">
        <f t="shared" si="3"/>
        <v>45045</v>
      </c>
      <c r="AG19" s="15">
        <f t="shared" si="3"/>
        <v>45046</v>
      </c>
      <c r="AH19" s="16"/>
      <c r="AI19" s="17" t="s">
        <v>0</v>
      </c>
    </row>
    <row r="20" spans="2:40" s="1" customFormat="1" x14ac:dyDescent="0.25">
      <c r="B20" s="30" t="s">
        <v>0</v>
      </c>
      <c r="C20" s="31"/>
      <c r="D20" s="2">
        <v>26</v>
      </c>
      <c r="E20" s="2">
        <v>19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18">
        <f>IF(SUM(D20:AH20)=0,"",SUM(D20:AH20))</f>
        <v>45</v>
      </c>
    </row>
    <row r="21" spans="2:40" s="1" customFormat="1" x14ac:dyDescent="0.25">
      <c r="B21" s="6" t="s">
        <v>2</v>
      </c>
      <c r="C21" s="7">
        <f>IF(AI21="","",AI21/AI20)</f>
        <v>0.91111111111111109</v>
      </c>
      <c r="D21" s="2">
        <v>23</v>
      </c>
      <c r="E21" s="2">
        <v>18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18">
        <f>IF(SUM(D21:AH21)=0,"",SUM(D21:AH21))</f>
        <v>41</v>
      </c>
    </row>
    <row r="22" spans="2:40" x14ac:dyDescent="0.25">
      <c r="B22" s="32" t="s">
        <v>1</v>
      </c>
      <c r="C22" s="33"/>
      <c r="D22" s="2">
        <v>3</v>
      </c>
      <c r="E22" s="2">
        <v>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18">
        <f>IF(SUM(D22:AH22)=0,"",SUM(D22:AH22))</f>
        <v>4</v>
      </c>
    </row>
    <row r="23" spans="2:40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20"/>
    </row>
    <row r="24" spans="2:40" x14ac:dyDescent="0.25">
      <c r="B24" s="28">
        <f>DATE(AE1,5,1)</f>
        <v>45047</v>
      </c>
      <c r="C24" s="29"/>
      <c r="D24" s="15">
        <f>DATE(AE1,5,1)</f>
        <v>45047</v>
      </c>
      <c r="E24" s="15">
        <f t="shared" ref="E24:AH24" si="4">D24+1</f>
        <v>45048</v>
      </c>
      <c r="F24" s="15">
        <f t="shared" si="4"/>
        <v>45049</v>
      </c>
      <c r="G24" s="15">
        <f t="shared" si="4"/>
        <v>45050</v>
      </c>
      <c r="H24" s="15">
        <f t="shared" si="4"/>
        <v>45051</v>
      </c>
      <c r="I24" s="15">
        <f t="shared" si="4"/>
        <v>45052</v>
      </c>
      <c r="J24" s="15">
        <f t="shared" si="4"/>
        <v>45053</v>
      </c>
      <c r="K24" s="15">
        <f t="shared" si="4"/>
        <v>45054</v>
      </c>
      <c r="L24" s="15">
        <f t="shared" si="4"/>
        <v>45055</v>
      </c>
      <c r="M24" s="15">
        <f t="shared" si="4"/>
        <v>45056</v>
      </c>
      <c r="N24" s="15">
        <f t="shared" si="4"/>
        <v>45057</v>
      </c>
      <c r="O24" s="15">
        <f t="shared" si="4"/>
        <v>45058</v>
      </c>
      <c r="P24" s="15">
        <f t="shared" si="4"/>
        <v>45059</v>
      </c>
      <c r="Q24" s="15">
        <f t="shared" si="4"/>
        <v>45060</v>
      </c>
      <c r="R24" s="15">
        <f t="shared" si="4"/>
        <v>45061</v>
      </c>
      <c r="S24" s="15">
        <f t="shared" si="4"/>
        <v>45062</v>
      </c>
      <c r="T24" s="15">
        <f t="shared" si="4"/>
        <v>45063</v>
      </c>
      <c r="U24" s="15">
        <f t="shared" si="4"/>
        <v>45064</v>
      </c>
      <c r="V24" s="15">
        <f t="shared" si="4"/>
        <v>45065</v>
      </c>
      <c r="W24" s="15">
        <f t="shared" si="4"/>
        <v>45066</v>
      </c>
      <c r="X24" s="15">
        <f t="shared" si="4"/>
        <v>45067</v>
      </c>
      <c r="Y24" s="15">
        <f t="shared" si="4"/>
        <v>45068</v>
      </c>
      <c r="Z24" s="15">
        <f t="shared" si="4"/>
        <v>45069</v>
      </c>
      <c r="AA24" s="15">
        <f t="shared" si="4"/>
        <v>45070</v>
      </c>
      <c r="AB24" s="15">
        <f t="shared" si="4"/>
        <v>45071</v>
      </c>
      <c r="AC24" s="15">
        <f t="shared" si="4"/>
        <v>45072</v>
      </c>
      <c r="AD24" s="15">
        <f t="shared" si="4"/>
        <v>45073</v>
      </c>
      <c r="AE24" s="15">
        <f t="shared" si="4"/>
        <v>45074</v>
      </c>
      <c r="AF24" s="15">
        <f t="shared" si="4"/>
        <v>45075</v>
      </c>
      <c r="AG24" s="15">
        <f t="shared" si="4"/>
        <v>45076</v>
      </c>
      <c r="AH24" s="15">
        <f t="shared" si="4"/>
        <v>45077</v>
      </c>
      <c r="AI24" s="17" t="s">
        <v>0</v>
      </c>
      <c r="AJ24" s="1"/>
    </row>
    <row r="25" spans="2:40" x14ac:dyDescent="0.25">
      <c r="B25" s="30" t="s">
        <v>0</v>
      </c>
      <c r="C25" s="3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8" t="str">
        <f>IF(SUM(D25:AH25)=0,"",SUM(D25:AH25))</f>
        <v/>
      </c>
    </row>
    <row r="26" spans="2:40" x14ac:dyDescent="0.25">
      <c r="B26" s="6" t="s">
        <v>2</v>
      </c>
      <c r="C26" s="7" t="str">
        <f>IF(AI26="","",AI26/AI25)</f>
        <v/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8" t="str">
        <f>IF(SUM(D26:AH26)=0,"",SUM(D26:AH26))</f>
        <v/>
      </c>
    </row>
    <row r="27" spans="2:40" x14ac:dyDescent="0.25">
      <c r="B27" s="32" t="s">
        <v>1</v>
      </c>
      <c r="C27" s="3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18" t="str">
        <f>IF(SUM(D27:AH27)=0,"",SUM(D27:AH27))</f>
        <v/>
      </c>
    </row>
    <row r="28" spans="2:40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20"/>
    </row>
    <row r="29" spans="2:40" x14ac:dyDescent="0.25">
      <c r="B29" s="28">
        <f>DATE(AE1,6,1)</f>
        <v>45078</v>
      </c>
      <c r="C29" s="29"/>
      <c r="D29" s="15">
        <f>DATE(AE1,6,1)</f>
        <v>45078</v>
      </c>
      <c r="E29" s="15">
        <f t="shared" ref="E29:AG29" si="5">D29+1</f>
        <v>45079</v>
      </c>
      <c r="F29" s="15">
        <f t="shared" si="5"/>
        <v>45080</v>
      </c>
      <c r="G29" s="15">
        <f t="shared" si="5"/>
        <v>45081</v>
      </c>
      <c r="H29" s="15">
        <f t="shared" si="5"/>
        <v>45082</v>
      </c>
      <c r="I29" s="15">
        <f t="shared" si="5"/>
        <v>45083</v>
      </c>
      <c r="J29" s="15">
        <f t="shared" si="5"/>
        <v>45084</v>
      </c>
      <c r="K29" s="15">
        <f t="shared" si="5"/>
        <v>45085</v>
      </c>
      <c r="L29" s="15">
        <f t="shared" si="5"/>
        <v>45086</v>
      </c>
      <c r="M29" s="15">
        <f t="shared" si="5"/>
        <v>45087</v>
      </c>
      <c r="N29" s="15">
        <f t="shared" si="5"/>
        <v>45088</v>
      </c>
      <c r="O29" s="15">
        <f t="shared" si="5"/>
        <v>45089</v>
      </c>
      <c r="P29" s="15">
        <f t="shared" si="5"/>
        <v>45090</v>
      </c>
      <c r="Q29" s="15">
        <f t="shared" si="5"/>
        <v>45091</v>
      </c>
      <c r="R29" s="15">
        <f t="shared" si="5"/>
        <v>45092</v>
      </c>
      <c r="S29" s="15">
        <f t="shared" si="5"/>
        <v>45093</v>
      </c>
      <c r="T29" s="15">
        <f t="shared" si="5"/>
        <v>45094</v>
      </c>
      <c r="U29" s="15">
        <f t="shared" si="5"/>
        <v>45095</v>
      </c>
      <c r="V29" s="15">
        <f t="shared" si="5"/>
        <v>45096</v>
      </c>
      <c r="W29" s="15">
        <f t="shared" si="5"/>
        <v>45097</v>
      </c>
      <c r="X29" s="15">
        <f t="shared" si="5"/>
        <v>45098</v>
      </c>
      <c r="Y29" s="15">
        <f t="shared" si="5"/>
        <v>45099</v>
      </c>
      <c r="Z29" s="15">
        <f t="shared" si="5"/>
        <v>45100</v>
      </c>
      <c r="AA29" s="15">
        <f t="shared" si="5"/>
        <v>45101</v>
      </c>
      <c r="AB29" s="15">
        <f t="shared" si="5"/>
        <v>45102</v>
      </c>
      <c r="AC29" s="15">
        <f t="shared" si="5"/>
        <v>45103</v>
      </c>
      <c r="AD29" s="15">
        <f t="shared" si="5"/>
        <v>45104</v>
      </c>
      <c r="AE29" s="15">
        <f t="shared" si="5"/>
        <v>45105</v>
      </c>
      <c r="AF29" s="15">
        <f t="shared" si="5"/>
        <v>45106</v>
      </c>
      <c r="AG29" s="15">
        <f t="shared" si="5"/>
        <v>45107</v>
      </c>
      <c r="AH29" s="16"/>
      <c r="AI29" s="17" t="s">
        <v>0</v>
      </c>
    </row>
    <row r="30" spans="2:40" s="1" customFormat="1" x14ac:dyDescent="0.25">
      <c r="B30" s="30" t="s">
        <v>0</v>
      </c>
      <c r="C30" s="3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8" t="str">
        <f>IF(SUM(D30:AH30)=0,"",SUM(D30:AH30))</f>
        <v/>
      </c>
    </row>
    <row r="31" spans="2:40" s="1" customFormat="1" x14ac:dyDescent="0.25">
      <c r="B31" s="6" t="s">
        <v>2</v>
      </c>
      <c r="C31" s="7" t="str">
        <f>IF(AI31="","",AI31/AI30)</f>
        <v/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8" t="str">
        <f>IF(SUM(D31:AH31)=0,"",SUM(D31:AH31))</f>
        <v/>
      </c>
    </row>
    <row r="32" spans="2:40" s="1" customFormat="1" x14ac:dyDescent="0.25">
      <c r="B32" s="32" t="s">
        <v>1</v>
      </c>
      <c r="C32" s="3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8" t="str">
        <f>IF(SUM(D32:AH32)=0,"",SUM(D32:AH32))</f>
        <v/>
      </c>
    </row>
    <row r="33" spans="2:35" s="1" customFormat="1" x14ac:dyDescent="0.25"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1"/>
    </row>
    <row r="34" spans="2:35" s="1" customFormat="1" x14ac:dyDescent="0.25">
      <c r="B34" s="34" t="s">
        <v>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5">
        <v>2023</v>
      </c>
      <c r="AF34" s="35"/>
      <c r="AG34" s="35"/>
      <c r="AH34" s="35"/>
      <c r="AI34" s="35"/>
    </row>
    <row r="35" spans="2:35" s="1" customFormat="1" x14ac:dyDescent="0.25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F35" s="35"/>
      <c r="AG35" s="35"/>
      <c r="AH35" s="35"/>
      <c r="AI35" s="35"/>
    </row>
    <row r="36" spans="2:35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20"/>
    </row>
    <row r="37" spans="2:35" x14ac:dyDescent="0.25">
      <c r="B37" s="28">
        <f>DATE(AE1,7,1)</f>
        <v>45108</v>
      </c>
      <c r="C37" s="29"/>
      <c r="D37" s="15">
        <f>DATE(AE1,7,1)</f>
        <v>45108</v>
      </c>
      <c r="E37" s="15">
        <f t="shared" ref="E37:AH37" si="6">D37+1</f>
        <v>45109</v>
      </c>
      <c r="F37" s="15">
        <f t="shared" si="6"/>
        <v>45110</v>
      </c>
      <c r="G37" s="15">
        <f t="shared" si="6"/>
        <v>45111</v>
      </c>
      <c r="H37" s="15">
        <f t="shared" si="6"/>
        <v>45112</v>
      </c>
      <c r="I37" s="15">
        <f t="shared" si="6"/>
        <v>45113</v>
      </c>
      <c r="J37" s="15">
        <f t="shared" si="6"/>
        <v>45114</v>
      </c>
      <c r="K37" s="15">
        <f t="shared" si="6"/>
        <v>45115</v>
      </c>
      <c r="L37" s="15">
        <f t="shared" si="6"/>
        <v>45116</v>
      </c>
      <c r="M37" s="15">
        <f t="shared" si="6"/>
        <v>45117</v>
      </c>
      <c r="N37" s="15">
        <f t="shared" si="6"/>
        <v>45118</v>
      </c>
      <c r="O37" s="15">
        <f t="shared" si="6"/>
        <v>45119</v>
      </c>
      <c r="P37" s="15">
        <f t="shared" si="6"/>
        <v>45120</v>
      </c>
      <c r="Q37" s="15">
        <f t="shared" si="6"/>
        <v>45121</v>
      </c>
      <c r="R37" s="15">
        <f t="shared" si="6"/>
        <v>45122</v>
      </c>
      <c r="S37" s="15">
        <f t="shared" si="6"/>
        <v>45123</v>
      </c>
      <c r="T37" s="15">
        <f t="shared" si="6"/>
        <v>45124</v>
      </c>
      <c r="U37" s="15">
        <f t="shared" si="6"/>
        <v>45125</v>
      </c>
      <c r="V37" s="15">
        <f t="shared" si="6"/>
        <v>45126</v>
      </c>
      <c r="W37" s="15">
        <f t="shared" si="6"/>
        <v>45127</v>
      </c>
      <c r="X37" s="15">
        <f t="shared" si="6"/>
        <v>45128</v>
      </c>
      <c r="Y37" s="15">
        <f t="shared" si="6"/>
        <v>45129</v>
      </c>
      <c r="Z37" s="15">
        <f t="shared" si="6"/>
        <v>45130</v>
      </c>
      <c r="AA37" s="15">
        <f t="shared" si="6"/>
        <v>45131</v>
      </c>
      <c r="AB37" s="15">
        <f t="shared" si="6"/>
        <v>45132</v>
      </c>
      <c r="AC37" s="15">
        <f t="shared" si="6"/>
        <v>45133</v>
      </c>
      <c r="AD37" s="15">
        <f t="shared" si="6"/>
        <v>45134</v>
      </c>
      <c r="AE37" s="15">
        <f t="shared" si="6"/>
        <v>45135</v>
      </c>
      <c r="AF37" s="15">
        <f t="shared" si="6"/>
        <v>45136</v>
      </c>
      <c r="AG37" s="15">
        <f t="shared" si="6"/>
        <v>45137</v>
      </c>
      <c r="AH37" s="15">
        <f t="shared" si="6"/>
        <v>45138</v>
      </c>
      <c r="AI37" s="17" t="s">
        <v>0</v>
      </c>
    </row>
    <row r="38" spans="2:35" x14ac:dyDescent="0.25">
      <c r="B38" s="30" t="s">
        <v>0</v>
      </c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8" t="str">
        <f>IF(SUM(D38:AH38)=0,"",SUM(D38:AH38))</f>
        <v/>
      </c>
    </row>
    <row r="39" spans="2:35" x14ac:dyDescent="0.25">
      <c r="B39" s="6" t="s">
        <v>2</v>
      </c>
      <c r="C39" s="7" t="str">
        <f>IF(AI39="","",AI39/AI38)</f>
        <v/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8" t="str">
        <f>IF(SUM(D39:AH39)=0,"",SUM(D39:AH39))</f>
        <v/>
      </c>
    </row>
    <row r="40" spans="2:35" x14ac:dyDescent="0.25">
      <c r="B40" s="32" t="s">
        <v>1</v>
      </c>
      <c r="C40" s="3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8" t="str">
        <f>IF(SUM(D40:AH40)=0,"",SUM(D40:AH40))</f>
        <v/>
      </c>
    </row>
    <row r="41" spans="2:3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20"/>
    </row>
    <row r="42" spans="2:35" x14ac:dyDescent="0.25">
      <c r="B42" s="28">
        <f>DATE(AE1,8,1)</f>
        <v>45139</v>
      </c>
      <c r="C42" s="29"/>
      <c r="D42" s="15">
        <f>DATE(AE1,8,1)</f>
        <v>45139</v>
      </c>
      <c r="E42" s="15">
        <f t="shared" ref="E42:AH42" si="7">D42+1</f>
        <v>45140</v>
      </c>
      <c r="F42" s="15">
        <f t="shared" si="7"/>
        <v>45141</v>
      </c>
      <c r="G42" s="15">
        <f t="shared" si="7"/>
        <v>45142</v>
      </c>
      <c r="H42" s="15">
        <f t="shared" si="7"/>
        <v>45143</v>
      </c>
      <c r="I42" s="15">
        <f t="shared" si="7"/>
        <v>45144</v>
      </c>
      <c r="J42" s="15">
        <f t="shared" si="7"/>
        <v>45145</v>
      </c>
      <c r="K42" s="15">
        <f t="shared" si="7"/>
        <v>45146</v>
      </c>
      <c r="L42" s="15">
        <f t="shared" si="7"/>
        <v>45147</v>
      </c>
      <c r="M42" s="15">
        <f t="shared" si="7"/>
        <v>45148</v>
      </c>
      <c r="N42" s="15">
        <f t="shared" si="7"/>
        <v>45149</v>
      </c>
      <c r="O42" s="15">
        <f t="shared" si="7"/>
        <v>45150</v>
      </c>
      <c r="P42" s="15">
        <f t="shared" si="7"/>
        <v>45151</v>
      </c>
      <c r="Q42" s="15">
        <f t="shared" si="7"/>
        <v>45152</v>
      </c>
      <c r="R42" s="15">
        <f t="shared" si="7"/>
        <v>45153</v>
      </c>
      <c r="S42" s="15">
        <f t="shared" si="7"/>
        <v>45154</v>
      </c>
      <c r="T42" s="15">
        <f t="shared" si="7"/>
        <v>45155</v>
      </c>
      <c r="U42" s="15">
        <f t="shared" si="7"/>
        <v>45156</v>
      </c>
      <c r="V42" s="15">
        <f t="shared" si="7"/>
        <v>45157</v>
      </c>
      <c r="W42" s="15">
        <f t="shared" si="7"/>
        <v>45158</v>
      </c>
      <c r="X42" s="15">
        <f t="shared" si="7"/>
        <v>45159</v>
      </c>
      <c r="Y42" s="15">
        <f t="shared" si="7"/>
        <v>45160</v>
      </c>
      <c r="Z42" s="15">
        <f t="shared" si="7"/>
        <v>45161</v>
      </c>
      <c r="AA42" s="15">
        <f t="shared" si="7"/>
        <v>45162</v>
      </c>
      <c r="AB42" s="15">
        <f t="shared" si="7"/>
        <v>45163</v>
      </c>
      <c r="AC42" s="15">
        <f t="shared" si="7"/>
        <v>45164</v>
      </c>
      <c r="AD42" s="15">
        <f t="shared" si="7"/>
        <v>45165</v>
      </c>
      <c r="AE42" s="15">
        <f t="shared" si="7"/>
        <v>45166</v>
      </c>
      <c r="AF42" s="15">
        <f t="shared" si="7"/>
        <v>45167</v>
      </c>
      <c r="AG42" s="15">
        <f t="shared" si="7"/>
        <v>45168</v>
      </c>
      <c r="AH42" s="15">
        <f t="shared" si="7"/>
        <v>45169</v>
      </c>
      <c r="AI42" s="17" t="s">
        <v>0</v>
      </c>
    </row>
    <row r="43" spans="2:35" x14ac:dyDescent="0.25">
      <c r="B43" s="30" t="s">
        <v>0</v>
      </c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8" t="str">
        <f>IF(SUM(D43:AH43)=0,"",SUM(D43:AH43))</f>
        <v/>
      </c>
    </row>
    <row r="44" spans="2:35" x14ac:dyDescent="0.25">
      <c r="B44" s="6" t="s">
        <v>2</v>
      </c>
      <c r="C44" s="7" t="str">
        <f>IF(AI44="","",AI44/AI43)</f>
        <v/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8" t="str">
        <f>IF(SUM(D44:AH44)=0,"",SUM(D44:AH44))</f>
        <v/>
      </c>
    </row>
    <row r="45" spans="2:35" x14ac:dyDescent="0.25">
      <c r="B45" s="32" t="s">
        <v>1</v>
      </c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18" t="str">
        <f>IF(SUM(D45:AH45)=0,"",SUM(D45:AH45))</f>
        <v/>
      </c>
    </row>
    <row r="46" spans="2:3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20"/>
    </row>
    <row r="47" spans="2:35" x14ac:dyDescent="0.25">
      <c r="B47" s="28">
        <f>DATE(AE1,9,1)</f>
        <v>45170</v>
      </c>
      <c r="C47" s="29"/>
      <c r="D47" s="15">
        <f>DATE(AE1,9,1)</f>
        <v>45170</v>
      </c>
      <c r="E47" s="15">
        <f t="shared" ref="E47:AG47" si="8">D47+1</f>
        <v>45171</v>
      </c>
      <c r="F47" s="15">
        <f t="shared" si="8"/>
        <v>45172</v>
      </c>
      <c r="G47" s="15">
        <f t="shared" si="8"/>
        <v>45173</v>
      </c>
      <c r="H47" s="15">
        <f t="shared" si="8"/>
        <v>45174</v>
      </c>
      <c r="I47" s="15">
        <f t="shared" si="8"/>
        <v>45175</v>
      </c>
      <c r="J47" s="15">
        <f t="shared" si="8"/>
        <v>45176</v>
      </c>
      <c r="K47" s="15">
        <f t="shared" si="8"/>
        <v>45177</v>
      </c>
      <c r="L47" s="15">
        <f t="shared" si="8"/>
        <v>45178</v>
      </c>
      <c r="M47" s="15">
        <f t="shared" si="8"/>
        <v>45179</v>
      </c>
      <c r="N47" s="15">
        <f t="shared" si="8"/>
        <v>45180</v>
      </c>
      <c r="O47" s="15">
        <f t="shared" si="8"/>
        <v>45181</v>
      </c>
      <c r="P47" s="15">
        <f t="shared" si="8"/>
        <v>45182</v>
      </c>
      <c r="Q47" s="15">
        <f t="shared" si="8"/>
        <v>45183</v>
      </c>
      <c r="R47" s="15">
        <f t="shared" si="8"/>
        <v>45184</v>
      </c>
      <c r="S47" s="15">
        <f t="shared" si="8"/>
        <v>45185</v>
      </c>
      <c r="T47" s="15">
        <f t="shared" si="8"/>
        <v>45186</v>
      </c>
      <c r="U47" s="15">
        <f t="shared" si="8"/>
        <v>45187</v>
      </c>
      <c r="V47" s="15">
        <f t="shared" si="8"/>
        <v>45188</v>
      </c>
      <c r="W47" s="15">
        <f t="shared" si="8"/>
        <v>45189</v>
      </c>
      <c r="X47" s="15">
        <f t="shared" si="8"/>
        <v>45190</v>
      </c>
      <c r="Y47" s="15">
        <f t="shared" si="8"/>
        <v>45191</v>
      </c>
      <c r="Z47" s="15">
        <f t="shared" si="8"/>
        <v>45192</v>
      </c>
      <c r="AA47" s="15">
        <f t="shared" si="8"/>
        <v>45193</v>
      </c>
      <c r="AB47" s="15">
        <f t="shared" si="8"/>
        <v>45194</v>
      </c>
      <c r="AC47" s="15">
        <f t="shared" si="8"/>
        <v>45195</v>
      </c>
      <c r="AD47" s="15">
        <f t="shared" si="8"/>
        <v>45196</v>
      </c>
      <c r="AE47" s="15">
        <f t="shared" si="8"/>
        <v>45197</v>
      </c>
      <c r="AF47" s="15">
        <f t="shared" si="8"/>
        <v>45198</v>
      </c>
      <c r="AG47" s="15">
        <f t="shared" si="8"/>
        <v>45199</v>
      </c>
      <c r="AH47" s="16"/>
      <c r="AI47" s="17" t="s">
        <v>0</v>
      </c>
    </row>
    <row r="48" spans="2:35" x14ac:dyDescent="0.25">
      <c r="B48" s="30" t="s">
        <v>0</v>
      </c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18" t="str">
        <f>IF(SUM(D48:AH48)=0,"",SUM(D48:AH48))</f>
        <v/>
      </c>
    </row>
    <row r="49" spans="2:35" x14ac:dyDescent="0.25">
      <c r="B49" s="6" t="s">
        <v>2</v>
      </c>
      <c r="C49" s="7" t="str">
        <f>IF(AI49="","",AI49/AI48)</f>
        <v/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8" t="str">
        <f>IF(SUM(D49:AH49)=0,"",SUM(D49:AH49))</f>
        <v/>
      </c>
    </row>
    <row r="50" spans="2:35" x14ac:dyDescent="0.25">
      <c r="B50" s="32" t="s">
        <v>1</v>
      </c>
      <c r="C50" s="3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18" t="str">
        <f>IF(SUM(D50:AH50)=0,"",SUM(D50:AH50))</f>
        <v/>
      </c>
    </row>
    <row r="51" spans="2:3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20"/>
    </row>
    <row r="52" spans="2:35" x14ac:dyDescent="0.25">
      <c r="B52" s="28">
        <f>DATE(AE1,10,1)</f>
        <v>45200</v>
      </c>
      <c r="C52" s="29"/>
      <c r="D52" s="15">
        <f>DATE(AE1,10,1)</f>
        <v>45200</v>
      </c>
      <c r="E52" s="15">
        <f t="shared" ref="E52:AH52" si="9">D52+1</f>
        <v>45201</v>
      </c>
      <c r="F52" s="15">
        <f t="shared" si="9"/>
        <v>45202</v>
      </c>
      <c r="G52" s="15">
        <f t="shared" si="9"/>
        <v>45203</v>
      </c>
      <c r="H52" s="15">
        <f t="shared" si="9"/>
        <v>45204</v>
      </c>
      <c r="I52" s="15">
        <f t="shared" si="9"/>
        <v>45205</v>
      </c>
      <c r="J52" s="15">
        <f t="shared" si="9"/>
        <v>45206</v>
      </c>
      <c r="K52" s="15">
        <f t="shared" si="9"/>
        <v>45207</v>
      </c>
      <c r="L52" s="15">
        <f t="shared" si="9"/>
        <v>45208</v>
      </c>
      <c r="M52" s="15">
        <f t="shared" si="9"/>
        <v>45209</v>
      </c>
      <c r="N52" s="15">
        <f t="shared" si="9"/>
        <v>45210</v>
      </c>
      <c r="O52" s="15">
        <f t="shared" si="9"/>
        <v>45211</v>
      </c>
      <c r="P52" s="15">
        <f t="shared" si="9"/>
        <v>45212</v>
      </c>
      <c r="Q52" s="15">
        <f t="shared" si="9"/>
        <v>45213</v>
      </c>
      <c r="R52" s="15">
        <f t="shared" si="9"/>
        <v>45214</v>
      </c>
      <c r="S52" s="15">
        <f t="shared" si="9"/>
        <v>45215</v>
      </c>
      <c r="T52" s="15">
        <f t="shared" si="9"/>
        <v>45216</v>
      </c>
      <c r="U52" s="15">
        <f t="shared" si="9"/>
        <v>45217</v>
      </c>
      <c r="V52" s="15">
        <f t="shared" si="9"/>
        <v>45218</v>
      </c>
      <c r="W52" s="15">
        <f t="shared" si="9"/>
        <v>45219</v>
      </c>
      <c r="X52" s="15">
        <f t="shared" si="9"/>
        <v>45220</v>
      </c>
      <c r="Y52" s="15">
        <f t="shared" si="9"/>
        <v>45221</v>
      </c>
      <c r="Z52" s="15">
        <f t="shared" si="9"/>
        <v>45222</v>
      </c>
      <c r="AA52" s="15">
        <f t="shared" si="9"/>
        <v>45223</v>
      </c>
      <c r="AB52" s="15">
        <f t="shared" si="9"/>
        <v>45224</v>
      </c>
      <c r="AC52" s="15">
        <f t="shared" si="9"/>
        <v>45225</v>
      </c>
      <c r="AD52" s="15">
        <f t="shared" si="9"/>
        <v>45226</v>
      </c>
      <c r="AE52" s="15">
        <f t="shared" si="9"/>
        <v>45227</v>
      </c>
      <c r="AF52" s="15">
        <f t="shared" si="9"/>
        <v>45228</v>
      </c>
      <c r="AG52" s="15">
        <f t="shared" si="9"/>
        <v>45229</v>
      </c>
      <c r="AH52" s="15">
        <f t="shared" si="9"/>
        <v>45230</v>
      </c>
      <c r="AI52" s="17" t="s">
        <v>0</v>
      </c>
    </row>
    <row r="53" spans="2:35" x14ac:dyDescent="0.25">
      <c r="B53" s="30" t="s">
        <v>0</v>
      </c>
      <c r="C53" s="3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18" t="str">
        <f>IF(SUM(D53:AH53)=0,"",SUM(D53:AH53))</f>
        <v/>
      </c>
    </row>
    <row r="54" spans="2:35" x14ac:dyDescent="0.25">
      <c r="B54" s="6" t="s">
        <v>2</v>
      </c>
      <c r="C54" s="7" t="str">
        <f>IF(AI54="","",AI54/AI53)</f>
        <v/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18" t="str">
        <f>IF(SUM(D54:AH54)=0,"",SUM(D54:AH54))</f>
        <v/>
      </c>
    </row>
    <row r="55" spans="2:35" x14ac:dyDescent="0.25">
      <c r="B55" s="32" t="s">
        <v>1</v>
      </c>
      <c r="C55" s="3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18" t="str">
        <f>IF(SUM(D55:AH55)=0,"",SUM(D55:AH55))</f>
        <v/>
      </c>
    </row>
    <row r="56" spans="2:3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20"/>
    </row>
    <row r="57" spans="2:35" x14ac:dyDescent="0.25">
      <c r="B57" s="28">
        <f>DATE(AE1,11,1)</f>
        <v>45231</v>
      </c>
      <c r="C57" s="29"/>
      <c r="D57" s="15">
        <f>DATE(AE1,11,1)</f>
        <v>45231</v>
      </c>
      <c r="E57" s="15">
        <f t="shared" ref="E57:AG57" si="10">D57+1</f>
        <v>45232</v>
      </c>
      <c r="F57" s="15">
        <f t="shared" si="10"/>
        <v>45233</v>
      </c>
      <c r="G57" s="15">
        <f t="shared" si="10"/>
        <v>45234</v>
      </c>
      <c r="H57" s="15">
        <f t="shared" si="10"/>
        <v>45235</v>
      </c>
      <c r="I57" s="15">
        <f t="shared" si="10"/>
        <v>45236</v>
      </c>
      <c r="J57" s="15">
        <f t="shared" si="10"/>
        <v>45237</v>
      </c>
      <c r="K57" s="15">
        <f t="shared" si="10"/>
        <v>45238</v>
      </c>
      <c r="L57" s="15">
        <f t="shared" si="10"/>
        <v>45239</v>
      </c>
      <c r="M57" s="15">
        <f t="shared" si="10"/>
        <v>45240</v>
      </c>
      <c r="N57" s="15">
        <f t="shared" si="10"/>
        <v>45241</v>
      </c>
      <c r="O57" s="15">
        <f t="shared" si="10"/>
        <v>45242</v>
      </c>
      <c r="P57" s="15">
        <f t="shared" si="10"/>
        <v>45243</v>
      </c>
      <c r="Q57" s="15">
        <f t="shared" si="10"/>
        <v>45244</v>
      </c>
      <c r="R57" s="15">
        <f t="shared" si="10"/>
        <v>45245</v>
      </c>
      <c r="S57" s="15">
        <f t="shared" si="10"/>
        <v>45246</v>
      </c>
      <c r="T57" s="15">
        <f t="shared" si="10"/>
        <v>45247</v>
      </c>
      <c r="U57" s="15">
        <f t="shared" si="10"/>
        <v>45248</v>
      </c>
      <c r="V57" s="15">
        <f t="shared" si="10"/>
        <v>45249</v>
      </c>
      <c r="W57" s="15">
        <f t="shared" si="10"/>
        <v>45250</v>
      </c>
      <c r="X57" s="15">
        <f t="shared" si="10"/>
        <v>45251</v>
      </c>
      <c r="Y57" s="15">
        <f t="shared" si="10"/>
        <v>45252</v>
      </c>
      <c r="Z57" s="15">
        <f t="shared" si="10"/>
        <v>45253</v>
      </c>
      <c r="AA57" s="15">
        <f t="shared" si="10"/>
        <v>45254</v>
      </c>
      <c r="AB57" s="15">
        <f t="shared" si="10"/>
        <v>45255</v>
      </c>
      <c r="AC57" s="15">
        <f t="shared" si="10"/>
        <v>45256</v>
      </c>
      <c r="AD57" s="15">
        <f t="shared" si="10"/>
        <v>45257</v>
      </c>
      <c r="AE57" s="15">
        <f t="shared" si="10"/>
        <v>45258</v>
      </c>
      <c r="AF57" s="15">
        <f t="shared" si="10"/>
        <v>45259</v>
      </c>
      <c r="AG57" s="15">
        <f t="shared" si="10"/>
        <v>45260</v>
      </c>
      <c r="AH57" s="16"/>
      <c r="AI57" s="17" t="s">
        <v>0</v>
      </c>
    </row>
    <row r="58" spans="2:35" x14ac:dyDescent="0.25">
      <c r="B58" s="30" t="s">
        <v>0</v>
      </c>
      <c r="C58" s="3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18" t="str">
        <f>IF(SUM(D58:AH58)=0,"",SUM(D58:AH58))</f>
        <v/>
      </c>
    </row>
    <row r="59" spans="2:35" x14ac:dyDescent="0.25">
      <c r="B59" s="6" t="s">
        <v>2</v>
      </c>
      <c r="C59" s="7" t="str">
        <f>IF(AI59="","",AI59/AI58)</f>
        <v/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18" t="str">
        <f>IF(SUM(D59:AH59)=0,"",SUM(D59:AH59))</f>
        <v/>
      </c>
    </row>
    <row r="60" spans="2:35" x14ac:dyDescent="0.25">
      <c r="B60" s="32" t="s">
        <v>1</v>
      </c>
      <c r="C60" s="3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18" t="str">
        <f>IF(SUM(D60:AH60)=0,"",SUM(D60:AH60))</f>
        <v/>
      </c>
    </row>
    <row r="61" spans="2:35" x14ac:dyDescent="0.25">
      <c r="B61" s="4"/>
      <c r="C61" s="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20"/>
    </row>
    <row r="62" spans="2:35" x14ac:dyDescent="0.25">
      <c r="B62" s="28">
        <f>DATE(AE1,12,1)</f>
        <v>45261</v>
      </c>
      <c r="C62" s="29"/>
      <c r="D62" s="15">
        <f>DATE(AE1,12,1)</f>
        <v>45261</v>
      </c>
      <c r="E62" s="15">
        <f t="shared" ref="E62:AH62" si="11">D62+1</f>
        <v>45262</v>
      </c>
      <c r="F62" s="15">
        <f t="shared" si="11"/>
        <v>45263</v>
      </c>
      <c r="G62" s="15">
        <f t="shared" si="11"/>
        <v>45264</v>
      </c>
      <c r="H62" s="15">
        <f t="shared" si="11"/>
        <v>45265</v>
      </c>
      <c r="I62" s="15">
        <f t="shared" si="11"/>
        <v>45266</v>
      </c>
      <c r="J62" s="15">
        <f t="shared" si="11"/>
        <v>45267</v>
      </c>
      <c r="K62" s="15">
        <f t="shared" si="11"/>
        <v>45268</v>
      </c>
      <c r="L62" s="15">
        <f t="shared" si="11"/>
        <v>45269</v>
      </c>
      <c r="M62" s="15">
        <f t="shared" si="11"/>
        <v>45270</v>
      </c>
      <c r="N62" s="15">
        <f t="shared" si="11"/>
        <v>45271</v>
      </c>
      <c r="O62" s="15">
        <f t="shared" si="11"/>
        <v>45272</v>
      </c>
      <c r="P62" s="15">
        <f t="shared" si="11"/>
        <v>45273</v>
      </c>
      <c r="Q62" s="15">
        <f t="shared" si="11"/>
        <v>45274</v>
      </c>
      <c r="R62" s="15">
        <f t="shared" si="11"/>
        <v>45275</v>
      </c>
      <c r="S62" s="15">
        <f t="shared" si="11"/>
        <v>45276</v>
      </c>
      <c r="T62" s="15">
        <f t="shared" si="11"/>
        <v>45277</v>
      </c>
      <c r="U62" s="15">
        <f t="shared" si="11"/>
        <v>45278</v>
      </c>
      <c r="V62" s="15">
        <f t="shared" si="11"/>
        <v>45279</v>
      </c>
      <c r="W62" s="15">
        <f t="shared" si="11"/>
        <v>45280</v>
      </c>
      <c r="X62" s="15">
        <f t="shared" si="11"/>
        <v>45281</v>
      </c>
      <c r="Y62" s="15">
        <f t="shared" si="11"/>
        <v>45282</v>
      </c>
      <c r="Z62" s="15">
        <f t="shared" si="11"/>
        <v>45283</v>
      </c>
      <c r="AA62" s="15">
        <f t="shared" si="11"/>
        <v>45284</v>
      </c>
      <c r="AB62" s="15">
        <f t="shared" si="11"/>
        <v>45285</v>
      </c>
      <c r="AC62" s="15">
        <f t="shared" si="11"/>
        <v>45286</v>
      </c>
      <c r="AD62" s="15">
        <f t="shared" si="11"/>
        <v>45287</v>
      </c>
      <c r="AE62" s="15">
        <f t="shared" si="11"/>
        <v>45288</v>
      </c>
      <c r="AF62" s="15">
        <f t="shared" si="11"/>
        <v>45289</v>
      </c>
      <c r="AG62" s="15">
        <f t="shared" si="11"/>
        <v>45290</v>
      </c>
      <c r="AH62" s="15">
        <f t="shared" si="11"/>
        <v>45291</v>
      </c>
      <c r="AI62" s="17" t="s">
        <v>0</v>
      </c>
    </row>
    <row r="63" spans="2:35" x14ac:dyDescent="0.25">
      <c r="B63" s="30" t="s">
        <v>0</v>
      </c>
      <c r="C63" s="3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18" t="str">
        <f>IF(SUM(D63:AH63)=0,"",SUM(D63:AH63))</f>
        <v/>
      </c>
    </row>
    <row r="64" spans="2:35" x14ac:dyDescent="0.25">
      <c r="B64" s="6" t="s">
        <v>2</v>
      </c>
      <c r="C64" s="7" t="str">
        <f>IF(AI64="","",AI64/AI63)</f>
        <v/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18" t="str">
        <f>IF(SUM(D64:AH64)=0,"",SUM(D64:AH64))</f>
        <v/>
      </c>
    </row>
    <row r="65" spans="2:35" x14ac:dyDescent="0.25">
      <c r="B65" s="32" t="s">
        <v>1</v>
      </c>
      <c r="C65" s="3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8" t="str">
        <f>IF(SUM(D65:AH65)=0,"",SUM(D65:AH65))</f>
        <v/>
      </c>
    </row>
    <row r="66" spans="2:35" x14ac:dyDescent="0.25"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</sheetData>
  <mergeCells count="40">
    <mergeCell ref="AE34:AI35"/>
    <mergeCell ref="B53:C53"/>
    <mergeCell ref="B55:C55"/>
    <mergeCell ref="B58:C58"/>
    <mergeCell ref="B60:C60"/>
    <mergeCell ref="B47:C47"/>
    <mergeCell ref="B52:C52"/>
    <mergeCell ref="B57:C57"/>
    <mergeCell ref="B48:C48"/>
    <mergeCell ref="B50:C50"/>
    <mergeCell ref="B45:C45"/>
    <mergeCell ref="B42:C42"/>
    <mergeCell ref="B65:C65"/>
    <mergeCell ref="B34:AD35"/>
    <mergeCell ref="B63:C63"/>
    <mergeCell ref="B62:C62"/>
    <mergeCell ref="B32:C32"/>
    <mergeCell ref="B38:C38"/>
    <mergeCell ref="B40:C40"/>
    <mergeCell ref="B43:C43"/>
    <mergeCell ref="B9:C9"/>
    <mergeCell ref="B19:C19"/>
    <mergeCell ref="B24:C24"/>
    <mergeCell ref="B29:C29"/>
    <mergeCell ref="B37:C37"/>
    <mergeCell ref="B10:C10"/>
    <mergeCell ref="B12:C12"/>
    <mergeCell ref="B15:C15"/>
    <mergeCell ref="B17:C17"/>
    <mergeCell ref="B14:C14"/>
    <mergeCell ref="B20:C20"/>
    <mergeCell ref="B22:C22"/>
    <mergeCell ref="B25:C25"/>
    <mergeCell ref="B27:C27"/>
    <mergeCell ref="B30:C30"/>
    <mergeCell ref="AE1:AI2"/>
    <mergeCell ref="B1:AD2"/>
    <mergeCell ref="B4:C4"/>
    <mergeCell ref="B5:C5"/>
    <mergeCell ref="B7:C7"/>
  </mergeCells>
  <conditionalFormatting sqref="D4:AH7">
    <cfRule type="expression" dxfId="35" priority="34">
      <formula>VLOOKUP(D$4,$AL$5:$AN$18,3,FALSE)="sv"</formula>
    </cfRule>
    <cfRule type="expression" dxfId="34" priority="35">
      <formula>WEEKDAY(D$4,2)=7</formula>
    </cfRule>
    <cfRule type="expression" dxfId="33" priority="36">
      <formula>WEEKDAY(D$4,2)=6</formula>
    </cfRule>
  </conditionalFormatting>
  <conditionalFormatting sqref="D9:AF12">
    <cfRule type="expression" dxfId="32" priority="31">
      <formula>VLOOKUP(D$9,$AL$5:$AN$18,3,FALSE)="sv"</formula>
    </cfRule>
    <cfRule type="expression" dxfId="31" priority="32">
      <formula>WEEKDAY(D$9,2)=6</formula>
    </cfRule>
    <cfRule type="expression" dxfId="30" priority="33">
      <formula>WEEKDAY(D$9,2)=7</formula>
    </cfRule>
  </conditionalFormatting>
  <conditionalFormatting sqref="D14:AH17">
    <cfRule type="expression" dxfId="29" priority="28">
      <formula>VLOOKUP(D$14,$AL$5:$AN$18,3,FALSE)="sv"</formula>
    </cfRule>
    <cfRule type="expression" dxfId="28" priority="29">
      <formula>WEEKDAY(D$14,2)=6</formula>
    </cfRule>
    <cfRule type="expression" dxfId="27" priority="30">
      <formula>WEEKDAY(D$14,2)=7</formula>
    </cfRule>
  </conditionalFormatting>
  <conditionalFormatting sqref="D19:AG22">
    <cfRule type="expression" dxfId="26" priority="25">
      <formula>VLOOKUP(D$19,$AL$5:$AN$18,3,FALSE)="sv"</formula>
    </cfRule>
  </conditionalFormatting>
  <conditionalFormatting sqref="D19:AI22">
    <cfRule type="expression" dxfId="25" priority="26">
      <formula>WEEKDAY(D$19,2)=6</formula>
    </cfRule>
    <cfRule type="expression" dxfId="24" priority="27">
      <formula>WEEKDAY(D$19,2)=7</formula>
    </cfRule>
  </conditionalFormatting>
  <conditionalFormatting sqref="D24:AH27">
    <cfRule type="expression" dxfId="23" priority="22">
      <formula>VLOOKUP(D$24,$AL$5:$AN$18,3,FALSE)="sv"</formula>
    </cfRule>
    <cfRule type="expression" dxfId="22" priority="23">
      <formula>WEEKDAY(D$24,2)=6</formula>
    </cfRule>
    <cfRule type="expression" dxfId="21" priority="24">
      <formula>WEEKDAY(D$24,2)=7</formula>
    </cfRule>
  </conditionalFormatting>
  <conditionalFormatting sqref="D29:AG32">
    <cfRule type="expression" dxfId="20" priority="19">
      <formula>VLOOKUP(D$29,$AL$5:$AN$18,3,FALSE)="sv"</formula>
    </cfRule>
    <cfRule type="expression" dxfId="19" priority="20">
      <formula>WEEKDAY(D$29,2)=6</formula>
    </cfRule>
    <cfRule type="expression" dxfId="18" priority="21">
      <formula>WEEKDAY(D$29,2)=7</formula>
    </cfRule>
  </conditionalFormatting>
  <conditionalFormatting sqref="D37:AH40">
    <cfRule type="expression" dxfId="17" priority="6">
      <formula>VLOOKUP(D$37,$AL$5:$AN$18,3,FALSE)="sv"</formula>
    </cfRule>
    <cfRule type="expression" dxfId="16" priority="17">
      <formula>WEEKDAY(D$37,2)=6</formula>
    </cfRule>
    <cfRule type="expression" dxfId="15" priority="18">
      <formula>WEEKDAY(D$37,2)=7</formula>
    </cfRule>
  </conditionalFormatting>
  <conditionalFormatting sqref="D42:AH45">
    <cfRule type="expression" dxfId="14" priority="5">
      <formula>VLOOKUP(D$42,$AL$5:$AN$18,3,FALSE)="sv"</formula>
    </cfRule>
    <cfRule type="expression" dxfId="13" priority="15">
      <formula>WEEKDAY(D$42,2)=6</formula>
    </cfRule>
    <cfRule type="expression" dxfId="12" priority="16">
      <formula>WEEKDAY(D$42,2)=7</formula>
    </cfRule>
  </conditionalFormatting>
  <conditionalFormatting sqref="D47:AG50">
    <cfRule type="expression" dxfId="11" priority="4">
      <formula>VLOOKUP(D$47,$AL$5:$AN$18,3,FALSE)="sv"</formula>
    </cfRule>
    <cfRule type="expression" dxfId="10" priority="13">
      <formula>WEEKDAY(D$47,2)=6</formula>
    </cfRule>
    <cfRule type="expression" dxfId="9" priority="14">
      <formula>WEEKDAY(D$47,2)=7</formula>
    </cfRule>
  </conditionalFormatting>
  <conditionalFormatting sqref="D52:AH55">
    <cfRule type="expression" dxfId="8" priority="3">
      <formula>VLOOKUP(D$52,$AL$5:$AN$18,3,FALSE)="sv"</formula>
    </cfRule>
    <cfRule type="expression" dxfId="7" priority="11">
      <formula>WEEKDAY(D$52,2)=6</formula>
    </cfRule>
    <cfRule type="expression" dxfId="6" priority="12">
      <formula>WEEKDAY(D$52,2)=7</formula>
    </cfRule>
  </conditionalFormatting>
  <conditionalFormatting sqref="D57:AG60">
    <cfRule type="expression" dxfId="5" priority="9">
      <formula>WEEKDAY(D$57,2)=6</formula>
    </cfRule>
    <cfRule type="expression" dxfId="4" priority="10">
      <formula>WEEKDAY(D$57,2)=7</formula>
    </cfRule>
  </conditionalFormatting>
  <conditionalFormatting sqref="D62:AH65">
    <cfRule type="expression" dxfId="3" priority="1">
      <formula>VLOOKUP(D$62,$AL$5:$AN$18,3,FALSE)="sv"</formula>
    </cfRule>
    <cfRule type="expression" dxfId="2" priority="7">
      <formula>WEEKDAY(D$62,2)=6</formula>
    </cfRule>
    <cfRule type="expression" dxfId="1" priority="8">
      <formula>WEEKDAY(D$62,2)=7</formula>
    </cfRule>
  </conditionalFormatting>
  <conditionalFormatting sqref="D57:AH60">
    <cfRule type="expression" dxfId="0" priority="2">
      <formula>VLOOKUP(D$57,$AL$5:$AN$18,3,FALSE)="sv"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Dálkové převozy</vt:lpstr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Hanslová Monika</cp:lastModifiedBy>
  <cp:lastPrinted>2016-01-19T13:04:27Z</cp:lastPrinted>
  <dcterms:created xsi:type="dcterms:W3CDTF">2015-08-14T05:22:30Z</dcterms:created>
  <dcterms:modified xsi:type="dcterms:W3CDTF">2023-04-03T13:43:41Z</dcterms:modified>
</cp:coreProperties>
</file>