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kumenty\Statistiky\"/>
    </mc:Choice>
  </mc:AlternateContent>
  <xr:revisionPtr revIDLastSave="0" documentId="13_ncr:1_{50CF942D-C56C-4BCD-9967-6F8F2E737520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Dálkové převozy 2023" sheetId="1" r:id="rId1"/>
    <sheet name="2024" sheetId="4" r:id="rId2"/>
    <sheet name="2025" sheetId="6" r:id="rId3"/>
  </sheets>
  <calcPr calcId="191029"/>
</workbook>
</file>

<file path=xl/calcChain.xml><?xml version="1.0" encoding="utf-8"?>
<calcChain xmlns="http://schemas.openxmlformats.org/spreadsheetml/2006/main">
  <c r="AH65" i="6" l="1"/>
  <c r="AH64" i="6"/>
  <c r="AH63" i="6"/>
  <c r="B64" i="6" s="1"/>
  <c r="C62" i="6"/>
  <c r="D62" i="6" s="1"/>
  <c r="E62" i="6" s="1"/>
  <c r="F62" i="6" s="1"/>
  <c r="G62" i="6" s="1"/>
  <c r="H62" i="6" s="1"/>
  <c r="I62" i="6" s="1"/>
  <c r="J62" i="6" s="1"/>
  <c r="K62" i="6" s="1"/>
  <c r="L62" i="6" s="1"/>
  <c r="M62" i="6" s="1"/>
  <c r="N62" i="6" s="1"/>
  <c r="O62" i="6" s="1"/>
  <c r="P62" i="6" s="1"/>
  <c r="Q62" i="6" s="1"/>
  <c r="R62" i="6" s="1"/>
  <c r="S62" i="6" s="1"/>
  <c r="T62" i="6" s="1"/>
  <c r="U62" i="6" s="1"/>
  <c r="V62" i="6" s="1"/>
  <c r="W62" i="6" s="1"/>
  <c r="X62" i="6" s="1"/>
  <c r="Y62" i="6" s="1"/>
  <c r="Z62" i="6" s="1"/>
  <c r="AA62" i="6" s="1"/>
  <c r="AB62" i="6" s="1"/>
  <c r="AC62" i="6" s="1"/>
  <c r="AD62" i="6" s="1"/>
  <c r="AE62" i="6" s="1"/>
  <c r="AF62" i="6" s="1"/>
  <c r="AG62" i="6" s="1"/>
  <c r="A62" i="6"/>
  <c r="AH60" i="6"/>
  <c r="AH59" i="6"/>
  <c r="AH58" i="6"/>
  <c r="C57" i="6"/>
  <c r="D57" i="6" s="1"/>
  <c r="E57" i="6" s="1"/>
  <c r="F57" i="6" s="1"/>
  <c r="G57" i="6" s="1"/>
  <c r="H57" i="6" s="1"/>
  <c r="I57" i="6" s="1"/>
  <c r="J57" i="6" s="1"/>
  <c r="K57" i="6" s="1"/>
  <c r="L57" i="6" s="1"/>
  <c r="M57" i="6" s="1"/>
  <c r="N57" i="6" s="1"/>
  <c r="O57" i="6" s="1"/>
  <c r="P57" i="6" s="1"/>
  <c r="Q57" i="6" s="1"/>
  <c r="R57" i="6" s="1"/>
  <c r="S57" i="6" s="1"/>
  <c r="T57" i="6" s="1"/>
  <c r="U57" i="6" s="1"/>
  <c r="V57" i="6" s="1"/>
  <c r="W57" i="6" s="1"/>
  <c r="X57" i="6" s="1"/>
  <c r="Y57" i="6" s="1"/>
  <c r="Z57" i="6" s="1"/>
  <c r="AA57" i="6" s="1"/>
  <c r="AB57" i="6" s="1"/>
  <c r="AC57" i="6" s="1"/>
  <c r="AD57" i="6" s="1"/>
  <c r="AE57" i="6" s="1"/>
  <c r="AF57" i="6" s="1"/>
  <c r="A57" i="6"/>
  <c r="AH55" i="6"/>
  <c r="AH54" i="6"/>
  <c r="B54" i="6" s="1"/>
  <c r="AH53" i="6"/>
  <c r="C52" i="6"/>
  <c r="D52" i="6" s="1"/>
  <c r="E52" i="6" s="1"/>
  <c r="F52" i="6" s="1"/>
  <c r="G52" i="6" s="1"/>
  <c r="H52" i="6" s="1"/>
  <c r="I52" i="6" s="1"/>
  <c r="J52" i="6" s="1"/>
  <c r="K52" i="6" s="1"/>
  <c r="L52" i="6" s="1"/>
  <c r="M52" i="6" s="1"/>
  <c r="N52" i="6" s="1"/>
  <c r="O52" i="6" s="1"/>
  <c r="P52" i="6" s="1"/>
  <c r="Q52" i="6" s="1"/>
  <c r="R52" i="6" s="1"/>
  <c r="S52" i="6" s="1"/>
  <c r="T52" i="6" s="1"/>
  <c r="U52" i="6" s="1"/>
  <c r="V52" i="6" s="1"/>
  <c r="W52" i="6" s="1"/>
  <c r="X52" i="6" s="1"/>
  <c r="Y52" i="6" s="1"/>
  <c r="Z52" i="6" s="1"/>
  <c r="AA52" i="6" s="1"/>
  <c r="AB52" i="6" s="1"/>
  <c r="AC52" i="6" s="1"/>
  <c r="AD52" i="6" s="1"/>
  <c r="AE52" i="6" s="1"/>
  <c r="AF52" i="6" s="1"/>
  <c r="AG52" i="6" s="1"/>
  <c r="A52" i="6"/>
  <c r="AH50" i="6"/>
  <c r="AH49" i="6"/>
  <c r="B49" i="6" s="1"/>
  <c r="AH48" i="6"/>
  <c r="C47" i="6"/>
  <c r="D47" i="6" s="1"/>
  <c r="E47" i="6" s="1"/>
  <c r="F47" i="6" s="1"/>
  <c r="G47" i="6" s="1"/>
  <c r="H47" i="6" s="1"/>
  <c r="I47" i="6" s="1"/>
  <c r="J47" i="6" s="1"/>
  <c r="K47" i="6" s="1"/>
  <c r="L47" i="6" s="1"/>
  <c r="M47" i="6" s="1"/>
  <c r="N47" i="6" s="1"/>
  <c r="O47" i="6" s="1"/>
  <c r="P47" i="6" s="1"/>
  <c r="Q47" i="6" s="1"/>
  <c r="R47" i="6" s="1"/>
  <c r="S47" i="6" s="1"/>
  <c r="T47" i="6" s="1"/>
  <c r="U47" i="6" s="1"/>
  <c r="V47" i="6" s="1"/>
  <c r="W47" i="6" s="1"/>
  <c r="X47" i="6" s="1"/>
  <c r="Y47" i="6" s="1"/>
  <c r="Z47" i="6" s="1"/>
  <c r="AA47" i="6" s="1"/>
  <c r="AB47" i="6" s="1"/>
  <c r="AC47" i="6" s="1"/>
  <c r="AD47" i="6" s="1"/>
  <c r="AE47" i="6" s="1"/>
  <c r="AF47" i="6" s="1"/>
  <c r="A47" i="6"/>
  <c r="AH45" i="6"/>
  <c r="AH44" i="6"/>
  <c r="B44" i="6" s="1"/>
  <c r="AH43" i="6"/>
  <c r="C42" i="6"/>
  <c r="D42" i="6" s="1"/>
  <c r="E42" i="6" s="1"/>
  <c r="F42" i="6" s="1"/>
  <c r="G42" i="6" s="1"/>
  <c r="H42" i="6" s="1"/>
  <c r="I42" i="6" s="1"/>
  <c r="J42" i="6" s="1"/>
  <c r="K42" i="6" s="1"/>
  <c r="L42" i="6" s="1"/>
  <c r="M42" i="6" s="1"/>
  <c r="N42" i="6" s="1"/>
  <c r="O42" i="6" s="1"/>
  <c r="P42" i="6" s="1"/>
  <c r="Q42" i="6" s="1"/>
  <c r="R42" i="6" s="1"/>
  <c r="S42" i="6" s="1"/>
  <c r="T42" i="6" s="1"/>
  <c r="U42" i="6" s="1"/>
  <c r="V42" i="6" s="1"/>
  <c r="W42" i="6" s="1"/>
  <c r="X42" i="6" s="1"/>
  <c r="Y42" i="6" s="1"/>
  <c r="Z42" i="6" s="1"/>
  <c r="AA42" i="6" s="1"/>
  <c r="AB42" i="6" s="1"/>
  <c r="AC42" i="6" s="1"/>
  <c r="AD42" i="6" s="1"/>
  <c r="AE42" i="6" s="1"/>
  <c r="AF42" i="6" s="1"/>
  <c r="AG42" i="6" s="1"/>
  <c r="A42" i="6"/>
  <c r="AH40" i="6"/>
  <c r="AH39" i="6"/>
  <c r="AH38" i="6"/>
  <c r="C37" i="6"/>
  <c r="D37" i="6" s="1"/>
  <c r="E37" i="6" s="1"/>
  <c r="F37" i="6" s="1"/>
  <c r="G37" i="6" s="1"/>
  <c r="H37" i="6" s="1"/>
  <c r="I37" i="6" s="1"/>
  <c r="J37" i="6" s="1"/>
  <c r="K37" i="6" s="1"/>
  <c r="L37" i="6" s="1"/>
  <c r="M37" i="6" s="1"/>
  <c r="N37" i="6" s="1"/>
  <c r="O37" i="6" s="1"/>
  <c r="P37" i="6" s="1"/>
  <c r="Q37" i="6" s="1"/>
  <c r="R37" i="6" s="1"/>
  <c r="S37" i="6" s="1"/>
  <c r="T37" i="6" s="1"/>
  <c r="U37" i="6" s="1"/>
  <c r="V37" i="6" s="1"/>
  <c r="W37" i="6" s="1"/>
  <c r="X37" i="6" s="1"/>
  <c r="Y37" i="6" s="1"/>
  <c r="Z37" i="6" s="1"/>
  <c r="AA37" i="6" s="1"/>
  <c r="AB37" i="6" s="1"/>
  <c r="AC37" i="6" s="1"/>
  <c r="AD37" i="6" s="1"/>
  <c r="AE37" i="6" s="1"/>
  <c r="AF37" i="6" s="1"/>
  <c r="AG37" i="6" s="1"/>
  <c r="A37" i="6"/>
  <c r="AH32" i="6"/>
  <c r="AH31" i="6"/>
  <c r="B31" i="6" s="1"/>
  <c r="AH30" i="6"/>
  <c r="C29" i="6"/>
  <c r="D29" i="6" s="1"/>
  <c r="E29" i="6" s="1"/>
  <c r="F29" i="6" s="1"/>
  <c r="G29" i="6" s="1"/>
  <c r="H29" i="6" s="1"/>
  <c r="I29" i="6" s="1"/>
  <c r="J29" i="6" s="1"/>
  <c r="K29" i="6" s="1"/>
  <c r="L29" i="6" s="1"/>
  <c r="M29" i="6" s="1"/>
  <c r="N29" i="6" s="1"/>
  <c r="O29" i="6" s="1"/>
  <c r="P29" i="6" s="1"/>
  <c r="Q29" i="6" s="1"/>
  <c r="R29" i="6" s="1"/>
  <c r="S29" i="6" s="1"/>
  <c r="T29" i="6" s="1"/>
  <c r="U29" i="6" s="1"/>
  <c r="V29" i="6" s="1"/>
  <c r="W29" i="6" s="1"/>
  <c r="X29" i="6" s="1"/>
  <c r="Y29" i="6" s="1"/>
  <c r="Z29" i="6" s="1"/>
  <c r="AA29" i="6" s="1"/>
  <c r="AB29" i="6" s="1"/>
  <c r="AC29" i="6" s="1"/>
  <c r="AD29" i="6" s="1"/>
  <c r="AE29" i="6" s="1"/>
  <c r="AF29" i="6" s="1"/>
  <c r="A29" i="6"/>
  <c r="AH27" i="6"/>
  <c r="AH26" i="6"/>
  <c r="AH25" i="6"/>
  <c r="C24" i="6"/>
  <c r="D24" i="6" s="1"/>
  <c r="E24" i="6" s="1"/>
  <c r="F24" i="6" s="1"/>
  <c r="G24" i="6" s="1"/>
  <c r="H24" i="6" s="1"/>
  <c r="I24" i="6" s="1"/>
  <c r="J24" i="6" s="1"/>
  <c r="K24" i="6" s="1"/>
  <c r="L24" i="6" s="1"/>
  <c r="M24" i="6" s="1"/>
  <c r="N24" i="6" s="1"/>
  <c r="O24" i="6" s="1"/>
  <c r="P24" i="6" s="1"/>
  <c r="Q24" i="6" s="1"/>
  <c r="R24" i="6" s="1"/>
  <c r="S24" i="6" s="1"/>
  <c r="T24" i="6" s="1"/>
  <c r="U24" i="6" s="1"/>
  <c r="V24" i="6" s="1"/>
  <c r="W24" i="6" s="1"/>
  <c r="X24" i="6" s="1"/>
  <c r="Y24" i="6" s="1"/>
  <c r="Z24" i="6" s="1"/>
  <c r="AA24" i="6" s="1"/>
  <c r="AB24" i="6" s="1"/>
  <c r="AC24" i="6" s="1"/>
  <c r="AD24" i="6" s="1"/>
  <c r="AE24" i="6" s="1"/>
  <c r="AF24" i="6" s="1"/>
  <c r="AG24" i="6" s="1"/>
  <c r="A24" i="6"/>
  <c r="AH22" i="6"/>
  <c r="AH21" i="6"/>
  <c r="AH20" i="6"/>
  <c r="C19" i="6"/>
  <c r="D19" i="6" s="1"/>
  <c r="E19" i="6" s="1"/>
  <c r="F19" i="6" s="1"/>
  <c r="G19" i="6" s="1"/>
  <c r="H19" i="6" s="1"/>
  <c r="I19" i="6" s="1"/>
  <c r="J19" i="6" s="1"/>
  <c r="K19" i="6" s="1"/>
  <c r="L19" i="6" s="1"/>
  <c r="M19" i="6" s="1"/>
  <c r="N19" i="6" s="1"/>
  <c r="O19" i="6" s="1"/>
  <c r="P19" i="6" s="1"/>
  <c r="Q19" i="6" s="1"/>
  <c r="R19" i="6" s="1"/>
  <c r="S19" i="6" s="1"/>
  <c r="T19" i="6" s="1"/>
  <c r="U19" i="6" s="1"/>
  <c r="V19" i="6" s="1"/>
  <c r="W19" i="6" s="1"/>
  <c r="X19" i="6" s="1"/>
  <c r="Y19" i="6" s="1"/>
  <c r="Z19" i="6" s="1"/>
  <c r="AA19" i="6" s="1"/>
  <c r="AB19" i="6" s="1"/>
  <c r="AC19" i="6" s="1"/>
  <c r="AD19" i="6" s="1"/>
  <c r="AE19" i="6" s="1"/>
  <c r="AF19" i="6" s="1"/>
  <c r="A19" i="6"/>
  <c r="AH17" i="6"/>
  <c r="AH16" i="6"/>
  <c r="AH15" i="6"/>
  <c r="C14" i="6"/>
  <c r="D14" i="6" s="1"/>
  <c r="E14" i="6" s="1"/>
  <c r="F14" i="6" s="1"/>
  <c r="G14" i="6" s="1"/>
  <c r="H14" i="6" s="1"/>
  <c r="I14" i="6" s="1"/>
  <c r="J14" i="6" s="1"/>
  <c r="K14" i="6" s="1"/>
  <c r="L14" i="6" s="1"/>
  <c r="M14" i="6" s="1"/>
  <c r="N14" i="6" s="1"/>
  <c r="O14" i="6" s="1"/>
  <c r="P14" i="6" s="1"/>
  <c r="Q14" i="6" s="1"/>
  <c r="R14" i="6" s="1"/>
  <c r="S14" i="6" s="1"/>
  <c r="T14" i="6" s="1"/>
  <c r="U14" i="6" s="1"/>
  <c r="V14" i="6" s="1"/>
  <c r="W14" i="6" s="1"/>
  <c r="X14" i="6" s="1"/>
  <c r="Y14" i="6" s="1"/>
  <c r="Z14" i="6" s="1"/>
  <c r="AA14" i="6" s="1"/>
  <c r="AB14" i="6" s="1"/>
  <c r="AC14" i="6" s="1"/>
  <c r="AD14" i="6" s="1"/>
  <c r="AE14" i="6" s="1"/>
  <c r="AF14" i="6" s="1"/>
  <c r="AG14" i="6" s="1"/>
  <c r="A14" i="6"/>
  <c r="AH12" i="6"/>
  <c r="AH11" i="6"/>
  <c r="AH10" i="6"/>
  <c r="C9" i="6"/>
  <c r="D9" i="6" s="1"/>
  <c r="E9" i="6" s="1"/>
  <c r="F9" i="6" s="1"/>
  <c r="G9" i="6" s="1"/>
  <c r="H9" i="6" s="1"/>
  <c r="I9" i="6" s="1"/>
  <c r="J9" i="6" s="1"/>
  <c r="K9" i="6" s="1"/>
  <c r="L9" i="6" s="1"/>
  <c r="M9" i="6" s="1"/>
  <c r="N9" i="6" s="1"/>
  <c r="O9" i="6" s="1"/>
  <c r="P9" i="6" s="1"/>
  <c r="Q9" i="6" s="1"/>
  <c r="R9" i="6" s="1"/>
  <c r="S9" i="6" s="1"/>
  <c r="T9" i="6" s="1"/>
  <c r="U9" i="6" s="1"/>
  <c r="V9" i="6" s="1"/>
  <c r="W9" i="6" s="1"/>
  <c r="X9" i="6" s="1"/>
  <c r="Y9" i="6" s="1"/>
  <c r="Z9" i="6" s="1"/>
  <c r="AA9" i="6" s="1"/>
  <c r="AB9" i="6" s="1"/>
  <c r="AC9" i="6" s="1"/>
  <c r="AD9" i="6" s="1"/>
  <c r="AE9" i="6" s="1"/>
  <c r="A9" i="6"/>
  <c r="AH7" i="6"/>
  <c r="AH6" i="6"/>
  <c r="AH5" i="6"/>
  <c r="C4" i="6"/>
  <c r="D4" i="6" s="1"/>
  <c r="E4" i="6" s="1"/>
  <c r="F4" i="6" s="1"/>
  <c r="G4" i="6" s="1"/>
  <c r="H4" i="6" s="1"/>
  <c r="I4" i="6" s="1"/>
  <c r="J4" i="6" s="1"/>
  <c r="K4" i="6" s="1"/>
  <c r="L4" i="6" s="1"/>
  <c r="M4" i="6" s="1"/>
  <c r="N4" i="6" s="1"/>
  <c r="O4" i="6" s="1"/>
  <c r="P4" i="6" s="1"/>
  <c r="Q4" i="6" s="1"/>
  <c r="R4" i="6" s="1"/>
  <c r="S4" i="6" s="1"/>
  <c r="T4" i="6" s="1"/>
  <c r="U4" i="6" s="1"/>
  <c r="V4" i="6" s="1"/>
  <c r="W4" i="6" s="1"/>
  <c r="X4" i="6" s="1"/>
  <c r="Y4" i="6" s="1"/>
  <c r="Z4" i="6" s="1"/>
  <c r="AA4" i="6" s="1"/>
  <c r="AB4" i="6" s="1"/>
  <c r="AC4" i="6" s="1"/>
  <c r="AD4" i="6" s="1"/>
  <c r="AE4" i="6" s="1"/>
  <c r="AF4" i="6" s="1"/>
  <c r="AG4" i="6" s="1"/>
  <c r="A4" i="6"/>
  <c r="B26" i="6" l="1"/>
  <c r="B21" i="6"/>
  <c r="B16" i="6"/>
  <c r="B11" i="6"/>
  <c r="B59" i="6"/>
  <c r="B6" i="6"/>
  <c r="B39" i="6"/>
  <c r="E47" i="4"/>
  <c r="F47" i="4"/>
  <c r="G47" i="4"/>
  <c r="AH65" i="4" l="1"/>
  <c r="AH64" i="4"/>
  <c r="AH63" i="4"/>
  <c r="C62" i="4"/>
  <c r="D62" i="4" s="1"/>
  <c r="E62" i="4" s="1"/>
  <c r="F62" i="4" s="1"/>
  <c r="G62" i="4" s="1"/>
  <c r="H62" i="4" s="1"/>
  <c r="I62" i="4" s="1"/>
  <c r="J62" i="4" s="1"/>
  <c r="K62" i="4" s="1"/>
  <c r="L62" i="4" s="1"/>
  <c r="M62" i="4" s="1"/>
  <c r="N62" i="4" s="1"/>
  <c r="O62" i="4" s="1"/>
  <c r="P62" i="4" s="1"/>
  <c r="Q62" i="4" s="1"/>
  <c r="R62" i="4" s="1"/>
  <c r="S62" i="4" s="1"/>
  <c r="T62" i="4" s="1"/>
  <c r="U62" i="4" s="1"/>
  <c r="V62" i="4" s="1"/>
  <c r="W62" i="4" s="1"/>
  <c r="X62" i="4" s="1"/>
  <c r="Y62" i="4" s="1"/>
  <c r="Z62" i="4" s="1"/>
  <c r="AA62" i="4" s="1"/>
  <c r="AB62" i="4" s="1"/>
  <c r="AC62" i="4" s="1"/>
  <c r="AD62" i="4" s="1"/>
  <c r="AE62" i="4" s="1"/>
  <c r="AF62" i="4" s="1"/>
  <c r="AG62" i="4" s="1"/>
  <c r="A62" i="4"/>
  <c r="AH60" i="4"/>
  <c r="AH59" i="4"/>
  <c r="AH58" i="4"/>
  <c r="C57" i="4"/>
  <c r="D57" i="4" s="1"/>
  <c r="E57" i="4" s="1"/>
  <c r="F57" i="4" s="1"/>
  <c r="G57" i="4" s="1"/>
  <c r="H57" i="4" s="1"/>
  <c r="I57" i="4" s="1"/>
  <c r="J57" i="4" s="1"/>
  <c r="K57" i="4" s="1"/>
  <c r="L57" i="4" s="1"/>
  <c r="M57" i="4" s="1"/>
  <c r="N57" i="4" s="1"/>
  <c r="O57" i="4" s="1"/>
  <c r="P57" i="4" s="1"/>
  <c r="Q57" i="4" s="1"/>
  <c r="R57" i="4" s="1"/>
  <c r="S57" i="4" s="1"/>
  <c r="T57" i="4" s="1"/>
  <c r="U57" i="4" s="1"/>
  <c r="V57" i="4" s="1"/>
  <c r="W57" i="4" s="1"/>
  <c r="X57" i="4" s="1"/>
  <c r="Y57" i="4" s="1"/>
  <c r="Z57" i="4" s="1"/>
  <c r="AA57" i="4" s="1"/>
  <c r="AB57" i="4" s="1"/>
  <c r="AC57" i="4" s="1"/>
  <c r="AD57" i="4" s="1"/>
  <c r="AE57" i="4" s="1"/>
  <c r="AF57" i="4" s="1"/>
  <c r="A57" i="4"/>
  <c r="AH55" i="4"/>
  <c r="AH54" i="4"/>
  <c r="AH53" i="4"/>
  <c r="C52" i="4"/>
  <c r="D52" i="4" s="1"/>
  <c r="E52" i="4" s="1"/>
  <c r="F52" i="4" s="1"/>
  <c r="G52" i="4" s="1"/>
  <c r="H52" i="4" s="1"/>
  <c r="I52" i="4" s="1"/>
  <c r="J52" i="4" s="1"/>
  <c r="K52" i="4" s="1"/>
  <c r="L52" i="4" s="1"/>
  <c r="M52" i="4" s="1"/>
  <c r="N52" i="4" s="1"/>
  <c r="O52" i="4" s="1"/>
  <c r="P52" i="4" s="1"/>
  <c r="Q52" i="4" s="1"/>
  <c r="R52" i="4" s="1"/>
  <c r="S52" i="4" s="1"/>
  <c r="T52" i="4" s="1"/>
  <c r="U52" i="4" s="1"/>
  <c r="V52" i="4" s="1"/>
  <c r="W52" i="4" s="1"/>
  <c r="X52" i="4" s="1"/>
  <c r="Y52" i="4" s="1"/>
  <c r="Z52" i="4" s="1"/>
  <c r="AA52" i="4" s="1"/>
  <c r="AB52" i="4" s="1"/>
  <c r="AC52" i="4" s="1"/>
  <c r="AD52" i="4" s="1"/>
  <c r="AE52" i="4" s="1"/>
  <c r="AF52" i="4" s="1"/>
  <c r="AG52" i="4" s="1"/>
  <c r="A52" i="4"/>
  <c r="AH50" i="4"/>
  <c r="AH49" i="4"/>
  <c r="AH48" i="4"/>
  <c r="C47" i="4"/>
  <c r="D47" i="4" s="1"/>
  <c r="H47" i="4" s="1"/>
  <c r="I47" i="4" s="1"/>
  <c r="J47" i="4" s="1"/>
  <c r="K47" i="4" s="1"/>
  <c r="L47" i="4" s="1"/>
  <c r="M47" i="4" s="1"/>
  <c r="N47" i="4" s="1"/>
  <c r="O47" i="4" s="1"/>
  <c r="P47" i="4" s="1"/>
  <c r="Q47" i="4" s="1"/>
  <c r="R47" i="4" s="1"/>
  <c r="S47" i="4" s="1"/>
  <c r="T47" i="4" s="1"/>
  <c r="U47" i="4" s="1"/>
  <c r="V47" i="4" s="1"/>
  <c r="W47" i="4" s="1"/>
  <c r="X47" i="4" s="1"/>
  <c r="Y47" i="4" s="1"/>
  <c r="Z47" i="4" s="1"/>
  <c r="AA47" i="4" s="1"/>
  <c r="AB47" i="4" s="1"/>
  <c r="AC47" i="4" s="1"/>
  <c r="AD47" i="4" s="1"/>
  <c r="AE47" i="4" s="1"/>
  <c r="AF47" i="4" s="1"/>
  <c r="A47" i="4"/>
  <c r="AH45" i="4"/>
  <c r="AH44" i="4"/>
  <c r="AH43" i="4"/>
  <c r="C42" i="4"/>
  <c r="D42" i="4" s="1"/>
  <c r="E42" i="4" s="1"/>
  <c r="F42" i="4" s="1"/>
  <c r="G42" i="4" s="1"/>
  <c r="H42" i="4" s="1"/>
  <c r="I42" i="4" s="1"/>
  <c r="J42" i="4" s="1"/>
  <c r="K42" i="4" s="1"/>
  <c r="L42" i="4" s="1"/>
  <c r="M42" i="4" s="1"/>
  <c r="N42" i="4" s="1"/>
  <c r="O42" i="4" s="1"/>
  <c r="P42" i="4" s="1"/>
  <c r="Q42" i="4" s="1"/>
  <c r="R42" i="4" s="1"/>
  <c r="S42" i="4" s="1"/>
  <c r="T42" i="4" s="1"/>
  <c r="U42" i="4" s="1"/>
  <c r="V42" i="4" s="1"/>
  <c r="W42" i="4" s="1"/>
  <c r="X42" i="4" s="1"/>
  <c r="Y42" i="4" s="1"/>
  <c r="Z42" i="4" s="1"/>
  <c r="AA42" i="4" s="1"/>
  <c r="AB42" i="4" s="1"/>
  <c r="AC42" i="4" s="1"/>
  <c r="AD42" i="4" s="1"/>
  <c r="AE42" i="4" s="1"/>
  <c r="AF42" i="4" s="1"/>
  <c r="AG42" i="4" s="1"/>
  <c r="A42" i="4"/>
  <c r="AH40" i="4"/>
  <c r="AH39" i="4"/>
  <c r="AH38" i="4"/>
  <c r="C37" i="4"/>
  <c r="D37" i="4" s="1"/>
  <c r="E37" i="4" s="1"/>
  <c r="F37" i="4" s="1"/>
  <c r="G37" i="4" s="1"/>
  <c r="H37" i="4" s="1"/>
  <c r="I37" i="4" s="1"/>
  <c r="J37" i="4" s="1"/>
  <c r="K37" i="4" s="1"/>
  <c r="L37" i="4" s="1"/>
  <c r="M37" i="4" s="1"/>
  <c r="N37" i="4" s="1"/>
  <c r="O37" i="4" s="1"/>
  <c r="P37" i="4" s="1"/>
  <c r="Q37" i="4" s="1"/>
  <c r="R37" i="4" s="1"/>
  <c r="S37" i="4" s="1"/>
  <c r="T37" i="4" s="1"/>
  <c r="U37" i="4" s="1"/>
  <c r="V37" i="4" s="1"/>
  <c r="W37" i="4" s="1"/>
  <c r="X37" i="4" s="1"/>
  <c r="Y37" i="4" s="1"/>
  <c r="Z37" i="4" s="1"/>
  <c r="AA37" i="4" s="1"/>
  <c r="AB37" i="4" s="1"/>
  <c r="AC37" i="4" s="1"/>
  <c r="AD37" i="4" s="1"/>
  <c r="AE37" i="4" s="1"/>
  <c r="AF37" i="4" s="1"/>
  <c r="AG37" i="4" s="1"/>
  <c r="A37" i="4"/>
  <c r="AH32" i="4"/>
  <c r="AH31" i="4"/>
  <c r="AH30" i="4"/>
  <c r="C29" i="4"/>
  <c r="D29" i="4" s="1"/>
  <c r="E29" i="4" s="1"/>
  <c r="F29" i="4" s="1"/>
  <c r="G29" i="4" s="1"/>
  <c r="H29" i="4" s="1"/>
  <c r="I29" i="4" s="1"/>
  <c r="J29" i="4" s="1"/>
  <c r="K29" i="4" s="1"/>
  <c r="L29" i="4" s="1"/>
  <c r="M29" i="4" s="1"/>
  <c r="N29" i="4" s="1"/>
  <c r="O29" i="4" s="1"/>
  <c r="P29" i="4" s="1"/>
  <c r="Q29" i="4" s="1"/>
  <c r="R29" i="4" s="1"/>
  <c r="S29" i="4" s="1"/>
  <c r="T29" i="4" s="1"/>
  <c r="U29" i="4" s="1"/>
  <c r="V29" i="4" s="1"/>
  <c r="W29" i="4" s="1"/>
  <c r="X29" i="4" s="1"/>
  <c r="Y29" i="4" s="1"/>
  <c r="Z29" i="4" s="1"/>
  <c r="AA29" i="4" s="1"/>
  <c r="AB29" i="4" s="1"/>
  <c r="AC29" i="4" s="1"/>
  <c r="AD29" i="4" s="1"/>
  <c r="AE29" i="4" s="1"/>
  <c r="AF29" i="4" s="1"/>
  <c r="A29" i="4"/>
  <c r="AH27" i="4"/>
  <c r="AH26" i="4"/>
  <c r="AH25" i="4"/>
  <c r="C24" i="4"/>
  <c r="D24" i="4" s="1"/>
  <c r="E24" i="4" s="1"/>
  <c r="F24" i="4" s="1"/>
  <c r="G24" i="4" s="1"/>
  <c r="H24" i="4" s="1"/>
  <c r="I24" i="4" s="1"/>
  <c r="J24" i="4" s="1"/>
  <c r="K24" i="4" s="1"/>
  <c r="L24" i="4" s="1"/>
  <c r="M24" i="4" s="1"/>
  <c r="N24" i="4" s="1"/>
  <c r="O24" i="4" s="1"/>
  <c r="P24" i="4" s="1"/>
  <c r="Q24" i="4" s="1"/>
  <c r="R24" i="4" s="1"/>
  <c r="S24" i="4" s="1"/>
  <c r="T24" i="4" s="1"/>
  <c r="U24" i="4" s="1"/>
  <c r="V24" i="4" s="1"/>
  <c r="W24" i="4" s="1"/>
  <c r="X24" i="4" s="1"/>
  <c r="Y24" i="4" s="1"/>
  <c r="Z24" i="4" s="1"/>
  <c r="AA24" i="4" s="1"/>
  <c r="AB24" i="4" s="1"/>
  <c r="AC24" i="4" s="1"/>
  <c r="AD24" i="4" s="1"/>
  <c r="AE24" i="4" s="1"/>
  <c r="AF24" i="4" s="1"/>
  <c r="AG24" i="4" s="1"/>
  <c r="A24" i="4"/>
  <c r="AH22" i="4"/>
  <c r="AH21" i="4"/>
  <c r="AH20" i="4"/>
  <c r="C19" i="4"/>
  <c r="D19" i="4" s="1"/>
  <c r="E19" i="4" s="1"/>
  <c r="F19" i="4" s="1"/>
  <c r="G19" i="4" s="1"/>
  <c r="H19" i="4" s="1"/>
  <c r="I19" i="4" s="1"/>
  <c r="J19" i="4" s="1"/>
  <c r="K19" i="4" s="1"/>
  <c r="L19" i="4" s="1"/>
  <c r="M19" i="4" s="1"/>
  <c r="N19" i="4" s="1"/>
  <c r="O19" i="4" s="1"/>
  <c r="P19" i="4" s="1"/>
  <c r="Q19" i="4" s="1"/>
  <c r="R19" i="4" s="1"/>
  <c r="S19" i="4" s="1"/>
  <c r="T19" i="4" s="1"/>
  <c r="U19" i="4" s="1"/>
  <c r="V19" i="4" s="1"/>
  <c r="W19" i="4" s="1"/>
  <c r="X19" i="4" s="1"/>
  <c r="Y19" i="4" s="1"/>
  <c r="Z19" i="4" s="1"/>
  <c r="AA19" i="4" s="1"/>
  <c r="AB19" i="4" s="1"/>
  <c r="AC19" i="4" s="1"/>
  <c r="AD19" i="4" s="1"/>
  <c r="AE19" i="4" s="1"/>
  <c r="AF19" i="4" s="1"/>
  <c r="A19" i="4"/>
  <c r="AH17" i="4"/>
  <c r="AH16" i="4"/>
  <c r="AH15" i="4"/>
  <c r="C14" i="4"/>
  <c r="D14" i="4" s="1"/>
  <c r="E14" i="4" s="1"/>
  <c r="F14" i="4" s="1"/>
  <c r="G14" i="4" s="1"/>
  <c r="H14" i="4" s="1"/>
  <c r="I14" i="4" s="1"/>
  <c r="J14" i="4" s="1"/>
  <c r="K14" i="4" s="1"/>
  <c r="L14" i="4" s="1"/>
  <c r="M14" i="4" s="1"/>
  <c r="N14" i="4" s="1"/>
  <c r="O14" i="4" s="1"/>
  <c r="P14" i="4" s="1"/>
  <c r="Q14" i="4" s="1"/>
  <c r="R14" i="4" s="1"/>
  <c r="S14" i="4" s="1"/>
  <c r="T14" i="4" s="1"/>
  <c r="U14" i="4" s="1"/>
  <c r="V14" i="4" s="1"/>
  <c r="W14" i="4" s="1"/>
  <c r="X14" i="4" s="1"/>
  <c r="Y14" i="4" s="1"/>
  <c r="Z14" i="4" s="1"/>
  <c r="AA14" i="4" s="1"/>
  <c r="AB14" i="4" s="1"/>
  <c r="AC14" i="4" s="1"/>
  <c r="AD14" i="4" s="1"/>
  <c r="AE14" i="4" s="1"/>
  <c r="AF14" i="4" s="1"/>
  <c r="AG14" i="4" s="1"/>
  <c r="A14" i="4"/>
  <c r="AH12" i="4"/>
  <c r="AH11" i="4"/>
  <c r="AH10" i="4"/>
  <c r="C9" i="4"/>
  <c r="D9" i="4" s="1"/>
  <c r="E9" i="4" s="1"/>
  <c r="F9" i="4" s="1"/>
  <c r="G9" i="4" s="1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W9" i="4" s="1"/>
  <c r="X9" i="4" s="1"/>
  <c r="Y9" i="4" s="1"/>
  <c r="Z9" i="4" s="1"/>
  <c r="AA9" i="4" s="1"/>
  <c r="AB9" i="4" s="1"/>
  <c r="AC9" i="4" s="1"/>
  <c r="AD9" i="4" s="1"/>
  <c r="AE9" i="4" s="1"/>
  <c r="A9" i="4"/>
  <c r="AH7" i="4"/>
  <c r="AH6" i="4"/>
  <c r="AH5" i="4"/>
  <c r="C4" i="4"/>
  <c r="D4" i="4" s="1"/>
  <c r="E4" i="4" s="1"/>
  <c r="F4" i="4" s="1"/>
  <c r="G4" i="4" s="1"/>
  <c r="H4" i="4" s="1"/>
  <c r="I4" i="4" s="1"/>
  <c r="J4" i="4" s="1"/>
  <c r="K4" i="4" s="1"/>
  <c r="L4" i="4" s="1"/>
  <c r="M4" i="4" s="1"/>
  <c r="N4" i="4" s="1"/>
  <c r="O4" i="4" s="1"/>
  <c r="P4" i="4" s="1"/>
  <c r="Q4" i="4" s="1"/>
  <c r="R4" i="4" s="1"/>
  <c r="S4" i="4" s="1"/>
  <c r="T4" i="4" s="1"/>
  <c r="U4" i="4" s="1"/>
  <c r="V4" i="4" s="1"/>
  <c r="W4" i="4" s="1"/>
  <c r="X4" i="4" s="1"/>
  <c r="Y4" i="4" s="1"/>
  <c r="Z4" i="4" s="1"/>
  <c r="AA4" i="4" s="1"/>
  <c r="AB4" i="4" s="1"/>
  <c r="AC4" i="4" s="1"/>
  <c r="AD4" i="4" s="1"/>
  <c r="AE4" i="4" s="1"/>
  <c r="AF4" i="4" s="1"/>
  <c r="AG4" i="4" s="1"/>
  <c r="A4" i="4"/>
  <c r="B64" i="4" l="1"/>
  <c r="B59" i="4"/>
  <c r="B54" i="4"/>
  <c r="B49" i="4"/>
  <c r="B44" i="4"/>
  <c r="B39" i="4"/>
  <c r="B31" i="4"/>
  <c r="B26" i="4"/>
  <c r="B21" i="4"/>
  <c r="B16" i="4"/>
  <c r="B11" i="4"/>
  <c r="B6" i="4"/>
  <c r="D57" i="1"/>
  <c r="E57" i="1" s="1"/>
  <c r="F57" i="1" s="1"/>
  <c r="G57" i="1" s="1"/>
  <c r="H57" i="1" s="1"/>
  <c r="I57" i="1" s="1"/>
  <c r="J57" i="1" s="1"/>
  <c r="K57" i="1" s="1"/>
  <c r="L57" i="1" s="1"/>
  <c r="M57" i="1" s="1"/>
  <c r="N57" i="1" s="1"/>
  <c r="O57" i="1" s="1"/>
  <c r="P57" i="1" s="1"/>
  <c r="Q57" i="1" s="1"/>
  <c r="R57" i="1" s="1"/>
  <c r="S57" i="1" s="1"/>
  <c r="T57" i="1" s="1"/>
  <c r="U57" i="1" s="1"/>
  <c r="V57" i="1" s="1"/>
  <c r="W57" i="1" s="1"/>
  <c r="X57" i="1" s="1"/>
  <c r="Y57" i="1" s="1"/>
  <c r="Z57" i="1" s="1"/>
  <c r="AA57" i="1" s="1"/>
  <c r="AB57" i="1" s="1"/>
  <c r="AC57" i="1" s="1"/>
  <c r="AD57" i="1" s="1"/>
  <c r="AE57" i="1" s="1"/>
  <c r="AF57" i="1" s="1"/>
  <c r="AG57" i="1" s="1"/>
  <c r="D52" i="1"/>
  <c r="D14" i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I65" i="1"/>
  <c r="AI64" i="1"/>
  <c r="AI63" i="1"/>
  <c r="AI60" i="1"/>
  <c r="AI59" i="1"/>
  <c r="AI58" i="1"/>
  <c r="AI55" i="1"/>
  <c r="AI54" i="1"/>
  <c r="AI53" i="1"/>
  <c r="AI50" i="1"/>
  <c r="AI49" i="1"/>
  <c r="AI48" i="1"/>
  <c r="AI45" i="1"/>
  <c r="AI44" i="1"/>
  <c r="AI43" i="1"/>
  <c r="AI40" i="1"/>
  <c r="AI39" i="1"/>
  <c r="AI38" i="1"/>
  <c r="AI32" i="1"/>
  <c r="AI31" i="1"/>
  <c r="AI30" i="1"/>
  <c r="AI27" i="1"/>
  <c r="AI26" i="1"/>
  <c r="AI25" i="1"/>
  <c r="AI22" i="1"/>
  <c r="AI21" i="1"/>
  <c r="AI20" i="1"/>
  <c r="AI17" i="1"/>
  <c r="AI16" i="1"/>
  <c r="AI15" i="1"/>
  <c r="AI12" i="1"/>
  <c r="AI11" i="1"/>
  <c r="AI10" i="1"/>
  <c r="E52" i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AF52" i="1" s="1"/>
  <c r="AG52" i="1" s="1"/>
  <c r="AH52" i="1" s="1"/>
  <c r="D62" i="1"/>
  <c r="E62" i="1" s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W62" i="1" s="1"/>
  <c r="X62" i="1" s="1"/>
  <c r="Y62" i="1" s="1"/>
  <c r="Z62" i="1" s="1"/>
  <c r="AA62" i="1" s="1"/>
  <c r="AB62" i="1" s="1"/>
  <c r="AC62" i="1" s="1"/>
  <c r="AD62" i="1" s="1"/>
  <c r="AE62" i="1" s="1"/>
  <c r="AF62" i="1" s="1"/>
  <c r="AG62" i="1" s="1"/>
  <c r="AH62" i="1" s="1"/>
  <c r="D47" i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AA47" i="1" s="1"/>
  <c r="AB47" i="1" s="1"/>
  <c r="AC47" i="1" s="1"/>
  <c r="AD47" i="1" s="1"/>
  <c r="AE47" i="1" s="1"/>
  <c r="AF47" i="1" s="1"/>
  <c r="AG47" i="1" s="1"/>
  <c r="D42" i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AD42" i="1" s="1"/>
  <c r="AE42" i="1" s="1"/>
  <c r="AF42" i="1" s="1"/>
  <c r="AG42" i="1" s="1"/>
  <c r="AH42" i="1" s="1"/>
  <c r="D37" i="1"/>
  <c r="E37" i="1" s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R37" i="1" s="1"/>
  <c r="S37" i="1" s="1"/>
  <c r="T37" i="1" s="1"/>
  <c r="U37" i="1" s="1"/>
  <c r="V37" i="1" s="1"/>
  <c r="W37" i="1" s="1"/>
  <c r="X37" i="1" s="1"/>
  <c r="Y37" i="1" s="1"/>
  <c r="Z37" i="1" s="1"/>
  <c r="AA37" i="1" s="1"/>
  <c r="AB37" i="1" s="1"/>
  <c r="AC37" i="1" s="1"/>
  <c r="AD37" i="1" s="1"/>
  <c r="AE37" i="1" s="1"/>
  <c r="AF37" i="1" s="1"/>
  <c r="AG37" i="1" s="1"/>
  <c r="AH37" i="1" s="1"/>
  <c r="D29" i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AF29" i="1" s="1"/>
  <c r="AG29" i="1" s="1"/>
  <c r="D24" i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V24" i="1" s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AG24" i="1" s="1"/>
  <c r="AH24" i="1" s="1"/>
  <c r="D19" i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D9" i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D4" i="1"/>
  <c r="B62" i="1"/>
  <c r="B57" i="1"/>
  <c r="B52" i="1"/>
  <c r="B47" i="1"/>
  <c r="B42" i="1"/>
  <c r="B37" i="1"/>
  <c r="B29" i="1"/>
  <c r="B24" i="1"/>
  <c r="B19" i="1"/>
  <c r="B14" i="1"/>
  <c r="B9" i="1"/>
  <c r="B4" i="1"/>
  <c r="AI7" i="1"/>
  <c r="AI6" i="1"/>
  <c r="AI5" i="1"/>
  <c r="C64" i="1" l="1"/>
  <c r="C59" i="1"/>
  <c r="C54" i="1"/>
  <c r="C49" i="1"/>
  <c r="C44" i="1"/>
  <c r="C39" i="1"/>
  <c r="C31" i="1"/>
  <c r="C26" i="1"/>
  <c r="C21" i="1"/>
  <c r="C16" i="1"/>
  <c r="C11" i="1"/>
  <c r="C6" i="1"/>
  <c r="E4" i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</calcChain>
</file>

<file path=xl/sharedStrings.xml><?xml version="1.0" encoding="utf-8"?>
<sst xmlns="http://schemas.openxmlformats.org/spreadsheetml/2006/main" count="204" uniqueCount="44">
  <si>
    <t>CELKEM</t>
  </si>
  <si>
    <t>JINÍ</t>
  </si>
  <si>
    <t>FNOL</t>
  </si>
  <si>
    <t xml:space="preserve">DÁLKOVÉ PŘEVOZY REALIZOVANÉ PROVOZEM DOPRAVY FNOL A JINÝMI PŘEPRAVCI ZA ROK </t>
  </si>
  <si>
    <t>Datum</t>
  </si>
  <si>
    <t>svátek</t>
  </si>
  <si>
    <t>Nový rok / Den obnovy samostatného českého státu</t>
  </si>
  <si>
    <t>sv</t>
  </si>
  <si>
    <t>Velikonoční neděle</t>
  </si>
  <si>
    <t>Velikonoční pondělí</t>
  </si>
  <si>
    <t>Svátek práce</t>
  </si>
  <si>
    <t>Den osvobození od fašismu</t>
  </si>
  <si>
    <t>Den slovanských věrozvěstů Cyrila a Metoděje</t>
  </si>
  <si>
    <t>Den upálení mistra Jan Husa</t>
  </si>
  <si>
    <t>Den české státnosti</t>
  </si>
  <si>
    <t>Den vzniku samostatného československého státu</t>
  </si>
  <si>
    <t>Den boje za svobodu a demokracii</t>
  </si>
  <si>
    <t>Štědrý den</t>
  </si>
  <si>
    <t>1.svátek vánoční</t>
  </si>
  <si>
    <t>2.svátek vánoční</t>
  </si>
  <si>
    <t>Velký pátek</t>
  </si>
  <si>
    <t>HDS 1034</t>
  </si>
  <si>
    <t>HDS 941</t>
  </si>
  <si>
    <t>HDS 1072</t>
  </si>
  <si>
    <t>HDS 1018</t>
  </si>
  <si>
    <t>HDS 1141</t>
  </si>
  <si>
    <t>HDS 1088</t>
  </si>
  <si>
    <t>HDS 1137</t>
  </si>
  <si>
    <t>HDS 1184</t>
  </si>
  <si>
    <t>HDS 1090</t>
  </si>
  <si>
    <t>HDS 1180</t>
  </si>
  <si>
    <t>HDS 1055</t>
  </si>
  <si>
    <t>HDS 1073</t>
  </si>
  <si>
    <t>HDS 1176</t>
  </si>
  <si>
    <t>HDS 1077</t>
  </si>
  <si>
    <t>HDS 1080</t>
  </si>
  <si>
    <t>HDS 1052</t>
  </si>
  <si>
    <t>HDS 1151</t>
  </si>
  <si>
    <t>HDS 1211</t>
  </si>
  <si>
    <t xml:space="preserve">HDS </t>
  </si>
  <si>
    <t>7+6</t>
  </si>
  <si>
    <t>HDS 1127</t>
  </si>
  <si>
    <t>HDS 1277</t>
  </si>
  <si>
    <t>HDS 1241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</si>
</sst>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\/yyyy"/>
    <numFmt numFmtId="165" formatCode="d/"/>
  </numFmts>
  <fonts count="11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indexed="9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3">
    <xf numFmtId="0" fontId="0" fillId="0" borderId="0" xfId="0"/>
    <xf numFmtId="0" fontId="0" fillId="0" borderId="0" xfId="0"/>
    <xf numFmtId="0" fontId="3" fillId="2" borderId="1" xfId="0" applyFont="1" applyFill="1" applyBorder="1"/>
    <xf numFmtId="0" fontId="0" fillId="2" borderId="0" xfId="0" applyFill="1"/>
    <xf numFmtId="0" fontId="4" fillId="2" borderId="0" xfId="0" applyFont="1" applyFill="1" applyBorder="1"/>
    <xf numFmtId="0" fontId="3" fillId="2" borderId="0" xfId="0" applyFont="1" applyFill="1" applyBorder="1"/>
    <xf numFmtId="0" fontId="4" fillId="2" borderId="2" xfId="0" applyFont="1" applyFill="1" applyBorder="1" applyAlignment="1">
      <alignment horizontal="right"/>
    </xf>
    <xf numFmtId="9" fontId="4" fillId="2" borderId="3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/>
    <xf numFmtId="0" fontId="8" fillId="0" borderId="0" xfId="1" applyFont="1" applyFill="1" applyBorder="1" applyProtection="1">
      <protection hidden="1"/>
    </xf>
    <xf numFmtId="0" fontId="0" fillId="0" borderId="0" xfId="0" applyBorder="1"/>
    <xf numFmtId="0" fontId="8" fillId="0" borderId="0" xfId="0" applyFont="1" applyBorder="1"/>
    <xf numFmtId="0" fontId="0" fillId="0" borderId="0" xfId="0" applyFill="1" applyBorder="1"/>
    <xf numFmtId="14" fontId="8" fillId="0" borderId="0" xfId="0" applyNumberFormat="1" applyFont="1" applyFill="1" applyBorder="1"/>
    <xf numFmtId="165" fontId="1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3" fillId="2" borderId="3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6" fillId="0" borderId="0" xfId="0" applyFont="1"/>
    <xf numFmtId="0" fontId="0" fillId="0" borderId="0" xfId="0" applyAlignment="1">
      <alignment horizontal="center"/>
    </xf>
    <xf numFmtId="0" fontId="10" fillId="2" borderId="0" xfId="0" applyFont="1" applyFill="1"/>
    <xf numFmtId="0" fontId="0" fillId="2" borderId="0" xfId="0" applyFont="1" applyFill="1" applyAlignment="1">
      <alignment horizontal="center"/>
    </xf>
    <xf numFmtId="165" fontId="1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3" xfId="0" applyFont="1" applyFill="1" applyBorder="1"/>
    <xf numFmtId="165" fontId="1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/>
    <xf numFmtId="165" fontId="1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</cellXfs>
  <cellStyles count="2">
    <cellStyle name="Normální" xfId="0" builtinId="0"/>
    <cellStyle name="normální_excel_datum_cas" xfId="1" xr:uid="{00000000-0005-0000-0000-000001000000}"/>
  </cellStyles>
  <dxfs count="108"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</dxfs>
  <tableStyles count="0" defaultTableStyle="TableStyleMedium9" defaultPivotStyle="PivotStyleLight16"/>
  <colors>
    <mruColors>
      <color rgb="FFDDDDDD"/>
      <color rgb="FFFFEFEF"/>
      <color rgb="FFFFF3F3"/>
      <color rgb="FFFFEBEB"/>
      <color rgb="FFFFE7E7"/>
      <color rgb="FFFFE1E1"/>
      <color rgb="FFFFE5E5"/>
      <color rgb="FFEAEAEA"/>
      <color rgb="FFE7FFF4"/>
      <color rgb="FFFFEA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6"/>
  <sheetViews>
    <sheetView zoomScale="115" zoomScaleNormal="115" workbookViewId="0">
      <selection activeCell="A14" sqref="A14:XFD14"/>
    </sheetView>
  </sheetViews>
  <sheetFormatPr defaultRowHeight="15" x14ac:dyDescent="0.25"/>
  <cols>
    <col min="1" max="1" width="1.28515625" style="1" customWidth="1"/>
    <col min="2" max="2" width="7.140625" customWidth="1"/>
    <col min="3" max="3" width="7.85546875" style="1" customWidth="1"/>
    <col min="4" max="34" width="3.5703125" customWidth="1"/>
    <col min="35" max="35" width="13.140625" customWidth="1"/>
    <col min="36" max="36" width="1.42578125" customWidth="1"/>
    <col min="38" max="38" width="10.140625" hidden="1" customWidth="1"/>
    <col min="39" max="39" width="45.5703125" hidden="1" customWidth="1"/>
    <col min="40" max="40" width="9.140625" hidden="1" customWidth="1"/>
    <col min="41" max="41" width="14.28515625" customWidth="1"/>
  </cols>
  <sheetData>
    <row r="1" spans="2:40" s="1" customFormat="1" ht="15" customHeight="1" x14ac:dyDescent="0.25">
      <c r="B1" s="34" t="s">
        <v>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3">
        <v>2023</v>
      </c>
      <c r="AF1" s="33"/>
      <c r="AG1" s="33"/>
      <c r="AH1" s="33"/>
      <c r="AI1" s="33"/>
    </row>
    <row r="2" spans="2:40" s="1" customFormat="1" x14ac:dyDescent="0.25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3"/>
      <c r="AF2" s="33"/>
      <c r="AG2" s="33"/>
      <c r="AH2" s="33"/>
      <c r="AI2" s="33"/>
    </row>
    <row r="3" spans="2:40" s="1" customFormat="1" x14ac:dyDescent="0.25">
      <c r="E3" s="22">
        <v>9</v>
      </c>
      <c r="F3" s="22">
        <v>12</v>
      </c>
      <c r="G3" s="22">
        <v>8</v>
      </c>
      <c r="H3" s="22">
        <v>10</v>
      </c>
      <c r="I3" s="22">
        <v>9</v>
      </c>
      <c r="J3" s="22"/>
      <c r="K3" s="22"/>
      <c r="L3" s="22">
        <v>9</v>
      </c>
      <c r="M3" s="22">
        <v>9</v>
      </c>
      <c r="N3" s="22">
        <v>10</v>
      </c>
      <c r="O3" s="22">
        <v>9</v>
      </c>
      <c r="P3" s="22">
        <v>7</v>
      </c>
      <c r="Q3" s="22"/>
      <c r="R3" s="22"/>
      <c r="S3" s="22">
        <v>7</v>
      </c>
      <c r="T3" s="22">
        <v>9</v>
      </c>
      <c r="U3" s="22">
        <v>9</v>
      </c>
      <c r="V3" s="22">
        <v>8</v>
      </c>
      <c r="W3" s="22">
        <v>7</v>
      </c>
      <c r="X3" s="22"/>
      <c r="Y3" s="22"/>
      <c r="Z3" s="22">
        <v>10</v>
      </c>
      <c r="AA3" s="22">
        <v>11</v>
      </c>
      <c r="AB3" s="22">
        <v>12</v>
      </c>
      <c r="AC3" s="22">
        <v>10</v>
      </c>
      <c r="AD3" s="22">
        <v>12</v>
      </c>
      <c r="AE3" s="22"/>
      <c r="AF3" s="22"/>
      <c r="AG3" s="22">
        <v>11</v>
      </c>
      <c r="AH3" s="22">
        <v>12</v>
      </c>
      <c r="AI3" s="23" t="s">
        <v>21</v>
      </c>
    </row>
    <row r="4" spans="2:40" s="1" customFormat="1" x14ac:dyDescent="0.25">
      <c r="B4" s="35">
        <f>DATE(AE1,1,1)</f>
        <v>44927</v>
      </c>
      <c r="C4" s="36"/>
      <c r="D4" s="15">
        <f>DATE(AE1,1,1)</f>
        <v>44927</v>
      </c>
      <c r="E4" s="15">
        <f>D4+1</f>
        <v>44928</v>
      </c>
      <c r="F4" s="15">
        <f t="shared" ref="F4:AH4" si="0">E4+1</f>
        <v>44929</v>
      </c>
      <c r="G4" s="15">
        <f t="shared" si="0"/>
        <v>44930</v>
      </c>
      <c r="H4" s="15">
        <f t="shared" si="0"/>
        <v>44931</v>
      </c>
      <c r="I4" s="15">
        <f t="shared" si="0"/>
        <v>44932</v>
      </c>
      <c r="J4" s="15">
        <f t="shared" si="0"/>
        <v>44933</v>
      </c>
      <c r="K4" s="15">
        <f t="shared" si="0"/>
        <v>44934</v>
      </c>
      <c r="L4" s="15">
        <f t="shared" si="0"/>
        <v>44935</v>
      </c>
      <c r="M4" s="15">
        <f t="shared" si="0"/>
        <v>44936</v>
      </c>
      <c r="N4" s="15">
        <f t="shared" si="0"/>
        <v>44937</v>
      </c>
      <c r="O4" s="15">
        <f t="shared" si="0"/>
        <v>44938</v>
      </c>
      <c r="P4" s="15">
        <f t="shared" si="0"/>
        <v>44939</v>
      </c>
      <c r="Q4" s="15">
        <f t="shared" si="0"/>
        <v>44940</v>
      </c>
      <c r="R4" s="15">
        <f t="shared" si="0"/>
        <v>44941</v>
      </c>
      <c r="S4" s="15">
        <f t="shared" si="0"/>
        <v>44942</v>
      </c>
      <c r="T4" s="15">
        <f t="shared" si="0"/>
        <v>44943</v>
      </c>
      <c r="U4" s="15">
        <f t="shared" si="0"/>
        <v>44944</v>
      </c>
      <c r="V4" s="15">
        <f t="shared" si="0"/>
        <v>44945</v>
      </c>
      <c r="W4" s="15">
        <f t="shared" si="0"/>
        <v>44946</v>
      </c>
      <c r="X4" s="15">
        <f t="shared" si="0"/>
        <v>44947</v>
      </c>
      <c r="Y4" s="15">
        <f t="shared" si="0"/>
        <v>44948</v>
      </c>
      <c r="Z4" s="15">
        <f t="shared" si="0"/>
        <v>44949</v>
      </c>
      <c r="AA4" s="15">
        <f t="shared" si="0"/>
        <v>44950</v>
      </c>
      <c r="AB4" s="15">
        <f t="shared" si="0"/>
        <v>44951</v>
      </c>
      <c r="AC4" s="15">
        <f t="shared" si="0"/>
        <v>44952</v>
      </c>
      <c r="AD4" s="15">
        <f t="shared" si="0"/>
        <v>44953</v>
      </c>
      <c r="AE4" s="15">
        <f t="shared" si="0"/>
        <v>44954</v>
      </c>
      <c r="AF4" s="15">
        <f t="shared" si="0"/>
        <v>44955</v>
      </c>
      <c r="AG4" s="15">
        <f t="shared" si="0"/>
        <v>44956</v>
      </c>
      <c r="AH4" s="15">
        <f t="shared" si="0"/>
        <v>44957</v>
      </c>
      <c r="AI4" s="17" t="s">
        <v>0</v>
      </c>
      <c r="AL4" s="8" t="s">
        <v>4</v>
      </c>
      <c r="AM4" s="9" t="s">
        <v>5</v>
      </c>
      <c r="AN4" s="9"/>
    </row>
    <row r="5" spans="2:40" s="1" customFormat="1" x14ac:dyDescent="0.25">
      <c r="B5" s="37" t="s">
        <v>0</v>
      </c>
      <c r="C5" s="38"/>
      <c r="D5" s="2">
        <v>20</v>
      </c>
      <c r="E5" s="2">
        <v>69</v>
      </c>
      <c r="F5" s="2">
        <v>74</v>
      </c>
      <c r="G5" s="2">
        <v>93</v>
      </c>
      <c r="H5" s="2">
        <v>73</v>
      </c>
      <c r="I5" s="2">
        <v>82</v>
      </c>
      <c r="J5" s="2">
        <v>19</v>
      </c>
      <c r="K5" s="2">
        <v>25</v>
      </c>
      <c r="L5" s="2">
        <v>92</v>
      </c>
      <c r="M5" s="2">
        <v>83</v>
      </c>
      <c r="N5" s="2">
        <v>98</v>
      </c>
      <c r="O5" s="2">
        <v>69</v>
      </c>
      <c r="P5" s="2">
        <v>94</v>
      </c>
      <c r="Q5" s="2">
        <v>22</v>
      </c>
      <c r="R5" s="2">
        <v>16</v>
      </c>
      <c r="S5" s="2">
        <v>80</v>
      </c>
      <c r="T5" s="2">
        <v>102</v>
      </c>
      <c r="U5" s="2">
        <v>99</v>
      </c>
      <c r="V5" s="2">
        <v>77</v>
      </c>
      <c r="W5" s="2">
        <v>95</v>
      </c>
      <c r="X5" s="2">
        <v>27</v>
      </c>
      <c r="Y5" s="2">
        <v>14</v>
      </c>
      <c r="Z5" s="2">
        <v>109</v>
      </c>
      <c r="AA5" s="2">
        <v>101</v>
      </c>
      <c r="AB5" s="2">
        <v>95</v>
      </c>
      <c r="AC5" s="2">
        <v>82</v>
      </c>
      <c r="AD5" s="2">
        <v>90</v>
      </c>
      <c r="AE5" s="2">
        <v>26</v>
      </c>
      <c r="AF5" s="2">
        <v>26</v>
      </c>
      <c r="AG5" s="2">
        <v>79</v>
      </c>
      <c r="AH5" s="2">
        <v>85</v>
      </c>
      <c r="AI5" s="18">
        <f>IF(SUM(D5:AH5)=0,"",SUM(D5:AH5))</f>
        <v>2116</v>
      </c>
      <c r="AL5" s="14">
        <f>DATE(AE1,1,1)</f>
        <v>44927</v>
      </c>
      <c r="AM5" s="10" t="s">
        <v>6</v>
      </c>
      <c r="AN5" s="11" t="s">
        <v>7</v>
      </c>
    </row>
    <row r="6" spans="2:40" s="1" customFormat="1" x14ac:dyDescent="0.25">
      <c r="B6" s="6" t="s">
        <v>2</v>
      </c>
      <c r="C6" s="7">
        <f>IF(AI6="","",AI6/AI5)</f>
        <v>0.90406427221172025</v>
      </c>
      <c r="D6" s="19">
        <v>20</v>
      </c>
      <c r="E6" s="2">
        <v>66</v>
      </c>
      <c r="F6" s="2">
        <v>73</v>
      </c>
      <c r="G6" s="2">
        <v>80</v>
      </c>
      <c r="H6" s="2">
        <v>68</v>
      </c>
      <c r="I6" s="2">
        <v>75</v>
      </c>
      <c r="J6" s="2">
        <v>15</v>
      </c>
      <c r="K6" s="2">
        <v>25</v>
      </c>
      <c r="L6" s="2">
        <v>86</v>
      </c>
      <c r="M6" s="2">
        <v>69</v>
      </c>
      <c r="N6" s="2">
        <v>85</v>
      </c>
      <c r="O6" s="2">
        <v>65</v>
      </c>
      <c r="P6" s="2">
        <v>75</v>
      </c>
      <c r="Q6" s="2">
        <v>19</v>
      </c>
      <c r="R6" s="2">
        <v>15</v>
      </c>
      <c r="S6" s="2">
        <v>68</v>
      </c>
      <c r="T6" s="2">
        <v>93</v>
      </c>
      <c r="U6" s="2">
        <v>83</v>
      </c>
      <c r="V6" s="2">
        <v>69</v>
      </c>
      <c r="W6" s="2">
        <v>71</v>
      </c>
      <c r="X6" s="2">
        <v>23</v>
      </c>
      <c r="Y6" s="2">
        <v>14</v>
      </c>
      <c r="Z6" s="2">
        <v>102</v>
      </c>
      <c r="AA6" s="2">
        <v>91</v>
      </c>
      <c r="AB6" s="2">
        <v>91</v>
      </c>
      <c r="AC6" s="2">
        <v>77</v>
      </c>
      <c r="AD6" s="2">
        <v>90</v>
      </c>
      <c r="AE6" s="2">
        <v>22</v>
      </c>
      <c r="AF6" s="2">
        <v>25</v>
      </c>
      <c r="AG6" s="2">
        <v>76</v>
      </c>
      <c r="AH6" s="2">
        <v>82</v>
      </c>
      <c r="AI6" s="18">
        <f>IF(SUM(D6:AH6)=0,"",SUM(D6:AH6))</f>
        <v>1913</v>
      </c>
      <c r="AL6" s="14">
        <f>DOLLAR(("4/"&amp;AE1)/7+MOD(19*MOD(AE1,19)-7,30)*14%,)*7-8</f>
        <v>45023</v>
      </c>
      <c r="AM6" s="10" t="s">
        <v>20</v>
      </c>
      <c r="AN6" s="11" t="s">
        <v>7</v>
      </c>
    </row>
    <row r="7" spans="2:40" s="1" customFormat="1" x14ac:dyDescent="0.25">
      <c r="B7" s="39" t="s">
        <v>1</v>
      </c>
      <c r="C7" s="40"/>
      <c r="D7" s="2">
        <v>0</v>
      </c>
      <c r="E7" s="2">
        <v>3</v>
      </c>
      <c r="F7" s="2">
        <v>1</v>
      </c>
      <c r="G7" s="2">
        <v>13</v>
      </c>
      <c r="H7" s="2">
        <v>5</v>
      </c>
      <c r="I7" s="2">
        <v>7</v>
      </c>
      <c r="J7" s="2">
        <v>4</v>
      </c>
      <c r="K7" s="2">
        <v>0</v>
      </c>
      <c r="L7" s="2">
        <v>6</v>
      </c>
      <c r="M7" s="2">
        <v>14</v>
      </c>
      <c r="N7" s="2">
        <v>13</v>
      </c>
      <c r="O7" s="2">
        <v>4</v>
      </c>
      <c r="P7" s="2">
        <v>19</v>
      </c>
      <c r="Q7" s="2">
        <v>3</v>
      </c>
      <c r="R7" s="2">
        <v>1</v>
      </c>
      <c r="S7" s="2">
        <v>12</v>
      </c>
      <c r="T7" s="2">
        <v>9</v>
      </c>
      <c r="U7" s="2">
        <v>16</v>
      </c>
      <c r="V7" s="2">
        <v>8</v>
      </c>
      <c r="W7" s="2">
        <v>24</v>
      </c>
      <c r="X7" s="2">
        <v>4</v>
      </c>
      <c r="Y7" s="2">
        <v>0</v>
      </c>
      <c r="Z7" s="2">
        <v>7</v>
      </c>
      <c r="AA7" s="2">
        <v>10</v>
      </c>
      <c r="AB7" s="2">
        <v>4</v>
      </c>
      <c r="AC7" s="2">
        <v>5</v>
      </c>
      <c r="AD7" s="2">
        <v>0</v>
      </c>
      <c r="AE7" s="2">
        <v>4</v>
      </c>
      <c r="AF7" s="2">
        <v>1</v>
      </c>
      <c r="AG7" s="2">
        <v>3</v>
      </c>
      <c r="AH7" s="2">
        <v>3</v>
      </c>
      <c r="AI7" s="18">
        <f>IF(SUM(D7:AH7)=0,"",SUM(D7:AH7))</f>
        <v>203</v>
      </c>
      <c r="AL7" s="14">
        <f>DOLLAR(("4/"&amp;AE1)/7+MOD(19*MOD(AE1,19)-7,30)*14%,)*7-6</f>
        <v>45025</v>
      </c>
      <c r="AM7" s="12" t="s">
        <v>8</v>
      </c>
      <c r="AN7" s="11"/>
    </row>
    <row r="8" spans="2:40" s="1" customFormat="1" x14ac:dyDescent="0.25">
      <c r="B8" s="3"/>
      <c r="C8" s="3"/>
      <c r="D8" s="24">
        <v>8</v>
      </c>
      <c r="E8" s="24">
        <v>10</v>
      </c>
      <c r="F8" s="24">
        <v>10</v>
      </c>
      <c r="G8" s="24"/>
      <c r="H8" s="24"/>
      <c r="I8" s="24">
        <v>10</v>
      </c>
      <c r="J8" s="24">
        <v>11</v>
      </c>
      <c r="K8" s="24">
        <v>10</v>
      </c>
      <c r="L8" s="24">
        <v>10</v>
      </c>
      <c r="M8" s="24">
        <v>11</v>
      </c>
      <c r="N8" s="24"/>
      <c r="O8" s="24"/>
      <c r="P8" s="24">
        <v>10</v>
      </c>
      <c r="Q8" s="24">
        <v>10</v>
      </c>
      <c r="R8" s="24">
        <v>11</v>
      </c>
      <c r="S8" s="24">
        <v>12</v>
      </c>
      <c r="T8" s="24">
        <v>11</v>
      </c>
      <c r="U8" s="24"/>
      <c r="V8" s="24"/>
      <c r="W8" s="24">
        <v>10</v>
      </c>
      <c r="X8" s="24">
        <v>10</v>
      </c>
      <c r="Y8" s="24">
        <v>11</v>
      </c>
      <c r="Z8" s="24">
        <v>12</v>
      </c>
      <c r="AA8" s="24">
        <v>9</v>
      </c>
      <c r="AB8" s="24"/>
      <c r="AC8" s="24"/>
      <c r="AD8" s="24">
        <v>9</v>
      </c>
      <c r="AE8" s="24">
        <v>9</v>
      </c>
      <c r="AF8" s="24"/>
      <c r="AG8" s="24"/>
      <c r="AH8" s="24"/>
      <c r="AI8" s="25" t="s">
        <v>22</v>
      </c>
      <c r="AL8" s="14">
        <f>DOLLAR(("4/"&amp;AE1)/7+MOD(19*MOD(AE1,19)-7,30)*14%,)*7-5</f>
        <v>45026</v>
      </c>
      <c r="AM8" s="10" t="s">
        <v>9</v>
      </c>
      <c r="AN8" s="11" t="s">
        <v>7</v>
      </c>
    </row>
    <row r="9" spans="2:40" s="1" customFormat="1" x14ac:dyDescent="0.25">
      <c r="B9" s="35">
        <f>DATE(AE1,2,1)</f>
        <v>44958</v>
      </c>
      <c r="C9" s="36"/>
      <c r="D9" s="15">
        <f>DATE(AE1,2,1)</f>
        <v>44958</v>
      </c>
      <c r="E9" s="15">
        <f>D9+1</f>
        <v>44959</v>
      </c>
      <c r="F9" s="15">
        <f t="shared" ref="F9:AE9" si="1">E9+1</f>
        <v>44960</v>
      </c>
      <c r="G9" s="15">
        <f t="shared" si="1"/>
        <v>44961</v>
      </c>
      <c r="H9" s="15">
        <f t="shared" si="1"/>
        <v>44962</v>
      </c>
      <c r="I9" s="15">
        <f t="shared" si="1"/>
        <v>44963</v>
      </c>
      <c r="J9" s="15">
        <f t="shared" si="1"/>
        <v>44964</v>
      </c>
      <c r="K9" s="15">
        <f t="shared" si="1"/>
        <v>44965</v>
      </c>
      <c r="L9" s="15">
        <f t="shared" si="1"/>
        <v>44966</v>
      </c>
      <c r="M9" s="15">
        <f t="shared" si="1"/>
        <v>44967</v>
      </c>
      <c r="N9" s="15">
        <f t="shared" si="1"/>
        <v>44968</v>
      </c>
      <c r="O9" s="15">
        <f t="shared" si="1"/>
        <v>44969</v>
      </c>
      <c r="P9" s="15">
        <f t="shared" si="1"/>
        <v>44970</v>
      </c>
      <c r="Q9" s="15">
        <f t="shared" si="1"/>
        <v>44971</v>
      </c>
      <c r="R9" s="15">
        <f t="shared" si="1"/>
        <v>44972</v>
      </c>
      <c r="S9" s="15">
        <f t="shared" si="1"/>
        <v>44973</v>
      </c>
      <c r="T9" s="15">
        <f t="shared" si="1"/>
        <v>44974</v>
      </c>
      <c r="U9" s="15">
        <f t="shared" si="1"/>
        <v>44975</v>
      </c>
      <c r="V9" s="15">
        <f t="shared" si="1"/>
        <v>44976</v>
      </c>
      <c r="W9" s="15">
        <f t="shared" si="1"/>
        <v>44977</v>
      </c>
      <c r="X9" s="15">
        <f t="shared" si="1"/>
        <v>44978</v>
      </c>
      <c r="Y9" s="15">
        <f t="shared" si="1"/>
        <v>44979</v>
      </c>
      <c r="Z9" s="15">
        <f t="shared" si="1"/>
        <v>44980</v>
      </c>
      <c r="AA9" s="15">
        <f t="shared" si="1"/>
        <v>44981</v>
      </c>
      <c r="AB9" s="15">
        <f t="shared" si="1"/>
        <v>44982</v>
      </c>
      <c r="AC9" s="15">
        <f t="shared" si="1"/>
        <v>44983</v>
      </c>
      <c r="AD9" s="15">
        <f t="shared" si="1"/>
        <v>44984</v>
      </c>
      <c r="AE9" s="15">
        <f t="shared" si="1"/>
        <v>44985</v>
      </c>
      <c r="AF9" s="15" t="str">
        <f>IF(DAY(AE9+1)=1,"",AE9+1)</f>
        <v/>
      </c>
      <c r="AG9" s="15"/>
      <c r="AH9" s="15"/>
      <c r="AI9" s="17" t="s">
        <v>0</v>
      </c>
      <c r="AL9" s="14">
        <f>DATE(AE1,5,1)</f>
        <v>45047</v>
      </c>
      <c r="AM9" s="10" t="s">
        <v>10</v>
      </c>
      <c r="AN9" s="11" t="s">
        <v>7</v>
      </c>
    </row>
    <row r="10" spans="2:40" s="1" customFormat="1" x14ac:dyDescent="0.25">
      <c r="B10" s="37" t="s">
        <v>0</v>
      </c>
      <c r="C10" s="38"/>
      <c r="D10" s="2">
        <v>82</v>
      </c>
      <c r="E10" s="2">
        <v>95</v>
      </c>
      <c r="F10" s="2">
        <v>100</v>
      </c>
      <c r="G10" s="2">
        <v>22</v>
      </c>
      <c r="H10" s="2">
        <v>22</v>
      </c>
      <c r="I10" s="2">
        <v>99</v>
      </c>
      <c r="J10" s="2">
        <v>93</v>
      </c>
      <c r="K10" s="2">
        <v>88</v>
      </c>
      <c r="L10" s="2">
        <v>84</v>
      </c>
      <c r="M10" s="2">
        <v>82</v>
      </c>
      <c r="N10" s="2">
        <v>24</v>
      </c>
      <c r="O10" s="2">
        <v>24</v>
      </c>
      <c r="P10" s="2">
        <v>96</v>
      </c>
      <c r="Q10" s="2">
        <v>89</v>
      </c>
      <c r="R10" s="2">
        <v>98</v>
      </c>
      <c r="S10" s="2">
        <v>94</v>
      </c>
      <c r="T10" s="2">
        <v>111</v>
      </c>
      <c r="U10" s="2">
        <v>32</v>
      </c>
      <c r="V10" s="2">
        <v>25</v>
      </c>
      <c r="W10" s="2">
        <v>100</v>
      </c>
      <c r="X10" s="2">
        <v>91</v>
      </c>
      <c r="Y10" s="2">
        <v>96</v>
      </c>
      <c r="Z10" s="2">
        <v>72</v>
      </c>
      <c r="AA10" s="2">
        <v>95</v>
      </c>
      <c r="AB10" s="2">
        <v>27</v>
      </c>
      <c r="AC10" s="2">
        <v>26</v>
      </c>
      <c r="AD10" s="2">
        <v>92</v>
      </c>
      <c r="AE10" s="2">
        <v>77</v>
      </c>
      <c r="AF10" s="2"/>
      <c r="AG10" s="2"/>
      <c r="AH10" s="2"/>
      <c r="AI10" s="18">
        <f>IF(SUM(D10:AH10)=0,"",SUM(D10:AH10))</f>
        <v>2036</v>
      </c>
      <c r="AL10" s="14">
        <f>DATE(AE1,5,8)</f>
        <v>45054</v>
      </c>
      <c r="AM10" s="10" t="s">
        <v>11</v>
      </c>
      <c r="AN10" s="13" t="s">
        <v>7</v>
      </c>
    </row>
    <row r="11" spans="2:40" s="1" customFormat="1" x14ac:dyDescent="0.25">
      <c r="B11" s="6" t="s">
        <v>2</v>
      </c>
      <c r="C11" s="7">
        <f>IF(AI11="","",AI11/AI10)</f>
        <v>0.92141453831041253</v>
      </c>
      <c r="D11" s="2">
        <v>73</v>
      </c>
      <c r="E11" s="2">
        <v>82</v>
      </c>
      <c r="F11" s="2">
        <v>87</v>
      </c>
      <c r="G11" s="2">
        <v>20</v>
      </c>
      <c r="H11" s="2">
        <v>20</v>
      </c>
      <c r="I11" s="2">
        <v>88</v>
      </c>
      <c r="J11" s="2">
        <v>86</v>
      </c>
      <c r="K11" s="2">
        <v>85</v>
      </c>
      <c r="L11" s="2">
        <v>77</v>
      </c>
      <c r="M11" s="2">
        <v>80</v>
      </c>
      <c r="N11" s="2">
        <v>20</v>
      </c>
      <c r="O11" s="2">
        <v>23</v>
      </c>
      <c r="P11" s="2">
        <v>89</v>
      </c>
      <c r="Q11" s="2">
        <v>87</v>
      </c>
      <c r="R11" s="2">
        <v>95</v>
      </c>
      <c r="S11" s="2">
        <v>94</v>
      </c>
      <c r="T11" s="2">
        <v>97</v>
      </c>
      <c r="U11" s="2">
        <v>24</v>
      </c>
      <c r="V11" s="2">
        <v>23</v>
      </c>
      <c r="W11" s="2">
        <v>93</v>
      </c>
      <c r="X11" s="2">
        <v>83</v>
      </c>
      <c r="Y11" s="2">
        <v>92</v>
      </c>
      <c r="Z11" s="2">
        <v>71</v>
      </c>
      <c r="AA11" s="2">
        <v>81</v>
      </c>
      <c r="AB11" s="2">
        <v>26</v>
      </c>
      <c r="AC11" s="2">
        <v>26</v>
      </c>
      <c r="AD11" s="2">
        <v>83</v>
      </c>
      <c r="AE11" s="2">
        <v>71</v>
      </c>
      <c r="AF11" s="2"/>
      <c r="AG11" s="2"/>
      <c r="AH11" s="2"/>
      <c r="AI11" s="18">
        <f>IF(SUM(D11:AH11)=0,"",SUM(D11:AH11))</f>
        <v>1876</v>
      </c>
      <c r="AL11" s="14">
        <f>DATE(AE1,7,5)</f>
        <v>45112</v>
      </c>
      <c r="AM11" s="10" t="s">
        <v>12</v>
      </c>
      <c r="AN11" s="13" t="s">
        <v>7</v>
      </c>
    </row>
    <row r="12" spans="2:40" s="1" customFormat="1" x14ac:dyDescent="0.25">
      <c r="B12" s="39" t="s">
        <v>1</v>
      </c>
      <c r="C12" s="40"/>
      <c r="D12" s="2">
        <v>9</v>
      </c>
      <c r="E12" s="2">
        <v>13</v>
      </c>
      <c r="F12" s="2">
        <v>13</v>
      </c>
      <c r="G12" s="2">
        <v>2</v>
      </c>
      <c r="H12" s="2">
        <v>0</v>
      </c>
      <c r="I12" s="2">
        <v>11</v>
      </c>
      <c r="J12" s="2">
        <v>7</v>
      </c>
      <c r="K12" s="2">
        <v>3</v>
      </c>
      <c r="L12" s="2">
        <v>7</v>
      </c>
      <c r="M12" s="2">
        <v>2</v>
      </c>
      <c r="N12" s="2">
        <v>4</v>
      </c>
      <c r="O12" s="2">
        <v>1</v>
      </c>
      <c r="P12" s="2">
        <v>7</v>
      </c>
      <c r="Q12" s="2">
        <v>2</v>
      </c>
      <c r="R12" s="2">
        <v>3</v>
      </c>
      <c r="S12" s="2">
        <v>0</v>
      </c>
      <c r="T12" s="2">
        <v>14</v>
      </c>
      <c r="U12" s="2">
        <v>8</v>
      </c>
      <c r="V12" s="2">
        <v>2</v>
      </c>
      <c r="W12" s="2">
        <v>7</v>
      </c>
      <c r="X12" s="2">
        <v>8</v>
      </c>
      <c r="Y12" s="2">
        <v>4</v>
      </c>
      <c r="Z12" s="2">
        <v>1</v>
      </c>
      <c r="AA12" s="2">
        <v>14</v>
      </c>
      <c r="AB12" s="2">
        <v>1</v>
      </c>
      <c r="AC12" s="2">
        <v>0</v>
      </c>
      <c r="AD12" s="2">
        <v>9</v>
      </c>
      <c r="AE12" s="2">
        <v>6</v>
      </c>
      <c r="AF12" s="2"/>
      <c r="AG12" s="2"/>
      <c r="AH12" s="2"/>
      <c r="AI12" s="18">
        <f>IF(SUM(D12:AH12)=0,"",SUM(D12:AH12))</f>
        <v>158</v>
      </c>
      <c r="AL12" s="14">
        <f>DATE(AE1,7,6)</f>
        <v>45113</v>
      </c>
      <c r="AM12" s="10" t="s">
        <v>13</v>
      </c>
      <c r="AN12" s="13" t="s">
        <v>7</v>
      </c>
    </row>
    <row r="13" spans="2:40" s="1" customFormat="1" x14ac:dyDescent="0.25">
      <c r="B13" s="3"/>
      <c r="C13" s="3"/>
      <c r="D13" s="24">
        <v>9</v>
      </c>
      <c r="E13" s="24">
        <v>9</v>
      </c>
      <c r="F13" s="24">
        <v>9</v>
      </c>
      <c r="G13" s="24"/>
      <c r="H13" s="24"/>
      <c r="I13" s="24">
        <v>13</v>
      </c>
      <c r="J13" s="24">
        <v>10</v>
      </c>
      <c r="K13" s="24">
        <v>13</v>
      </c>
      <c r="L13" s="24">
        <v>11</v>
      </c>
      <c r="M13" s="24">
        <v>10</v>
      </c>
      <c r="N13" s="24"/>
      <c r="O13" s="24"/>
      <c r="P13" s="24">
        <v>11</v>
      </c>
      <c r="Q13" s="24">
        <v>11</v>
      </c>
      <c r="R13" s="24">
        <v>11</v>
      </c>
      <c r="S13" s="24">
        <v>10</v>
      </c>
      <c r="T13" s="24">
        <v>10</v>
      </c>
      <c r="U13" s="24"/>
      <c r="V13" s="24"/>
      <c r="W13" s="24">
        <v>10</v>
      </c>
      <c r="X13" s="24">
        <v>9</v>
      </c>
      <c r="Y13" s="24">
        <v>8</v>
      </c>
      <c r="Z13" s="24">
        <v>9</v>
      </c>
      <c r="AA13" s="24">
        <v>11</v>
      </c>
      <c r="AB13" s="24"/>
      <c r="AC13" s="24"/>
      <c r="AD13" s="24">
        <v>10</v>
      </c>
      <c r="AE13" s="24">
        <v>11</v>
      </c>
      <c r="AF13" s="24">
        <v>11</v>
      </c>
      <c r="AG13" s="24">
        <v>10</v>
      </c>
      <c r="AH13" s="24">
        <v>10</v>
      </c>
      <c r="AI13" s="25" t="s">
        <v>23</v>
      </c>
      <c r="AL13" s="14">
        <f>DATE(AE1,9,28)</f>
        <v>45197</v>
      </c>
      <c r="AM13" s="10" t="s">
        <v>14</v>
      </c>
      <c r="AN13" s="13" t="s">
        <v>7</v>
      </c>
    </row>
    <row r="14" spans="2:40" s="1" customFormat="1" ht="15" customHeight="1" x14ac:dyDescent="0.25">
      <c r="B14" s="35">
        <f>DATE(AE1,3,1)</f>
        <v>44986</v>
      </c>
      <c r="C14" s="36"/>
      <c r="D14" s="15">
        <f>DATE(AE1,3,1)</f>
        <v>44986</v>
      </c>
      <c r="E14" s="15">
        <f t="shared" ref="E14:AH14" si="2">D14+1</f>
        <v>44987</v>
      </c>
      <c r="F14" s="15">
        <f t="shared" si="2"/>
        <v>44988</v>
      </c>
      <c r="G14" s="15">
        <f t="shared" si="2"/>
        <v>44989</v>
      </c>
      <c r="H14" s="15">
        <f t="shared" si="2"/>
        <v>44990</v>
      </c>
      <c r="I14" s="15">
        <f t="shared" si="2"/>
        <v>44991</v>
      </c>
      <c r="J14" s="15">
        <f t="shared" si="2"/>
        <v>44992</v>
      </c>
      <c r="K14" s="15">
        <f t="shared" si="2"/>
        <v>44993</v>
      </c>
      <c r="L14" s="15">
        <f t="shared" si="2"/>
        <v>44994</v>
      </c>
      <c r="M14" s="15">
        <f t="shared" si="2"/>
        <v>44995</v>
      </c>
      <c r="N14" s="15">
        <f t="shared" si="2"/>
        <v>44996</v>
      </c>
      <c r="O14" s="15">
        <f t="shared" si="2"/>
        <v>44997</v>
      </c>
      <c r="P14" s="15">
        <f t="shared" si="2"/>
        <v>44998</v>
      </c>
      <c r="Q14" s="15">
        <f t="shared" si="2"/>
        <v>44999</v>
      </c>
      <c r="R14" s="15">
        <f t="shared" si="2"/>
        <v>45000</v>
      </c>
      <c r="S14" s="15">
        <f t="shared" si="2"/>
        <v>45001</v>
      </c>
      <c r="T14" s="15">
        <f t="shared" si="2"/>
        <v>45002</v>
      </c>
      <c r="U14" s="15">
        <f t="shared" si="2"/>
        <v>45003</v>
      </c>
      <c r="V14" s="15">
        <f t="shared" si="2"/>
        <v>45004</v>
      </c>
      <c r="W14" s="15">
        <f t="shared" si="2"/>
        <v>45005</v>
      </c>
      <c r="X14" s="15">
        <f t="shared" si="2"/>
        <v>45006</v>
      </c>
      <c r="Y14" s="15">
        <f t="shared" si="2"/>
        <v>45007</v>
      </c>
      <c r="Z14" s="15">
        <f t="shared" si="2"/>
        <v>45008</v>
      </c>
      <c r="AA14" s="15">
        <f t="shared" si="2"/>
        <v>45009</v>
      </c>
      <c r="AB14" s="15">
        <f t="shared" si="2"/>
        <v>45010</v>
      </c>
      <c r="AC14" s="15">
        <f t="shared" si="2"/>
        <v>45011</v>
      </c>
      <c r="AD14" s="15">
        <f t="shared" si="2"/>
        <v>45012</v>
      </c>
      <c r="AE14" s="15">
        <f t="shared" si="2"/>
        <v>45013</v>
      </c>
      <c r="AF14" s="15">
        <f t="shared" si="2"/>
        <v>45014</v>
      </c>
      <c r="AG14" s="15">
        <f t="shared" si="2"/>
        <v>45015</v>
      </c>
      <c r="AH14" s="15">
        <f t="shared" si="2"/>
        <v>45016</v>
      </c>
      <c r="AI14" s="17" t="s">
        <v>0</v>
      </c>
      <c r="AL14" s="14">
        <f>DATE(AE1,10,28)</f>
        <v>45227</v>
      </c>
      <c r="AM14" s="10" t="s">
        <v>15</v>
      </c>
      <c r="AN14" s="13" t="s">
        <v>7</v>
      </c>
    </row>
    <row r="15" spans="2:40" s="1" customFormat="1" x14ac:dyDescent="0.25">
      <c r="B15" s="37" t="s">
        <v>0</v>
      </c>
      <c r="C15" s="38"/>
      <c r="D15" s="2">
        <v>84</v>
      </c>
      <c r="E15" s="2">
        <v>63</v>
      </c>
      <c r="F15" s="2">
        <v>76</v>
      </c>
      <c r="G15" s="2">
        <v>16</v>
      </c>
      <c r="H15" s="2">
        <v>15</v>
      </c>
      <c r="I15" s="2">
        <v>83</v>
      </c>
      <c r="J15" s="2">
        <v>76</v>
      </c>
      <c r="K15" s="2">
        <v>92</v>
      </c>
      <c r="L15" s="2">
        <v>75</v>
      </c>
      <c r="M15" s="2">
        <v>80</v>
      </c>
      <c r="N15" s="2">
        <v>23</v>
      </c>
      <c r="O15" s="2">
        <v>20</v>
      </c>
      <c r="P15" s="2">
        <v>83</v>
      </c>
      <c r="Q15" s="2">
        <v>80</v>
      </c>
      <c r="R15" s="2">
        <v>93</v>
      </c>
      <c r="S15" s="2">
        <v>85</v>
      </c>
      <c r="T15" s="2">
        <v>83</v>
      </c>
      <c r="U15" s="2">
        <v>32</v>
      </c>
      <c r="V15" s="2">
        <v>25</v>
      </c>
      <c r="W15" s="2">
        <v>77</v>
      </c>
      <c r="X15" s="2">
        <v>113</v>
      </c>
      <c r="Y15" s="2">
        <v>79</v>
      </c>
      <c r="Z15" s="2">
        <v>79</v>
      </c>
      <c r="AA15" s="2">
        <v>106</v>
      </c>
      <c r="AB15" s="2">
        <v>22</v>
      </c>
      <c r="AC15" s="2">
        <v>19</v>
      </c>
      <c r="AD15" s="2">
        <v>90</v>
      </c>
      <c r="AE15" s="2">
        <v>94</v>
      </c>
      <c r="AF15" s="2">
        <v>89</v>
      </c>
      <c r="AG15" s="2">
        <v>72</v>
      </c>
      <c r="AH15" s="2">
        <v>81</v>
      </c>
      <c r="AI15" s="18">
        <f>IF(SUM(D15:AH15)=0,"",SUM(D15:AH15))</f>
        <v>2105</v>
      </c>
      <c r="AL15" s="14">
        <f>DATE(AE1,11,17)</f>
        <v>45247</v>
      </c>
      <c r="AM15" s="10" t="s">
        <v>16</v>
      </c>
      <c r="AN15" s="13" t="s">
        <v>7</v>
      </c>
    </row>
    <row r="16" spans="2:40" s="1" customFormat="1" x14ac:dyDescent="0.25">
      <c r="B16" s="6" t="s">
        <v>2</v>
      </c>
      <c r="C16" s="7">
        <f>IF(AI16="","",AI16/AI15)</f>
        <v>0.93681710213776725</v>
      </c>
      <c r="D16" s="2">
        <v>71</v>
      </c>
      <c r="E16" s="2">
        <v>62</v>
      </c>
      <c r="F16" s="2">
        <v>73</v>
      </c>
      <c r="G16" s="2">
        <v>15</v>
      </c>
      <c r="H16" s="2">
        <v>15</v>
      </c>
      <c r="I16" s="2">
        <v>81</v>
      </c>
      <c r="J16" s="2">
        <v>73</v>
      </c>
      <c r="K16" s="2">
        <v>89</v>
      </c>
      <c r="L16" s="2">
        <v>72</v>
      </c>
      <c r="M16" s="2">
        <v>79</v>
      </c>
      <c r="N16" s="2">
        <v>23</v>
      </c>
      <c r="O16" s="2">
        <v>19</v>
      </c>
      <c r="P16" s="2">
        <v>81</v>
      </c>
      <c r="Q16" s="2">
        <v>78</v>
      </c>
      <c r="R16" s="2">
        <v>86</v>
      </c>
      <c r="S16" s="2">
        <v>80</v>
      </c>
      <c r="T16" s="2">
        <v>76</v>
      </c>
      <c r="U16" s="2">
        <v>31</v>
      </c>
      <c r="V16" s="2">
        <v>24</v>
      </c>
      <c r="W16" s="2">
        <v>74</v>
      </c>
      <c r="X16" s="2">
        <v>99</v>
      </c>
      <c r="Y16" s="2">
        <v>69</v>
      </c>
      <c r="Z16" s="2">
        <v>70</v>
      </c>
      <c r="AA16" s="2">
        <v>94</v>
      </c>
      <c r="AB16" s="2">
        <v>20</v>
      </c>
      <c r="AC16" s="2">
        <v>17</v>
      </c>
      <c r="AD16" s="2">
        <v>81</v>
      </c>
      <c r="AE16" s="2">
        <v>87</v>
      </c>
      <c r="AF16" s="2">
        <v>86</v>
      </c>
      <c r="AG16" s="2">
        <v>71</v>
      </c>
      <c r="AH16" s="2">
        <v>76</v>
      </c>
      <c r="AI16" s="18">
        <f>IF(SUM(D16:AH16)=0,"",SUM(D16:AH16))</f>
        <v>1972</v>
      </c>
      <c r="AL16" s="14">
        <f>DATE(AE1,12,24)</f>
        <v>45284</v>
      </c>
      <c r="AM16" s="10" t="s">
        <v>17</v>
      </c>
      <c r="AN16" s="13" t="s">
        <v>7</v>
      </c>
    </row>
    <row r="17" spans="2:40" s="1" customFormat="1" x14ac:dyDescent="0.25">
      <c r="B17" s="39" t="s">
        <v>1</v>
      </c>
      <c r="C17" s="40"/>
      <c r="D17" s="2">
        <v>13</v>
      </c>
      <c r="E17" s="2">
        <v>1</v>
      </c>
      <c r="F17" s="2">
        <v>3</v>
      </c>
      <c r="G17" s="2">
        <v>1</v>
      </c>
      <c r="H17" s="2">
        <v>0</v>
      </c>
      <c r="I17" s="2">
        <v>2</v>
      </c>
      <c r="J17" s="2">
        <v>3</v>
      </c>
      <c r="K17" s="2">
        <v>3</v>
      </c>
      <c r="L17" s="2">
        <v>3</v>
      </c>
      <c r="M17" s="2">
        <v>1</v>
      </c>
      <c r="N17" s="2">
        <v>0</v>
      </c>
      <c r="O17" s="2">
        <v>1</v>
      </c>
      <c r="P17" s="2">
        <v>2</v>
      </c>
      <c r="Q17" s="2">
        <v>2</v>
      </c>
      <c r="R17" s="2">
        <v>7</v>
      </c>
      <c r="S17" s="2">
        <v>5</v>
      </c>
      <c r="T17" s="2">
        <v>7</v>
      </c>
      <c r="U17" s="2">
        <v>1</v>
      </c>
      <c r="V17" s="2">
        <v>1</v>
      </c>
      <c r="W17" s="2">
        <v>3</v>
      </c>
      <c r="X17" s="2">
        <v>14</v>
      </c>
      <c r="Y17" s="2">
        <v>10</v>
      </c>
      <c r="Z17" s="2">
        <v>9</v>
      </c>
      <c r="AA17" s="2">
        <v>12</v>
      </c>
      <c r="AB17" s="2">
        <v>2</v>
      </c>
      <c r="AC17" s="2">
        <v>2</v>
      </c>
      <c r="AD17" s="2">
        <v>9</v>
      </c>
      <c r="AE17" s="2">
        <v>7</v>
      </c>
      <c r="AF17" s="2">
        <v>3</v>
      </c>
      <c r="AG17" s="2">
        <v>1</v>
      </c>
      <c r="AH17" s="2">
        <v>5</v>
      </c>
      <c r="AI17" s="18">
        <f>IF(SUM(D17:AH17)=0,"",SUM(D17:AH17))</f>
        <v>133</v>
      </c>
      <c r="AL17" s="14">
        <f>DATE(AE1,12,25)</f>
        <v>45285</v>
      </c>
      <c r="AM17" s="10" t="s">
        <v>18</v>
      </c>
      <c r="AN17" s="13" t="s">
        <v>7</v>
      </c>
    </row>
    <row r="18" spans="2:40" s="1" customFormat="1" x14ac:dyDescent="0.25">
      <c r="B18" s="3"/>
      <c r="C18" s="3"/>
      <c r="D18" s="24"/>
      <c r="E18" s="24"/>
      <c r="F18" s="24">
        <v>8</v>
      </c>
      <c r="G18" s="24">
        <v>9</v>
      </c>
      <c r="H18" s="24">
        <v>9</v>
      </c>
      <c r="I18" s="24">
        <v>10</v>
      </c>
      <c r="J18" s="24"/>
      <c r="K18" s="24"/>
      <c r="L18" s="24"/>
      <c r="M18" s="24"/>
      <c r="N18" s="24">
        <v>8</v>
      </c>
      <c r="O18" s="24">
        <v>9</v>
      </c>
      <c r="P18" s="24">
        <v>9</v>
      </c>
      <c r="Q18" s="24">
        <v>9</v>
      </c>
      <c r="R18" s="24"/>
      <c r="S18" s="24"/>
      <c r="T18" s="24">
        <v>9</v>
      </c>
      <c r="U18" s="24">
        <v>9</v>
      </c>
      <c r="V18" s="24">
        <v>9</v>
      </c>
      <c r="W18" s="24">
        <v>10</v>
      </c>
      <c r="X18" s="24">
        <v>9</v>
      </c>
      <c r="Y18" s="24"/>
      <c r="Z18" s="24"/>
      <c r="AA18" s="24">
        <v>9</v>
      </c>
      <c r="AB18" s="24">
        <v>10</v>
      </c>
      <c r="AC18" s="24">
        <v>11</v>
      </c>
      <c r="AD18" s="24">
        <v>11</v>
      </c>
      <c r="AE18" s="24">
        <v>10</v>
      </c>
      <c r="AF18" s="24"/>
      <c r="AG18" s="24"/>
      <c r="AH18" s="24"/>
      <c r="AI18" s="25" t="s">
        <v>24</v>
      </c>
      <c r="AL18" s="14">
        <f>DATE(AE1,12,26)</f>
        <v>45286</v>
      </c>
      <c r="AM18" s="10" t="s">
        <v>19</v>
      </c>
      <c r="AN18" s="13" t="s">
        <v>7</v>
      </c>
    </row>
    <row r="19" spans="2:40" s="1" customFormat="1" x14ac:dyDescent="0.25">
      <c r="B19" s="35">
        <f>DATE(AE1,4,1)</f>
        <v>45017</v>
      </c>
      <c r="C19" s="36"/>
      <c r="D19" s="15">
        <f>DATE(AE1,4,1)</f>
        <v>45017</v>
      </c>
      <c r="E19" s="15">
        <f t="shared" ref="E19:AG19" si="3">D19+1</f>
        <v>45018</v>
      </c>
      <c r="F19" s="15">
        <f t="shared" si="3"/>
        <v>45019</v>
      </c>
      <c r="G19" s="15">
        <f t="shared" si="3"/>
        <v>45020</v>
      </c>
      <c r="H19" s="15">
        <f t="shared" si="3"/>
        <v>45021</v>
      </c>
      <c r="I19" s="15">
        <f t="shared" si="3"/>
        <v>45022</v>
      </c>
      <c r="J19" s="15">
        <f t="shared" si="3"/>
        <v>45023</v>
      </c>
      <c r="K19" s="15">
        <f t="shared" si="3"/>
        <v>45024</v>
      </c>
      <c r="L19" s="15">
        <f t="shared" si="3"/>
        <v>45025</v>
      </c>
      <c r="M19" s="15">
        <f t="shared" si="3"/>
        <v>45026</v>
      </c>
      <c r="N19" s="15">
        <f t="shared" si="3"/>
        <v>45027</v>
      </c>
      <c r="O19" s="15">
        <f t="shared" si="3"/>
        <v>45028</v>
      </c>
      <c r="P19" s="15">
        <f t="shared" si="3"/>
        <v>45029</v>
      </c>
      <c r="Q19" s="15">
        <f t="shared" si="3"/>
        <v>45030</v>
      </c>
      <c r="R19" s="15">
        <f t="shared" si="3"/>
        <v>45031</v>
      </c>
      <c r="S19" s="15">
        <f t="shared" si="3"/>
        <v>45032</v>
      </c>
      <c r="T19" s="15">
        <f t="shared" si="3"/>
        <v>45033</v>
      </c>
      <c r="U19" s="15">
        <f t="shared" si="3"/>
        <v>45034</v>
      </c>
      <c r="V19" s="15">
        <f t="shared" si="3"/>
        <v>45035</v>
      </c>
      <c r="W19" s="15">
        <f t="shared" si="3"/>
        <v>45036</v>
      </c>
      <c r="X19" s="15">
        <f t="shared" si="3"/>
        <v>45037</v>
      </c>
      <c r="Y19" s="15">
        <f t="shared" si="3"/>
        <v>45038</v>
      </c>
      <c r="Z19" s="15">
        <f t="shared" si="3"/>
        <v>45039</v>
      </c>
      <c r="AA19" s="15">
        <f t="shared" si="3"/>
        <v>45040</v>
      </c>
      <c r="AB19" s="15">
        <f t="shared" si="3"/>
        <v>45041</v>
      </c>
      <c r="AC19" s="15">
        <f t="shared" si="3"/>
        <v>45042</v>
      </c>
      <c r="AD19" s="15">
        <f t="shared" si="3"/>
        <v>45043</v>
      </c>
      <c r="AE19" s="15">
        <f t="shared" si="3"/>
        <v>45044</v>
      </c>
      <c r="AF19" s="15">
        <f t="shared" si="3"/>
        <v>45045</v>
      </c>
      <c r="AG19" s="15">
        <f t="shared" si="3"/>
        <v>45046</v>
      </c>
      <c r="AH19" s="16"/>
      <c r="AI19" s="17" t="s">
        <v>0</v>
      </c>
    </row>
    <row r="20" spans="2:40" s="1" customFormat="1" x14ac:dyDescent="0.25">
      <c r="B20" s="37" t="s">
        <v>0</v>
      </c>
      <c r="C20" s="38"/>
      <c r="D20" s="2">
        <v>26</v>
      </c>
      <c r="E20" s="2">
        <v>19</v>
      </c>
      <c r="F20" s="2">
        <v>76</v>
      </c>
      <c r="G20" s="2">
        <v>86</v>
      </c>
      <c r="H20" s="2">
        <v>104</v>
      </c>
      <c r="I20" s="2">
        <v>101</v>
      </c>
      <c r="J20" s="2">
        <v>20</v>
      </c>
      <c r="K20" s="2">
        <v>22</v>
      </c>
      <c r="L20" s="2">
        <v>20</v>
      </c>
      <c r="M20" s="2">
        <v>14</v>
      </c>
      <c r="N20" s="2">
        <v>102</v>
      </c>
      <c r="O20" s="2">
        <v>102</v>
      </c>
      <c r="P20" s="2">
        <v>90</v>
      </c>
      <c r="Q20" s="2">
        <v>91</v>
      </c>
      <c r="R20" s="2">
        <v>24</v>
      </c>
      <c r="S20" s="2">
        <v>12</v>
      </c>
      <c r="T20" s="2">
        <v>97</v>
      </c>
      <c r="U20" s="2">
        <v>97</v>
      </c>
      <c r="V20" s="2">
        <v>123</v>
      </c>
      <c r="W20" s="2">
        <v>98</v>
      </c>
      <c r="X20" s="2">
        <v>101</v>
      </c>
      <c r="Y20" s="2">
        <v>22</v>
      </c>
      <c r="Z20" s="2">
        <v>16</v>
      </c>
      <c r="AA20" s="2">
        <v>97</v>
      </c>
      <c r="AB20" s="2">
        <v>101</v>
      </c>
      <c r="AC20" s="2">
        <v>92</v>
      </c>
      <c r="AD20" s="2">
        <v>82</v>
      </c>
      <c r="AE20" s="2">
        <v>99</v>
      </c>
      <c r="AF20" s="2">
        <v>27</v>
      </c>
      <c r="AG20" s="2">
        <v>17</v>
      </c>
      <c r="AH20" s="2"/>
      <c r="AI20" s="18">
        <f>IF(SUM(D20:AH20)=0,"",SUM(D20:AH20))</f>
        <v>1978</v>
      </c>
    </row>
    <row r="21" spans="2:40" s="1" customFormat="1" x14ac:dyDescent="0.25">
      <c r="B21" s="6" t="s">
        <v>2</v>
      </c>
      <c r="C21" s="7">
        <f>IF(AI21="","",AI21/AI20)</f>
        <v>0.87664307381193129</v>
      </c>
      <c r="D21" s="2">
        <v>23</v>
      </c>
      <c r="E21" s="2">
        <v>18</v>
      </c>
      <c r="F21" s="2">
        <v>66</v>
      </c>
      <c r="G21" s="2">
        <v>75</v>
      </c>
      <c r="H21" s="2">
        <v>87</v>
      </c>
      <c r="I21" s="2">
        <v>85</v>
      </c>
      <c r="J21" s="2">
        <v>14</v>
      </c>
      <c r="K21" s="2">
        <v>21</v>
      </c>
      <c r="L21" s="2">
        <v>20</v>
      </c>
      <c r="M21" s="2">
        <v>14</v>
      </c>
      <c r="N21" s="2">
        <v>86</v>
      </c>
      <c r="O21" s="2">
        <v>94</v>
      </c>
      <c r="P21" s="2">
        <v>79</v>
      </c>
      <c r="Q21" s="2">
        <v>76</v>
      </c>
      <c r="R21" s="2">
        <v>18</v>
      </c>
      <c r="S21" s="2">
        <v>12</v>
      </c>
      <c r="T21" s="2">
        <v>88</v>
      </c>
      <c r="U21" s="2">
        <v>83</v>
      </c>
      <c r="V21" s="2">
        <v>101</v>
      </c>
      <c r="W21" s="2">
        <v>87</v>
      </c>
      <c r="X21" s="2">
        <v>93</v>
      </c>
      <c r="Y21" s="2">
        <v>21</v>
      </c>
      <c r="Z21" s="2">
        <v>15</v>
      </c>
      <c r="AA21" s="2">
        <v>79</v>
      </c>
      <c r="AB21" s="2">
        <v>85</v>
      </c>
      <c r="AC21" s="2">
        <v>85</v>
      </c>
      <c r="AD21" s="2">
        <v>80</v>
      </c>
      <c r="AE21" s="2">
        <v>88</v>
      </c>
      <c r="AF21" s="2">
        <v>24</v>
      </c>
      <c r="AG21" s="2">
        <v>17</v>
      </c>
      <c r="AH21" s="2"/>
      <c r="AI21" s="18">
        <f>IF(SUM(D21:AH21)=0,"",SUM(D21:AH21))</f>
        <v>1734</v>
      </c>
    </row>
    <row r="22" spans="2:40" x14ac:dyDescent="0.25">
      <c r="B22" s="39" t="s">
        <v>1</v>
      </c>
      <c r="C22" s="40"/>
      <c r="D22" s="2">
        <v>3</v>
      </c>
      <c r="E22" s="2">
        <v>1</v>
      </c>
      <c r="F22" s="2">
        <v>10</v>
      </c>
      <c r="G22" s="2">
        <v>11</v>
      </c>
      <c r="H22" s="2">
        <v>17</v>
      </c>
      <c r="I22" s="2">
        <v>16</v>
      </c>
      <c r="J22" s="2">
        <v>6</v>
      </c>
      <c r="K22" s="2">
        <v>1</v>
      </c>
      <c r="L22" s="2">
        <v>0</v>
      </c>
      <c r="M22" s="2">
        <v>0</v>
      </c>
      <c r="N22" s="2">
        <v>16</v>
      </c>
      <c r="O22" s="2">
        <v>8</v>
      </c>
      <c r="P22" s="2">
        <v>11</v>
      </c>
      <c r="Q22" s="2">
        <v>15</v>
      </c>
      <c r="R22" s="2">
        <v>6</v>
      </c>
      <c r="S22" s="2">
        <v>0</v>
      </c>
      <c r="T22" s="2">
        <v>9</v>
      </c>
      <c r="U22" s="2">
        <v>14</v>
      </c>
      <c r="V22" s="2">
        <v>22</v>
      </c>
      <c r="W22" s="2">
        <v>11</v>
      </c>
      <c r="X22" s="2">
        <v>8</v>
      </c>
      <c r="Y22" s="2">
        <v>1</v>
      </c>
      <c r="Z22" s="2">
        <v>1</v>
      </c>
      <c r="AA22" s="2">
        <v>18</v>
      </c>
      <c r="AB22" s="2">
        <v>16</v>
      </c>
      <c r="AC22" s="2">
        <v>7</v>
      </c>
      <c r="AD22" s="2">
        <v>2</v>
      </c>
      <c r="AE22" s="2">
        <v>11</v>
      </c>
      <c r="AF22" s="2">
        <v>3</v>
      </c>
      <c r="AG22" s="2">
        <v>0</v>
      </c>
      <c r="AH22" s="2"/>
      <c r="AI22" s="18">
        <f>IF(SUM(D22:AH22)=0,"",SUM(D22:AH22))</f>
        <v>244</v>
      </c>
    </row>
    <row r="23" spans="2:40" x14ac:dyDescent="0.25">
      <c r="B23" s="3"/>
      <c r="C23" s="3"/>
      <c r="D23" s="24"/>
      <c r="E23" s="24">
        <v>9</v>
      </c>
      <c r="F23" s="24">
        <v>9</v>
      </c>
      <c r="G23" s="24">
        <v>10</v>
      </c>
      <c r="H23" s="24">
        <v>10</v>
      </c>
      <c r="I23" s="24"/>
      <c r="J23" s="24"/>
      <c r="K23" s="24"/>
      <c r="L23" s="24">
        <v>10</v>
      </c>
      <c r="M23" s="24">
        <v>11</v>
      </c>
      <c r="N23" s="24">
        <v>10</v>
      </c>
      <c r="O23" s="24">
        <v>11</v>
      </c>
      <c r="P23" s="24"/>
      <c r="Q23" s="24"/>
      <c r="R23" s="24">
        <v>10</v>
      </c>
      <c r="S23" s="24">
        <v>10</v>
      </c>
      <c r="T23" s="24">
        <v>10</v>
      </c>
      <c r="U23" s="24">
        <v>10</v>
      </c>
      <c r="V23" s="24">
        <v>9</v>
      </c>
      <c r="W23" s="24"/>
      <c r="X23" s="24"/>
      <c r="Y23" s="24">
        <v>10</v>
      </c>
      <c r="Z23" s="24">
        <v>11</v>
      </c>
      <c r="AA23" s="24">
        <v>10</v>
      </c>
      <c r="AB23" s="24">
        <v>10</v>
      </c>
      <c r="AC23" s="24">
        <v>9</v>
      </c>
      <c r="AD23" s="24"/>
      <c r="AE23" s="24"/>
      <c r="AF23" s="24">
        <v>10</v>
      </c>
      <c r="AG23" s="24">
        <v>11</v>
      </c>
      <c r="AH23" s="24">
        <v>10</v>
      </c>
      <c r="AI23" s="25" t="s">
        <v>25</v>
      </c>
    </row>
    <row r="24" spans="2:40" x14ac:dyDescent="0.25">
      <c r="B24" s="35">
        <f>DATE(AE1,5,1)</f>
        <v>45047</v>
      </c>
      <c r="C24" s="36"/>
      <c r="D24" s="15">
        <f>DATE(AE1,5,1)</f>
        <v>45047</v>
      </c>
      <c r="E24" s="15">
        <f t="shared" ref="E24:AH24" si="4">D24+1</f>
        <v>45048</v>
      </c>
      <c r="F24" s="15">
        <f t="shared" si="4"/>
        <v>45049</v>
      </c>
      <c r="G24" s="15">
        <f t="shared" si="4"/>
        <v>45050</v>
      </c>
      <c r="H24" s="15">
        <f t="shared" si="4"/>
        <v>45051</v>
      </c>
      <c r="I24" s="15">
        <f t="shared" si="4"/>
        <v>45052</v>
      </c>
      <c r="J24" s="15">
        <f t="shared" si="4"/>
        <v>45053</v>
      </c>
      <c r="K24" s="15">
        <f t="shared" si="4"/>
        <v>45054</v>
      </c>
      <c r="L24" s="15">
        <f t="shared" si="4"/>
        <v>45055</v>
      </c>
      <c r="M24" s="15">
        <f t="shared" si="4"/>
        <v>45056</v>
      </c>
      <c r="N24" s="15">
        <f t="shared" si="4"/>
        <v>45057</v>
      </c>
      <c r="O24" s="15">
        <f t="shared" si="4"/>
        <v>45058</v>
      </c>
      <c r="P24" s="15">
        <f t="shared" si="4"/>
        <v>45059</v>
      </c>
      <c r="Q24" s="15">
        <f t="shared" si="4"/>
        <v>45060</v>
      </c>
      <c r="R24" s="15">
        <f t="shared" si="4"/>
        <v>45061</v>
      </c>
      <c r="S24" s="15">
        <f t="shared" si="4"/>
        <v>45062</v>
      </c>
      <c r="T24" s="15">
        <f t="shared" si="4"/>
        <v>45063</v>
      </c>
      <c r="U24" s="15">
        <f t="shared" si="4"/>
        <v>45064</v>
      </c>
      <c r="V24" s="15">
        <f t="shared" si="4"/>
        <v>45065</v>
      </c>
      <c r="W24" s="15">
        <f t="shared" si="4"/>
        <v>45066</v>
      </c>
      <c r="X24" s="15">
        <f t="shared" si="4"/>
        <v>45067</v>
      </c>
      <c r="Y24" s="15">
        <f t="shared" si="4"/>
        <v>45068</v>
      </c>
      <c r="Z24" s="15">
        <f t="shared" si="4"/>
        <v>45069</v>
      </c>
      <c r="AA24" s="15">
        <f t="shared" si="4"/>
        <v>45070</v>
      </c>
      <c r="AB24" s="15">
        <f t="shared" si="4"/>
        <v>45071</v>
      </c>
      <c r="AC24" s="15">
        <f t="shared" si="4"/>
        <v>45072</v>
      </c>
      <c r="AD24" s="15">
        <f t="shared" si="4"/>
        <v>45073</v>
      </c>
      <c r="AE24" s="15">
        <f t="shared" si="4"/>
        <v>45074</v>
      </c>
      <c r="AF24" s="15">
        <f t="shared" si="4"/>
        <v>45075</v>
      </c>
      <c r="AG24" s="15">
        <f t="shared" si="4"/>
        <v>45076</v>
      </c>
      <c r="AH24" s="15">
        <f t="shared" si="4"/>
        <v>45077</v>
      </c>
      <c r="AI24" s="17" t="s">
        <v>0</v>
      </c>
      <c r="AJ24" s="1"/>
    </row>
    <row r="25" spans="2:40" x14ac:dyDescent="0.25">
      <c r="B25" s="37" t="s">
        <v>0</v>
      </c>
      <c r="C25" s="38"/>
      <c r="D25" s="2">
        <v>25</v>
      </c>
      <c r="E25" s="2">
        <v>112</v>
      </c>
      <c r="F25" s="2">
        <v>115</v>
      </c>
      <c r="G25" s="2">
        <v>99</v>
      </c>
      <c r="H25" s="2">
        <v>112</v>
      </c>
      <c r="I25" s="2">
        <v>25</v>
      </c>
      <c r="J25" s="2">
        <v>33</v>
      </c>
      <c r="K25" s="2">
        <v>15</v>
      </c>
      <c r="L25" s="2">
        <v>115</v>
      </c>
      <c r="M25" s="2">
        <v>113</v>
      </c>
      <c r="N25" s="2">
        <v>106</v>
      </c>
      <c r="O25" s="2">
        <v>100</v>
      </c>
      <c r="P25" s="2">
        <v>22</v>
      </c>
      <c r="Q25" s="2">
        <v>24</v>
      </c>
      <c r="R25" s="2">
        <v>97</v>
      </c>
      <c r="S25" s="2">
        <v>82</v>
      </c>
      <c r="T25" s="2">
        <v>95</v>
      </c>
      <c r="U25" s="2">
        <v>76</v>
      </c>
      <c r="V25" s="2">
        <v>89</v>
      </c>
      <c r="W25" s="2">
        <v>34</v>
      </c>
      <c r="X25" s="2">
        <v>13</v>
      </c>
      <c r="Y25" s="2">
        <v>97</v>
      </c>
      <c r="Z25" s="2">
        <v>83</v>
      </c>
      <c r="AA25" s="2">
        <v>91</v>
      </c>
      <c r="AB25" s="2">
        <v>86</v>
      </c>
      <c r="AC25" s="2">
        <v>102</v>
      </c>
      <c r="AD25" s="2">
        <v>23</v>
      </c>
      <c r="AE25" s="2">
        <v>16</v>
      </c>
      <c r="AF25" s="2">
        <v>81</v>
      </c>
      <c r="AG25" s="2">
        <v>83</v>
      </c>
      <c r="AH25" s="2">
        <v>86</v>
      </c>
      <c r="AI25" s="18">
        <f>IF(SUM(D25:AH25)=0,"",SUM(D25:AH25))</f>
        <v>2250</v>
      </c>
    </row>
    <row r="26" spans="2:40" x14ac:dyDescent="0.25">
      <c r="B26" s="6" t="s">
        <v>2</v>
      </c>
      <c r="C26" s="7">
        <f>IF(AI26="","",AI26/AI25)</f>
        <v>0.90711111111111109</v>
      </c>
      <c r="D26" s="2">
        <v>25</v>
      </c>
      <c r="E26" s="2">
        <v>98</v>
      </c>
      <c r="F26" s="2">
        <v>98</v>
      </c>
      <c r="G26" s="2">
        <v>93</v>
      </c>
      <c r="H26" s="2">
        <v>98</v>
      </c>
      <c r="I26" s="2">
        <v>21</v>
      </c>
      <c r="J26" s="2">
        <v>29</v>
      </c>
      <c r="K26" s="2">
        <v>15</v>
      </c>
      <c r="L26" s="2">
        <v>104</v>
      </c>
      <c r="M26" s="2">
        <v>105</v>
      </c>
      <c r="N26" s="2">
        <v>96</v>
      </c>
      <c r="O26" s="2">
        <v>90</v>
      </c>
      <c r="P26" s="2">
        <v>17</v>
      </c>
      <c r="Q26" s="2">
        <v>22</v>
      </c>
      <c r="R26" s="2">
        <v>90</v>
      </c>
      <c r="S26" s="2">
        <v>79</v>
      </c>
      <c r="T26" s="2">
        <v>87</v>
      </c>
      <c r="U26" s="2">
        <v>73</v>
      </c>
      <c r="V26" s="2">
        <v>77</v>
      </c>
      <c r="W26" s="2">
        <v>27</v>
      </c>
      <c r="X26" s="2">
        <v>13</v>
      </c>
      <c r="Y26" s="2">
        <v>88</v>
      </c>
      <c r="Z26" s="2">
        <v>79</v>
      </c>
      <c r="AA26" s="2">
        <v>84</v>
      </c>
      <c r="AB26" s="2">
        <v>79</v>
      </c>
      <c r="AC26" s="2">
        <v>87</v>
      </c>
      <c r="AD26" s="2">
        <v>18</v>
      </c>
      <c r="AE26" s="2">
        <v>16</v>
      </c>
      <c r="AF26" s="2">
        <v>73</v>
      </c>
      <c r="AG26" s="2">
        <v>79</v>
      </c>
      <c r="AH26" s="2">
        <v>81</v>
      </c>
      <c r="AI26" s="18">
        <f>IF(SUM(D26:AH26)=0,"",SUM(D26:AH26))</f>
        <v>2041</v>
      </c>
    </row>
    <row r="27" spans="2:40" x14ac:dyDescent="0.25">
      <c r="B27" s="39" t="s">
        <v>1</v>
      </c>
      <c r="C27" s="40"/>
      <c r="D27" s="2">
        <v>0</v>
      </c>
      <c r="E27" s="2">
        <v>14</v>
      </c>
      <c r="F27" s="2">
        <v>17</v>
      </c>
      <c r="G27" s="2">
        <v>6</v>
      </c>
      <c r="H27" s="2">
        <v>14</v>
      </c>
      <c r="I27" s="2">
        <v>4</v>
      </c>
      <c r="J27" s="2">
        <v>4</v>
      </c>
      <c r="K27" s="2">
        <v>0</v>
      </c>
      <c r="L27" s="2">
        <v>11</v>
      </c>
      <c r="M27" s="2">
        <v>8</v>
      </c>
      <c r="N27" s="2">
        <v>10</v>
      </c>
      <c r="O27" s="2">
        <v>10</v>
      </c>
      <c r="P27" s="2">
        <v>5</v>
      </c>
      <c r="Q27" s="2">
        <v>2</v>
      </c>
      <c r="R27" s="2">
        <v>7</v>
      </c>
      <c r="S27" s="2">
        <v>3</v>
      </c>
      <c r="T27" s="2">
        <v>8</v>
      </c>
      <c r="U27" s="2">
        <v>3</v>
      </c>
      <c r="V27" s="2">
        <v>12</v>
      </c>
      <c r="W27" s="2">
        <v>7</v>
      </c>
      <c r="X27" s="2">
        <v>0</v>
      </c>
      <c r="Y27" s="2">
        <v>9</v>
      </c>
      <c r="Z27" s="2">
        <v>4</v>
      </c>
      <c r="AA27" s="2">
        <v>7</v>
      </c>
      <c r="AB27" s="2">
        <v>7</v>
      </c>
      <c r="AC27" s="2">
        <v>15</v>
      </c>
      <c r="AD27" s="2">
        <v>5</v>
      </c>
      <c r="AE27" s="2">
        <v>0</v>
      </c>
      <c r="AF27" s="2">
        <v>8</v>
      </c>
      <c r="AG27" s="2">
        <v>4</v>
      </c>
      <c r="AH27" s="2">
        <v>5</v>
      </c>
      <c r="AI27" s="18">
        <f>IF(SUM(D27:AH27)=0,"",SUM(D27:AH27))</f>
        <v>209</v>
      </c>
    </row>
    <row r="28" spans="2:40" x14ac:dyDescent="0.25">
      <c r="B28" s="3"/>
      <c r="C28" s="3"/>
      <c r="D28" s="20">
        <v>9</v>
      </c>
      <c r="E28" s="20">
        <v>9</v>
      </c>
      <c r="F28" s="20">
        <v>-1</v>
      </c>
      <c r="G28" s="20"/>
      <c r="H28" s="20">
        <v>10</v>
      </c>
      <c r="I28" s="20">
        <v>9</v>
      </c>
      <c r="J28" s="20">
        <v>10</v>
      </c>
      <c r="K28" s="20">
        <v>9</v>
      </c>
      <c r="L28" s="20">
        <v>9</v>
      </c>
      <c r="M28" s="20"/>
      <c r="N28" s="20"/>
      <c r="O28" s="20">
        <v>9</v>
      </c>
      <c r="P28" s="20">
        <v>11</v>
      </c>
      <c r="Q28" s="20">
        <v>10</v>
      </c>
      <c r="R28" s="20">
        <v>8</v>
      </c>
      <c r="S28" s="20">
        <v>8</v>
      </c>
      <c r="T28" s="20"/>
      <c r="U28" s="20"/>
      <c r="V28" s="20">
        <v>9</v>
      </c>
      <c r="W28" s="20">
        <v>9</v>
      </c>
      <c r="X28" s="20">
        <v>9</v>
      </c>
      <c r="Y28" s="20">
        <v>10</v>
      </c>
      <c r="Z28" s="20">
        <v>9</v>
      </c>
      <c r="AA28" s="20"/>
      <c r="AB28" s="20"/>
      <c r="AC28" s="20">
        <v>8</v>
      </c>
      <c r="AD28" s="20">
        <v>8</v>
      </c>
      <c r="AE28" s="20">
        <v>9</v>
      </c>
      <c r="AF28" s="20">
        <v>10</v>
      </c>
      <c r="AG28" s="20">
        <v>8</v>
      </c>
      <c r="AH28" s="20"/>
      <c r="AI28" s="25" t="s">
        <v>26</v>
      </c>
    </row>
    <row r="29" spans="2:40" x14ac:dyDescent="0.25">
      <c r="B29" s="35">
        <f>DATE(AE1,6,1)</f>
        <v>45078</v>
      </c>
      <c r="C29" s="36"/>
      <c r="D29" s="15">
        <f>DATE(AE1,6,1)</f>
        <v>45078</v>
      </c>
      <c r="E29" s="15">
        <f t="shared" ref="E29:AG29" si="5">D29+1</f>
        <v>45079</v>
      </c>
      <c r="F29" s="15">
        <f t="shared" si="5"/>
        <v>45080</v>
      </c>
      <c r="G29" s="15">
        <f t="shared" si="5"/>
        <v>45081</v>
      </c>
      <c r="H29" s="15">
        <f t="shared" si="5"/>
        <v>45082</v>
      </c>
      <c r="I29" s="15">
        <f t="shared" si="5"/>
        <v>45083</v>
      </c>
      <c r="J29" s="15">
        <f t="shared" si="5"/>
        <v>45084</v>
      </c>
      <c r="K29" s="15">
        <f t="shared" si="5"/>
        <v>45085</v>
      </c>
      <c r="L29" s="15">
        <f t="shared" si="5"/>
        <v>45086</v>
      </c>
      <c r="M29" s="15">
        <f t="shared" si="5"/>
        <v>45087</v>
      </c>
      <c r="N29" s="15">
        <f t="shared" si="5"/>
        <v>45088</v>
      </c>
      <c r="O29" s="15">
        <f t="shared" si="5"/>
        <v>45089</v>
      </c>
      <c r="P29" s="15">
        <f t="shared" si="5"/>
        <v>45090</v>
      </c>
      <c r="Q29" s="15">
        <f t="shared" si="5"/>
        <v>45091</v>
      </c>
      <c r="R29" s="15">
        <f t="shared" si="5"/>
        <v>45092</v>
      </c>
      <c r="S29" s="15">
        <f t="shared" si="5"/>
        <v>45093</v>
      </c>
      <c r="T29" s="15">
        <f t="shared" si="5"/>
        <v>45094</v>
      </c>
      <c r="U29" s="15">
        <f t="shared" si="5"/>
        <v>45095</v>
      </c>
      <c r="V29" s="15">
        <f t="shared" si="5"/>
        <v>45096</v>
      </c>
      <c r="W29" s="15">
        <f t="shared" si="5"/>
        <v>45097</v>
      </c>
      <c r="X29" s="15">
        <f t="shared" si="5"/>
        <v>45098</v>
      </c>
      <c r="Y29" s="15">
        <f t="shared" si="5"/>
        <v>45099</v>
      </c>
      <c r="Z29" s="15">
        <f t="shared" si="5"/>
        <v>45100</v>
      </c>
      <c r="AA29" s="15">
        <f t="shared" si="5"/>
        <v>45101</v>
      </c>
      <c r="AB29" s="15">
        <f t="shared" si="5"/>
        <v>45102</v>
      </c>
      <c r="AC29" s="15">
        <f t="shared" si="5"/>
        <v>45103</v>
      </c>
      <c r="AD29" s="15">
        <f t="shared" si="5"/>
        <v>45104</v>
      </c>
      <c r="AE29" s="15">
        <f t="shared" si="5"/>
        <v>45105</v>
      </c>
      <c r="AF29" s="15">
        <f t="shared" si="5"/>
        <v>45106</v>
      </c>
      <c r="AG29" s="15">
        <f t="shared" si="5"/>
        <v>45107</v>
      </c>
      <c r="AH29" s="16"/>
      <c r="AI29" s="17" t="s">
        <v>0</v>
      </c>
    </row>
    <row r="30" spans="2:40" s="1" customFormat="1" x14ac:dyDescent="0.25">
      <c r="B30" s="37" t="s">
        <v>0</v>
      </c>
      <c r="C30" s="38"/>
      <c r="D30" s="2">
        <v>84</v>
      </c>
      <c r="E30" s="2">
        <v>83</v>
      </c>
      <c r="F30" s="2">
        <v>25</v>
      </c>
      <c r="G30" s="2">
        <v>8</v>
      </c>
      <c r="H30" s="2">
        <v>105</v>
      </c>
      <c r="I30" s="2">
        <v>90</v>
      </c>
      <c r="J30" s="2">
        <v>100</v>
      </c>
      <c r="K30" s="2">
        <v>83</v>
      </c>
      <c r="L30" s="2">
        <v>84</v>
      </c>
      <c r="M30" s="2">
        <v>24</v>
      </c>
      <c r="N30" s="2">
        <v>19</v>
      </c>
      <c r="O30" s="2">
        <v>108</v>
      </c>
      <c r="P30" s="2">
        <v>81</v>
      </c>
      <c r="Q30" s="2">
        <v>89</v>
      </c>
      <c r="R30" s="2">
        <v>96</v>
      </c>
      <c r="S30" s="2">
        <v>104</v>
      </c>
      <c r="T30" s="2">
        <v>21</v>
      </c>
      <c r="U30" s="2">
        <v>23</v>
      </c>
      <c r="V30" s="2">
        <v>82</v>
      </c>
      <c r="W30" s="2">
        <v>94</v>
      </c>
      <c r="X30" s="2">
        <v>111</v>
      </c>
      <c r="Y30" s="2">
        <v>92</v>
      </c>
      <c r="Z30" s="2">
        <v>107</v>
      </c>
      <c r="AA30" s="2">
        <v>26</v>
      </c>
      <c r="AB30" s="2">
        <v>18</v>
      </c>
      <c r="AC30" s="2">
        <v>97</v>
      </c>
      <c r="AD30" s="2">
        <v>79</v>
      </c>
      <c r="AE30" s="2">
        <v>99</v>
      </c>
      <c r="AF30" s="2">
        <v>88</v>
      </c>
      <c r="AG30" s="2">
        <v>93</v>
      </c>
      <c r="AH30" s="2"/>
      <c r="AI30" s="18">
        <f>IF(SUM(D30:AH30)=0,"",SUM(D30:AH30))</f>
        <v>2213</v>
      </c>
    </row>
    <row r="31" spans="2:40" s="1" customFormat="1" x14ac:dyDescent="0.25">
      <c r="B31" s="6" t="s">
        <v>2</v>
      </c>
      <c r="C31" s="7">
        <f>IF(AI31="","",AI31/AI30)</f>
        <v>0.86037053773158612</v>
      </c>
      <c r="D31" s="2">
        <v>73</v>
      </c>
      <c r="E31" s="2">
        <v>75</v>
      </c>
      <c r="F31" s="2">
        <v>19</v>
      </c>
      <c r="G31" s="2">
        <v>7</v>
      </c>
      <c r="H31" s="2">
        <v>91</v>
      </c>
      <c r="I31" s="2">
        <v>82</v>
      </c>
      <c r="J31" s="2">
        <v>86</v>
      </c>
      <c r="K31" s="2">
        <v>71</v>
      </c>
      <c r="L31" s="2">
        <v>79</v>
      </c>
      <c r="M31" s="2">
        <v>19</v>
      </c>
      <c r="N31" s="2">
        <v>19</v>
      </c>
      <c r="O31" s="2">
        <v>94</v>
      </c>
      <c r="P31" s="2">
        <v>81</v>
      </c>
      <c r="Q31" s="2">
        <v>78</v>
      </c>
      <c r="R31" s="2">
        <v>73</v>
      </c>
      <c r="S31" s="2">
        <v>84</v>
      </c>
      <c r="T31" s="2">
        <v>18</v>
      </c>
      <c r="U31" s="2">
        <v>23</v>
      </c>
      <c r="V31" s="2">
        <v>78</v>
      </c>
      <c r="W31" s="2">
        <v>85</v>
      </c>
      <c r="X31" s="2">
        <v>88</v>
      </c>
      <c r="Y31" s="2">
        <v>79</v>
      </c>
      <c r="Z31" s="2">
        <v>85</v>
      </c>
      <c r="AA31" s="2">
        <v>23</v>
      </c>
      <c r="AB31" s="2">
        <v>17</v>
      </c>
      <c r="AC31" s="2">
        <v>75</v>
      </c>
      <c r="AD31" s="2">
        <v>72</v>
      </c>
      <c r="AE31" s="2">
        <v>77</v>
      </c>
      <c r="AF31" s="2">
        <v>77</v>
      </c>
      <c r="AG31" s="2">
        <v>76</v>
      </c>
      <c r="AH31" s="2"/>
      <c r="AI31" s="18">
        <f>IF(SUM(D31:AH31)=0,"",SUM(D31:AH31))</f>
        <v>1904</v>
      </c>
    </row>
    <row r="32" spans="2:40" s="1" customFormat="1" x14ac:dyDescent="0.25">
      <c r="B32" s="39" t="s">
        <v>1</v>
      </c>
      <c r="C32" s="40"/>
      <c r="D32" s="2">
        <v>11</v>
      </c>
      <c r="E32" s="2">
        <v>8</v>
      </c>
      <c r="F32" s="2">
        <v>6</v>
      </c>
      <c r="G32" s="2">
        <v>1</v>
      </c>
      <c r="H32" s="2">
        <v>14</v>
      </c>
      <c r="I32" s="2">
        <v>8</v>
      </c>
      <c r="J32" s="2">
        <v>14</v>
      </c>
      <c r="K32" s="2">
        <v>12</v>
      </c>
      <c r="L32" s="2">
        <v>5</v>
      </c>
      <c r="M32" s="2">
        <v>5</v>
      </c>
      <c r="N32" s="2">
        <v>0</v>
      </c>
      <c r="O32" s="2">
        <v>14</v>
      </c>
      <c r="P32" s="2">
        <v>0</v>
      </c>
      <c r="Q32" s="2">
        <v>11</v>
      </c>
      <c r="R32" s="2">
        <v>23</v>
      </c>
      <c r="S32" s="2">
        <v>20</v>
      </c>
      <c r="T32" s="2">
        <v>3</v>
      </c>
      <c r="U32" s="2">
        <v>0</v>
      </c>
      <c r="V32" s="2">
        <v>4</v>
      </c>
      <c r="W32" s="2">
        <v>9</v>
      </c>
      <c r="X32" s="2">
        <v>23</v>
      </c>
      <c r="Y32" s="2">
        <v>13</v>
      </c>
      <c r="Z32" s="2">
        <v>22</v>
      </c>
      <c r="AA32" s="2">
        <v>3</v>
      </c>
      <c r="AB32" s="2">
        <v>1</v>
      </c>
      <c r="AC32" s="2">
        <v>22</v>
      </c>
      <c r="AD32" s="2">
        <v>7</v>
      </c>
      <c r="AE32" s="2">
        <v>22</v>
      </c>
      <c r="AF32" s="2">
        <v>11</v>
      </c>
      <c r="AG32" s="2">
        <v>17</v>
      </c>
      <c r="AH32" s="2"/>
      <c r="AI32" s="18">
        <f>IF(SUM(D32:AH32)=0,"",SUM(D32:AH32))</f>
        <v>309</v>
      </c>
    </row>
    <row r="33" spans="2:35" s="1" customFormat="1" x14ac:dyDescent="0.25">
      <c r="B33" s="4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21"/>
    </row>
    <row r="34" spans="2:35" s="1" customFormat="1" x14ac:dyDescent="0.25">
      <c r="B34" s="41" t="s">
        <v>3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2">
        <v>2023</v>
      </c>
      <c r="AF34" s="42"/>
      <c r="AG34" s="42"/>
      <c r="AH34" s="42"/>
      <c r="AI34" s="42"/>
    </row>
    <row r="35" spans="2:35" s="1" customFormat="1" x14ac:dyDescent="0.25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2"/>
      <c r="AF35" s="42"/>
      <c r="AG35" s="42"/>
      <c r="AH35" s="42"/>
      <c r="AI35" s="42"/>
    </row>
    <row r="36" spans="2:35" x14ac:dyDescent="0.25">
      <c r="B36" s="3"/>
      <c r="C36" s="3"/>
      <c r="D36" s="24"/>
      <c r="E36" s="24"/>
      <c r="F36" s="24">
        <v>9</v>
      </c>
      <c r="G36" s="24">
        <v>9</v>
      </c>
      <c r="H36" s="24"/>
      <c r="I36" s="24"/>
      <c r="J36" s="24">
        <v>7</v>
      </c>
      <c r="K36" s="24"/>
      <c r="L36" s="24"/>
      <c r="M36" s="24">
        <v>8</v>
      </c>
      <c r="N36" s="24">
        <v>9</v>
      </c>
      <c r="O36" s="24">
        <v>8</v>
      </c>
      <c r="P36" s="24">
        <v>8</v>
      </c>
      <c r="Q36" s="24">
        <v>9</v>
      </c>
      <c r="R36" s="24"/>
      <c r="S36" s="24"/>
      <c r="T36" s="24">
        <v>8</v>
      </c>
      <c r="U36" s="24">
        <v>8</v>
      </c>
      <c r="V36" s="24">
        <v>9</v>
      </c>
      <c r="W36" s="24">
        <v>10</v>
      </c>
      <c r="X36" s="24">
        <v>9</v>
      </c>
      <c r="Y36" s="24"/>
      <c r="Z36" s="24"/>
      <c r="AA36" s="24">
        <v>8</v>
      </c>
      <c r="AB36" s="24">
        <v>9</v>
      </c>
      <c r="AC36" s="24">
        <v>10</v>
      </c>
      <c r="AD36" s="24">
        <v>9</v>
      </c>
      <c r="AE36" s="24">
        <v>9</v>
      </c>
      <c r="AF36" s="24"/>
      <c r="AG36" s="24"/>
      <c r="AH36" s="24">
        <v>7</v>
      </c>
      <c r="AI36" s="25" t="s">
        <v>27</v>
      </c>
    </row>
    <row r="37" spans="2:35" x14ac:dyDescent="0.25">
      <c r="B37" s="35">
        <f>DATE(AE1,7,1)</f>
        <v>45108</v>
      </c>
      <c r="C37" s="36"/>
      <c r="D37" s="15">
        <f>DATE(AE1,7,1)</f>
        <v>45108</v>
      </c>
      <c r="E37" s="15">
        <f t="shared" ref="E37:AH37" si="6">D37+1</f>
        <v>45109</v>
      </c>
      <c r="F37" s="15">
        <f t="shared" si="6"/>
        <v>45110</v>
      </c>
      <c r="G37" s="15">
        <f t="shared" si="6"/>
        <v>45111</v>
      </c>
      <c r="H37" s="15">
        <f t="shared" si="6"/>
        <v>45112</v>
      </c>
      <c r="I37" s="15">
        <f t="shared" si="6"/>
        <v>45113</v>
      </c>
      <c r="J37" s="15">
        <f t="shared" si="6"/>
        <v>45114</v>
      </c>
      <c r="K37" s="15">
        <f t="shared" si="6"/>
        <v>45115</v>
      </c>
      <c r="L37" s="15">
        <f t="shared" si="6"/>
        <v>45116</v>
      </c>
      <c r="M37" s="15">
        <f t="shared" si="6"/>
        <v>45117</v>
      </c>
      <c r="N37" s="15">
        <f t="shared" si="6"/>
        <v>45118</v>
      </c>
      <c r="O37" s="15">
        <f t="shared" si="6"/>
        <v>45119</v>
      </c>
      <c r="P37" s="15">
        <f t="shared" si="6"/>
        <v>45120</v>
      </c>
      <c r="Q37" s="15">
        <f t="shared" si="6"/>
        <v>45121</v>
      </c>
      <c r="R37" s="15">
        <f t="shared" si="6"/>
        <v>45122</v>
      </c>
      <c r="S37" s="15">
        <f t="shared" si="6"/>
        <v>45123</v>
      </c>
      <c r="T37" s="15">
        <f t="shared" si="6"/>
        <v>45124</v>
      </c>
      <c r="U37" s="15">
        <f t="shared" si="6"/>
        <v>45125</v>
      </c>
      <c r="V37" s="15">
        <f t="shared" si="6"/>
        <v>45126</v>
      </c>
      <c r="W37" s="15">
        <f t="shared" si="6"/>
        <v>45127</v>
      </c>
      <c r="X37" s="15">
        <f t="shared" si="6"/>
        <v>45128</v>
      </c>
      <c r="Y37" s="15">
        <f t="shared" si="6"/>
        <v>45129</v>
      </c>
      <c r="Z37" s="15">
        <f t="shared" si="6"/>
        <v>45130</v>
      </c>
      <c r="AA37" s="15">
        <f t="shared" si="6"/>
        <v>45131</v>
      </c>
      <c r="AB37" s="15">
        <f t="shared" si="6"/>
        <v>45132</v>
      </c>
      <c r="AC37" s="15">
        <f t="shared" si="6"/>
        <v>45133</v>
      </c>
      <c r="AD37" s="15">
        <f t="shared" si="6"/>
        <v>45134</v>
      </c>
      <c r="AE37" s="15">
        <f t="shared" si="6"/>
        <v>45135</v>
      </c>
      <c r="AF37" s="15">
        <f t="shared" si="6"/>
        <v>45136</v>
      </c>
      <c r="AG37" s="15">
        <f t="shared" si="6"/>
        <v>45137</v>
      </c>
      <c r="AH37" s="15">
        <f t="shared" si="6"/>
        <v>45138</v>
      </c>
      <c r="AI37" s="17" t="s">
        <v>0</v>
      </c>
    </row>
    <row r="38" spans="2:35" x14ac:dyDescent="0.25">
      <c r="B38" s="37" t="s">
        <v>0</v>
      </c>
      <c r="C38" s="38"/>
      <c r="D38" s="2">
        <v>21</v>
      </c>
      <c r="E38" s="2">
        <v>18</v>
      </c>
      <c r="F38" s="2">
        <v>93</v>
      </c>
      <c r="G38" s="2">
        <v>103</v>
      </c>
      <c r="H38" s="2">
        <v>27</v>
      </c>
      <c r="I38" s="2">
        <v>15</v>
      </c>
      <c r="J38" s="2">
        <v>97</v>
      </c>
      <c r="K38" s="2">
        <v>14</v>
      </c>
      <c r="L38" s="2">
        <v>18</v>
      </c>
      <c r="M38" s="2">
        <v>85</v>
      </c>
      <c r="N38" s="2">
        <v>96</v>
      </c>
      <c r="O38" s="2">
        <v>91</v>
      </c>
      <c r="P38" s="2">
        <v>76</v>
      </c>
      <c r="Q38" s="2">
        <v>96</v>
      </c>
      <c r="R38" s="2">
        <v>17</v>
      </c>
      <c r="S38" s="2">
        <v>24</v>
      </c>
      <c r="T38" s="2">
        <v>96</v>
      </c>
      <c r="U38" s="2">
        <v>93</v>
      </c>
      <c r="V38" s="2">
        <v>83</v>
      </c>
      <c r="W38" s="2">
        <v>86</v>
      </c>
      <c r="X38" s="2">
        <v>88</v>
      </c>
      <c r="Y38" s="2">
        <v>13</v>
      </c>
      <c r="Z38" s="2">
        <v>20</v>
      </c>
      <c r="AA38" s="2">
        <v>68</v>
      </c>
      <c r="AB38" s="2">
        <v>77</v>
      </c>
      <c r="AC38" s="2">
        <v>83</v>
      </c>
      <c r="AD38" s="2">
        <v>65</v>
      </c>
      <c r="AE38" s="2">
        <v>78</v>
      </c>
      <c r="AF38" s="2">
        <v>28</v>
      </c>
      <c r="AG38" s="2">
        <v>16</v>
      </c>
      <c r="AH38" s="2">
        <v>81</v>
      </c>
      <c r="AI38" s="18">
        <f>IF(SUM(D38:AH38)=0,"",SUM(D38:AH38))</f>
        <v>1866</v>
      </c>
    </row>
    <row r="39" spans="2:35" x14ac:dyDescent="0.25">
      <c r="B39" s="6" t="s">
        <v>2</v>
      </c>
      <c r="C39" s="7">
        <f>IF(AI39="","",AI39/AI38)</f>
        <v>0.88853161843515538</v>
      </c>
      <c r="D39" s="2">
        <v>18</v>
      </c>
      <c r="E39" s="2">
        <v>17</v>
      </c>
      <c r="F39" s="2">
        <v>81</v>
      </c>
      <c r="G39" s="2">
        <v>89</v>
      </c>
      <c r="H39" s="2">
        <v>24</v>
      </c>
      <c r="I39" s="2">
        <v>14</v>
      </c>
      <c r="J39" s="2">
        <v>82</v>
      </c>
      <c r="K39" s="2">
        <v>14</v>
      </c>
      <c r="L39" s="2">
        <v>17</v>
      </c>
      <c r="M39" s="2">
        <v>78</v>
      </c>
      <c r="N39" s="2">
        <v>91</v>
      </c>
      <c r="O39" s="2">
        <v>78</v>
      </c>
      <c r="P39" s="2">
        <v>68</v>
      </c>
      <c r="Q39" s="2">
        <v>86</v>
      </c>
      <c r="R39" s="2">
        <v>17</v>
      </c>
      <c r="S39" s="2">
        <v>22</v>
      </c>
      <c r="T39" s="2">
        <v>81</v>
      </c>
      <c r="U39" s="2">
        <v>79</v>
      </c>
      <c r="V39" s="2">
        <v>72</v>
      </c>
      <c r="W39" s="2">
        <v>80</v>
      </c>
      <c r="X39" s="2">
        <v>73</v>
      </c>
      <c r="Y39" s="2">
        <v>13</v>
      </c>
      <c r="Z39" s="2">
        <v>19</v>
      </c>
      <c r="AA39" s="2">
        <v>62</v>
      </c>
      <c r="AB39" s="2">
        <v>72</v>
      </c>
      <c r="AC39" s="2">
        <v>72</v>
      </c>
      <c r="AD39" s="2">
        <v>59</v>
      </c>
      <c r="AE39" s="2">
        <v>71</v>
      </c>
      <c r="AF39" s="2">
        <v>26</v>
      </c>
      <c r="AG39" s="2">
        <v>16</v>
      </c>
      <c r="AH39" s="2">
        <v>67</v>
      </c>
      <c r="AI39" s="18">
        <f>IF(SUM(D39:AH39)=0,"",SUM(D39:AH39))</f>
        <v>1658</v>
      </c>
    </row>
    <row r="40" spans="2:35" x14ac:dyDescent="0.25">
      <c r="B40" s="39" t="s">
        <v>1</v>
      </c>
      <c r="C40" s="40"/>
      <c r="D40" s="2">
        <v>3</v>
      </c>
      <c r="E40" s="2">
        <v>1</v>
      </c>
      <c r="F40" s="2">
        <v>12</v>
      </c>
      <c r="G40" s="2">
        <v>14</v>
      </c>
      <c r="H40" s="2">
        <v>3</v>
      </c>
      <c r="I40" s="2">
        <v>1</v>
      </c>
      <c r="J40" s="2">
        <v>15</v>
      </c>
      <c r="K40" s="2">
        <v>0</v>
      </c>
      <c r="L40" s="2">
        <v>1</v>
      </c>
      <c r="M40" s="2">
        <v>7</v>
      </c>
      <c r="N40" s="2">
        <v>5</v>
      </c>
      <c r="O40" s="2">
        <v>13</v>
      </c>
      <c r="P40" s="2">
        <v>8</v>
      </c>
      <c r="Q40" s="2">
        <v>10</v>
      </c>
      <c r="R40" s="2">
        <v>0</v>
      </c>
      <c r="S40" s="2">
        <v>2</v>
      </c>
      <c r="T40" s="2">
        <v>15</v>
      </c>
      <c r="U40" s="2">
        <v>14</v>
      </c>
      <c r="V40" s="2">
        <v>11</v>
      </c>
      <c r="W40" s="2">
        <v>6</v>
      </c>
      <c r="X40" s="2">
        <v>15</v>
      </c>
      <c r="Y40" s="2">
        <v>0</v>
      </c>
      <c r="Z40" s="2">
        <v>1</v>
      </c>
      <c r="AA40" s="2">
        <v>6</v>
      </c>
      <c r="AB40" s="2">
        <v>5</v>
      </c>
      <c r="AC40" s="2">
        <v>11</v>
      </c>
      <c r="AD40" s="2">
        <v>6</v>
      </c>
      <c r="AE40" s="2">
        <v>7</v>
      </c>
      <c r="AF40" s="2">
        <v>2</v>
      </c>
      <c r="AG40" s="2">
        <v>0</v>
      </c>
      <c r="AH40" s="2">
        <v>14</v>
      </c>
      <c r="AI40" s="18">
        <f>IF(SUM(D40:AH40)=0,"",SUM(D40:AH40))</f>
        <v>208</v>
      </c>
    </row>
    <row r="41" spans="2:35" x14ac:dyDescent="0.25">
      <c r="B41" s="3"/>
      <c r="C41" s="3"/>
      <c r="D41" s="24">
        <v>8</v>
      </c>
      <c r="E41" s="24">
        <v>8</v>
      </c>
      <c r="F41" s="24">
        <v>10</v>
      </c>
      <c r="G41" s="24">
        <v>8</v>
      </c>
      <c r="H41" s="24"/>
      <c r="I41" s="24"/>
      <c r="J41" s="24">
        <v>10</v>
      </c>
      <c r="K41" s="24">
        <v>9</v>
      </c>
      <c r="L41" s="24">
        <v>10</v>
      </c>
      <c r="M41" s="24">
        <v>9</v>
      </c>
      <c r="N41" s="24">
        <v>9</v>
      </c>
      <c r="O41" s="24"/>
      <c r="P41" s="24"/>
      <c r="Q41" s="24">
        <v>8</v>
      </c>
      <c r="R41" s="24">
        <v>8</v>
      </c>
      <c r="S41" s="24">
        <v>7</v>
      </c>
      <c r="T41" s="24">
        <v>8</v>
      </c>
      <c r="U41" s="24">
        <v>8</v>
      </c>
      <c r="V41" s="24"/>
      <c r="W41" s="24"/>
      <c r="X41" s="24">
        <v>9</v>
      </c>
      <c r="Y41" s="24">
        <v>9</v>
      </c>
      <c r="Z41" s="24">
        <v>9</v>
      </c>
      <c r="AA41" s="24">
        <v>9</v>
      </c>
      <c r="AB41" s="24">
        <v>9</v>
      </c>
      <c r="AC41" s="24"/>
      <c r="AD41" s="24"/>
      <c r="AE41" s="24">
        <v>7</v>
      </c>
      <c r="AF41" s="24">
        <v>8</v>
      </c>
      <c r="AG41" s="24">
        <v>9</v>
      </c>
      <c r="AH41" s="24">
        <v>9</v>
      </c>
      <c r="AI41" s="25" t="s">
        <v>28</v>
      </c>
    </row>
    <row r="42" spans="2:35" x14ac:dyDescent="0.25">
      <c r="B42" s="35">
        <f>DATE(AE1,8,1)</f>
        <v>45139</v>
      </c>
      <c r="C42" s="36"/>
      <c r="D42" s="15">
        <f>DATE(AE1,8,1)</f>
        <v>45139</v>
      </c>
      <c r="E42" s="15">
        <f t="shared" ref="E42:AH42" si="7">D42+1</f>
        <v>45140</v>
      </c>
      <c r="F42" s="15">
        <f t="shared" si="7"/>
        <v>45141</v>
      </c>
      <c r="G42" s="15">
        <f t="shared" si="7"/>
        <v>45142</v>
      </c>
      <c r="H42" s="15">
        <f t="shared" si="7"/>
        <v>45143</v>
      </c>
      <c r="I42" s="15">
        <f t="shared" si="7"/>
        <v>45144</v>
      </c>
      <c r="J42" s="15">
        <f t="shared" si="7"/>
        <v>45145</v>
      </c>
      <c r="K42" s="15">
        <f t="shared" si="7"/>
        <v>45146</v>
      </c>
      <c r="L42" s="15">
        <f t="shared" si="7"/>
        <v>45147</v>
      </c>
      <c r="M42" s="15">
        <f t="shared" si="7"/>
        <v>45148</v>
      </c>
      <c r="N42" s="15">
        <f t="shared" si="7"/>
        <v>45149</v>
      </c>
      <c r="O42" s="15">
        <f t="shared" si="7"/>
        <v>45150</v>
      </c>
      <c r="P42" s="15">
        <f t="shared" si="7"/>
        <v>45151</v>
      </c>
      <c r="Q42" s="15">
        <f t="shared" si="7"/>
        <v>45152</v>
      </c>
      <c r="R42" s="15">
        <f t="shared" si="7"/>
        <v>45153</v>
      </c>
      <c r="S42" s="15">
        <f t="shared" si="7"/>
        <v>45154</v>
      </c>
      <c r="T42" s="15">
        <f t="shared" si="7"/>
        <v>45155</v>
      </c>
      <c r="U42" s="15">
        <f t="shared" si="7"/>
        <v>45156</v>
      </c>
      <c r="V42" s="15">
        <f t="shared" si="7"/>
        <v>45157</v>
      </c>
      <c r="W42" s="15">
        <f t="shared" si="7"/>
        <v>45158</v>
      </c>
      <c r="X42" s="15">
        <f t="shared" si="7"/>
        <v>45159</v>
      </c>
      <c r="Y42" s="15">
        <f t="shared" si="7"/>
        <v>45160</v>
      </c>
      <c r="Z42" s="15">
        <f t="shared" si="7"/>
        <v>45161</v>
      </c>
      <c r="AA42" s="15">
        <f t="shared" si="7"/>
        <v>45162</v>
      </c>
      <c r="AB42" s="15">
        <f t="shared" si="7"/>
        <v>45163</v>
      </c>
      <c r="AC42" s="15">
        <f t="shared" si="7"/>
        <v>45164</v>
      </c>
      <c r="AD42" s="15">
        <f t="shared" si="7"/>
        <v>45165</v>
      </c>
      <c r="AE42" s="15">
        <f t="shared" si="7"/>
        <v>45166</v>
      </c>
      <c r="AF42" s="15">
        <f t="shared" si="7"/>
        <v>45167</v>
      </c>
      <c r="AG42" s="15">
        <f t="shared" si="7"/>
        <v>45168</v>
      </c>
      <c r="AH42" s="15">
        <f t="shared" si="7"/>
        <v>45169</v>
      </c>
      <c r="AI42" s="17" t="s">
        <v>0</v>
      </c>
    </row>
    <row r="43" spans="2:35" x14ac:dyDescent="0.25">
      <c r="B43" s="37" t="s">
        <v>0</v>
      </c>
      <c r="C43" s="38"/>
      <c r="D43" s="2">
        <v>87</v>
      </c>
      <c r="E43" s="2">
        <v>84</v>
      </c>
      <c r="F43" s="2">
        <v>82</v>
      </c>
      <c r="G43" s="2">
        <v>83</v>
      </c>
      <c r="H43" s="2">
        <v>26</v>
      </c>
      <c r="I43" s="2">
        <v>19</v>
      </c>
      <c r="J43" s="2">
        <v>74</v>
      </c>
      <c r="K43" s="2">
        <v>89</v>
      </c>
      <c r="L43" s="2">
        <v>96</v>
      </c>
      <c r="M43" s="2">
        <v>80</v>
      </c>
      <c r="N43" s="2">
        <v>76</v>
      </c>
      <c r="O43" s="2">
        <v>19</v>
      </c>
      <c r="P43" s="2">
        <v>28</v>
      </c>
      <c r="Q43" s="2">
        <v>94</v>
      </c>
      <c r="R43" s="2">
        <v>81</v>
      </c>
      <c r="S43" s="2">
        <v>86</v>
      </c>
      <c r="T43" s="2">
        <v>73</v>
      </c>
      <c r="U43" s="2">
        <v>104</v>
      </c>
      <c r="V43" s="2">
        <v>27</v>
      </c>
      <c r="W43" s="2">
        <v>19</v>
      </c>
      <c r="X43" s="2">
        <v>80</v>
      </c>
      <c r="Y43" s="2">
        <v>89</v>
      </c>
      <c r="Z43" s="2">
        <v>85</v>
      </c>
      <c r="AA43" s="2">
        <v>66</v>
      </c>
      <c r="AB43" s="2">
        <v>84</v>
      </c>
      <c r="AC43" s="2">
        <v>16</v>
      </c>
      <c r="AD43" s="2">
        <v>16</v>
      </c>
      <c r="AE43" s="2">
        <v>80</v>
      </c>
      <c r="AF43" s="2">
        <v>74</v>
      </c>
      <c r="AG43" s="2">
        <v>86</v>
      </c>
      <c r="AH43" s="2">
        <v>75</v>
      </c>
      <c r="AI43" s="18">
        <f>IF(SUM(D43:AH43)=0,"",SUM(D43:AH43))</f>
        <v>2078</v>
      </c>
    </row>
    <row r="44" spans="2:35" x14ac:dyDescent="0.25">
      <c r="B44" s="6" t="s">
        <v>2</v>
      </c>
      <c r="C44" s="7">
        <f>IF(AI44="","",AI44/AI43)</f>
        <v>0.90856592877767084</v>
      </c>
      <c r="D44" s="2">
        <v>60</v>
      </c>
      <c r="E44" s="2">
        <v>73</v>
      </c>
      <c r="F44" s="2">
        <v>72</v>
      </c>
      <c r="G44" s="2">
        <v>70</v>
      </c>
      <c r="H44" s="2">
        <v>20</v>
      </c>
      <c r="I44" s="2">
        <v>19</v>
      </c>
      <c r="J44" s="2">
        <v>74</v>
      </c>
      <c r="K44" s="2">
        <v>78</v>
      </c>
      <c r="L44" s="2">
        <v>84</v>
      </c>
      <c r="M44" s="2">
        <v>73</v>
      </c>
      <c r="N44" s="2">
        <v>69</v>
      </c>
      <c r="O44" s="2">
        <v>17</v>
      </c>
      <c r="P44" s="2">
        <v>26</v>
      </c>
      <c r="Q44" s="2">
        <v>86</v>
      </c>
      <c r="R44" s="2">
        <v>79</v>
      </c>
      <c r="S44" s="2">
        <v>81</v>
      </c>
      <c r="T44" s="2">
        <v>71</v>
      </c>
      <c r="U44" s="2">
        <v>93</v>
      </c>
      <c r="V44" s="2">
        <v>25</v>
      </c>
      <c r="W44" s="2">
        <v>19</v>
      </c>
      <c r="X44" s="2">
        <v>75</v>
      </c>
      <c r="Y44" s="2">
        <v>86</v>
      </c>
      <c r="Z44" s="2">
        <v>80</v>
      </c>
      <c r="AA44" s="2">
        <v>63</v>
      </c>
      <c r="AB44" s="2">
        <v>77</v>
      </c>
      <c r="AC44" s="2">
        <v>16</v>
      </c>
      <c r="AD44" s="2">
        <v>15</v>
      </c>
      <c r="AE44" s="2">
        <v>68</v>
      </c>
      <c r="AF44" s="2">
        <v>71</v>
      </c>
      <c r="AG44" s="2">
        <v>78</v>
      </c>
      <c r="AH44" s="2">
        <v>70</v>
      </c>
      <c r="AI44" s="18">
        <f>IF(SUM(D44:AH44)=0,"",SUM(D44:AH44))</f>
        <v>1888</v>
      </c>
    </row>
    <row r="45" spans="2:35" x14ac:dyDescent="0.25">
      <c r="B45" s="39" t="s">
        <v>1</v>
      </c>
      <c r="C45" s="40"/>
      <c r="D45" s="2">
        <v>17</v>
      </c>
      <c r="E45" s="2">
        <v>11</v>
      </c>
      <c r="F45" s="2">
        <v>10</v>
      </c>
      <c r="G45" s="2">
        <v>13</v>
      </c>
      <c r="H45" s="2">
        <v>6</v>
      </c>
      <c r="I45" s="2">
        <v>0</v>
      </c>
      <c r="J45" s="2">
        <v>0</v>
      </c>
      <c r="K45" s="2">
        <v>11</v>
      </c>
      <c r="L45" s="2">
        <v>12</v>
      </c>
      <c r="M45" s="2">
        <v>7</v>
      </c>
      <c r="N45" s="2">
        <v>7</v>
      </c>
      <c r="O45" s="2">
        <v>2</v>
      </c>
      <c r="P45" s="2">
        <v>2</v>
      </c>
      <c r="Q45" s="2">
        <v>8</v>
      </c>
      <c r="R45" s="2">
        <v>2</v>
      </c>
      <c r="S45" s="2">
        <v>5</v>
      </c>
      <c r="T45" s="2">
        <v>2</v>
      </c>
      <c r="U45" s="2">
        <v>11</v>
      </c>
      <c r="V45" s="2">
        <v>2</v>
      </c>
      <c r="W45" s="2">
        <v>0</v>
      </c>
      <c r="X45" s="2">
        <v>5</v>
      </c>
      <c r="Y45" s="2">
        <v>3</v>
      </c>
      <c r="Z45" s="2">
        <v>5</v>
      </c>
      <c r="AA45" s="2">
        <v>3</v>
      </c>
      <c r="AB45" s="2">
        <v>7</v>
      </c>
      <c r="AC45" s="2">
        <v>0</v>
      </c>
      <c r="AD45" s="2">
        <v>1</v>
      </c>
      <c r="AE45" s="2">
        <v>12</v>
      </c>
      <c r="AF45" s="2">
        <v>3</v>
      </c>
      <c r="AG45" s="2">
        <v>8</v>
      </c>
      <c r="AH45" s="2">
        <v>5</v>
      </c>
      <c r="AI45" s="18">
        <f>IF(SUM(D45:AH45)=0,"",SUM(D45:AH45))</f>
        <v>180</v>
      </c>
    </row>
    <row r="46" spans="2:35" x14ac:dyDescent="0.25">
      <c r="B46" s="3"/>
      <c r="C46" s="3"/>
      <c r="D46" s="24">
        <v>9</v>
      </c>
      <c r="E46" s="24"/>
      <c r="F46" s="24"/>
      <c r="G46" s="24">
        <v>8</v>
      </c>
      <c r="H46" s="24">
        <v>10</v>
      </c>
      <c r="I46" s="24">
        <v>9</v>
      </c>
      <c r="J46" s="24">
        <v>9</v>
      </c>
      <c r="K46" s="24">
        <v>7</v>
      </c>
      <c r="L46" s="24"/>
      <c r="M46" s="24"/>
      <c r="N46" s="24">
        <v>10</v>
      </c>
      <c r="O46" s="24">
        <v>9</v>
      </c>
      <c r="P46" s="24">
        <v>9</v>
      </c>
      <c r="Q46" s="24">
        <v>9</v>
      </c>
      <c r="R46" s="24">
        <v>9</v>
      </c>
      <c r="S46" s="24"/>
      <c r="T46" s="24"/>
      <c r="U46" s="24">
        <v>9</v>
      </c>
      <c r="V46" s="24">
        <v>9</v>
      </c>
      <c r="W46" s="24">
        <v>8</v>
      </c>
      <c r="X46" s="24">
        <v>9</v>
      </c>
      <c r="Y46" s="24">
        <v>8</v>
      </c>
      <c r="Z46" s="24"/>
      <c r="AA46" s="24"/>
      <c r="AB46" s="24">
        <v>9</v>
      </c>
      <c r="AC46" s="24">
        <v>9</v>
      </c>
      <c r="AD46" s="24">
        <v>10</v>
      </c>
      <c r="AE46" s="24"/>
      <c r="AF46" s="24">
        <v>9</v>
      </c>
      <c r="AG46" s="24"/>
      <c r="AH46" s="24"/>
      <c r="AI46" s="25" t="s">
        <v>29</v>
      </c>
    </row>
    <row r="47" spans="2:35" x14ac:dyDescent="0.25">
      <c r="B47" s="35">
        <f>DATE(AE1,9,1)</f>
        <v>45170</v>
      </c>
      <c r="C47" s="36"/>
      <c r="D47" s="15">
        <f>DATE(AE1,9,1)</f>
        <v>45170</v>
      </c>
      <c r="E47" s="15">
        <f t="shared" ref="E47:AG47" si="8">D47+1</f>
        <v>45171</v>
      </c>
      <c r="F47" s="15">
        <f t="shared" si="8"/>
        <v>45172</v>
      </c>
      <c r="G47" s="15">
        <f t="shared" si="8"/>
        <v>45173</v>
      </c>
      <c r="H47" s="15">
        <f t="shared" si="8"/>
        <v>45174</v>
      </c>
      <c r="I47" s="15">
        <f t="shared" si="8"/>
        <v>45175</v>
      </c>
      <c r="J47" s="15">
        <f t="shared" si="8"/>
        <v>45176</v>
      </c>
      <c r="K47" s="15">
        <f t="shared" si="8"/>
        <v>45177</v>
      </c>
      <c r="L47" s="15">
        <f t="shared" si="8"/>
        <v>45178</v>
      </c>
      <c r="M47" s="15">
        <f t="shared" si="8"/>
        <v>45179</v>
      </c>
      <c r="N47" s="15">
        <f t="shared" si="8"/>
        <v>45180</v>
      </c>
      <c r="O47" s="15">
        <f t="shared" si="8"/>
        <v>45181</v>
      </c>
      <c r="P47" s="15">
        <f t="shared" si="8"/>
        <v>45182</v>
      </c>
      <c r="Q47" s="15">
        <f t="shared" si="8"/>
        <v>45183</v>
      </c>
      <c r="R47" s="15">
        <f t="shared" si="8"/>
        <v>45184</v>
      </c>
      <c r="S47" s="15">
        <f t="shared" si="8"/>
        <v>45185</v>
      </c>
      <c r="T47" s="15">
        <f t="shared" si="8"/>
        <v>45186</v>
      </c>
      <c r="U47" s="15">
        <f t="shared" si="8"/>
        <v>45187</v>
      </c>
      <c r="V47" s="15">
        <f t="shared" si="8"/>
        <v>45188</v>
      </c>
      <c r="W47" s="15">
        <f t="shared" si="8"/>
        <v>45189</v>
      </c>
      <c r="X47" s="15">
        <f t="shared" si="8"/>
        <v>45190</v>
      </c>
      <c r="Y47" s="15">
        <f t="shared" si="8"/>
        <v>45191</v>
      </c>
      <c r="Z47" s="15">
        <f t="shared" si="8"/>
        <v>45192</v>
      </c>
      <c r="AA47" s="15">
        <f t="shared" si="8"/>
        <v>45193</v>
      </c>
      <c r="AB47" s="15">
        <f t="shared" si="8"/>
        <v>45194</v>
      </c>
      <c r="AC47" s="15">
        <f t="shared" si="8"/>
        <v>45195</v>
      </c>
      <c r="AD47" s="15">
        <f t="shared" si="8"/>
        <v>45196</v>
      </c>
      <c r="AE47" s="15">
        <f t="shared" si="8"/>
        <v>45197</v>
      </c>
      <c r="AF47" s="15">
        <f t="shared" si="8"/>
        <v>45198</v>
      </c>
      <c r="AG47" s="15">
        <f t="shared" si="8"/>
        <v>45199</v>
      </c>
      <c r="AH47" s="16"/>
      <c r="AI47" s="17" t="s">
        <v>0</v>
      </c>
    </row>
    <row r="48" spans="2:35" x14ac:dyDescent="0.25">
      <c r="B48" s="37" t="s">
        <v>0</v>
      </c>
      <c r="C48" s="38"/>
      <c r="D48" s="2">
        <v>66</v>
      </c>
      <c r="E48" s="2">
        <v>25</v>
      </c>
      <c r="F48" s="2">
        <v>18</v>
      </c>
      <c r="G48" s="2">
        <v>81</v>
      </c>
      <c r="H48" s="2">
        <v>77</v>
      </c>
      <c r="I48" s="2">
        <v>93</v>
      </c>
      <c r="J48" s="2">
        <v>55</v>
      </c>
      <c r="K48" s="2">
        <v>78</v>
      </c>
      <c r="L48" s="2">
        <v>32</v>
      </c>
      <c r="M48" s="2">
        <v>23</v>
      </c>
      <c r="N48" s="2">
        <v>74</v>
      </c>
      <c r="O48" s="2">
        <v>66</v>
      </c>
      <c r="P48" s="2">
        <v>82</v>
      </c>
      <c r="Q48" s="2">
        <v>91</v>
      </c>
      <c r="R48" s="2">
        <v>96</v>
      </c>
      <c r="S48" s="2">
        <v>30</v>
      </c>
      <c r="T48" s="2">
        <v>26</v>
      </c>
      <c r="U48" s="2">
        <v>93</v>
      </c>
      <c r="V48" s="2">
        <v>88</v>
      </c>
      <c r="W48" s="2">
        <v>82</v>
      </c>
      <c r="X48" s="2">
        <v>83</v>
      </c>
      <c r="Y48" s="2">
        <v>86</v>
      </c>
      <c r="Z48" s="2">
        <v>23</v>
      </c>
      <c r="AA48" s="2">
        <v>12</v>
      </c>
      <c r="AB48" s="2">
        <v>96</v>
      </c>
      <c r="AC48" s="2">
        <v>81</v>
      </c>
      <c r="AD48" s="2">
        <v>85</v>
      </c>
      <c r="AE48" s="2">
        <v>26</v>
      </c>
      <c r="AF48" s="2">
        <v>87</v>
      </c>
      <c r="AG48" s="2">
        <v>29</v>
      </c>
      <c r="AH48" s="2"/>
      <c r="AI48" s="18">
        <f>IF(SUM(D48:AH48)=0,"",SUM(D48:AH48))</f>
        <v>1884</v>
      </c>
    </row>
    <row r="49" spans="2:35" x14ac:dyDescent="0.25">
      <c r="B49" s="6" t="s">
        <v>2</v>
      </c>
      <c r="C49" s="7">
        <f>IF(AI49="","",AI49/AI48)</f>
        <v>0.91772823779193202</v>
      </c>
      <c r="D49" s="2">
        <v>61</v>
      </c>
      <c r="E49" s="2">
        <v>24</v>
      </c>
      <c r="F49" s="2">
        <v>17</v>
      </c>
      <c r="G49" s="2">
        <v>75</v>
      </c>
      <c r="H49" s="2">
        <v>77</v>
      </c>
      <c r="I49" s="2">
        <v>82</v>
      </c>
      <c r="J49" s="2">
        <v>54</v>
      </c>
      <c r="K49" s="2">
        <v>64</v>
      </c>
      <c r="L49" s="2">
        <v>26</v>
      </c>
      <c r="M49" s="2">
        <v>23</v>
      </c>
      <c r="N49" s="2">
        <v>73</v>
      </c>
      <c r="O49" s="2">
        <v>65</v>
      </c>
      <c r="P49" s="2">
        <v>78</v>
      </c>
      <c r="Q49" s="2">
        <v>81</v>
      </c>
      <c r="R49" s="2">
        <v>86</v>
      </c>
      <c r="S49" s="2">
        <v>22</v>
      </c>
      <c r="T49" s="2">
        <v>26</v>
      </c>
      <c r="U49" s="2">
        <v>84</v>
      </c>
      <c r="V49" s="2">
        <v>80</v>
      </c>
      <c r="W49" s="2">
        <v>78</v>
      </c>
      <c r="X49" s="2">
        <v>73</v>
      </c>
      <c r="Y49" s="2">
        <v>82</v>
      </c>
      <c r="Z49" s="2">
        <v>20</v>
      </c>
      <c r="AA49" s="2">
        <v>12</v>
      </c>
      <c r="AB49" s="2">
        <v>88</v>
      </c>
      <c r="AC49" s="2">
        <v>75</v>
      </c>
      <c r="AD49" s="2">
        <v>77</v>
      </c>
      <c r="AE49" s="2">
        <v>20</v>
      </c>
      <c r="AF49" s="2">
        <v>81</v>
      </c>
      <c r="AG49" s="2">
        <v>25</v>
      </c>
      <c r="AH49" s="2"/>
      <c r="AI49" s="18">
        <f>IF(SUM(D49:AH49)=0,"",SUM(D49:AH49))</f>
        <v>1729</v>
      </c>
    </row>
    <row r="50" spans="2:35" x14ac:dyDescent="0.25">
      <c r="B50" s="39" t="s">
        <v>1</v>
      </c>
      <c r="C50" s="40"/>
      <c r="D50" s="2">
        <v>5</v>
      </c>
      <c r="E50" s="2">
        <v>1</v>
      </c>
      <c r="F50" s="2">
        <v>1</v>
      </c>
      <c r="G50" s="2">
        <v>6</v>
      </c>
      <c r="H50" s="2">
        <v>0</v>
      </c>
      <c r="I50" s="2">
        <v>11</v>
      </c>
      <c r="J50" s="2">
        <v>1</v>
      </c>
      <c r="K50" s="2">
        <v>14</v>
      </c>
      <c r="L50" s="2">
        <v>6</v>
      </c>
      <c r="M50" s="2">
        <v>0</v>
      </c>
      <c r="N50" s="2">
        <v>1</v>
      </c>
      <c r="O50" s="2">
        <v>1</v>
      </c>
      <c r="P50" s="2">
        <v>4</v>
      </c>
      <c r="Q50" s="2">
        <v>10</v>
      </c>
      <c r="R50" s="2">
        <v>10</v>
      </c>
      <c r="S50" s="2">
        <v>8</v>
      </c>
      <c r="T50" s="2">
        <v>0</v>
      </c>
      <c r="U50" s="2">
        <v>9</v>
      </c>
      <c r="V50" s="2">
        <v>8</v>
      </c>
      <c r="W50" s="2">
        <v>4</v>
      </c>
      <c r="X50" s="2">
        <v>10</v>
      </c>
      <c r="Y50" s="2">
        <v>4</v>
      </c>
      <c r="Z50" s="2">
        <v>3</v>
      </c>
      <c r="AA50" s="2">
        <v>0</v>
      </c>
      <c r="AB50" s="2">
        <v>8</v>
      </c>
      <c r="AC50" s="2">
        <v>6</v>
      </c>
      <c r="AD50" s="2">
        <v>8</v>
      </c>
      <c r="AE50" s="2">
        <v>6</v>
      </c>
      <c r="AF50" s="2">
        <v>6</v>
      </c>
      <c r="AG50" s="2">
        <v>4</v>
      </c>
      <c r="AH50" s="2"/>
      <c r="AI50" s="18">
        <f>IF(SUM(D50:AH50)=0,"",SUM(D50:AH50))</f>
        <v>155</v>
      </c>
    </row>
    <row r="51" spans="2:35" x14ac:dyDescent="0.25">
      <c r="B51" s="3"/>
      <c r="C51" s="24"/>
      <c r="D51" s="24"/>
      <c r="E51" s="24">
        <v>9</v>
      </c>
      <c r="F51" s="24">
        <v>10</v>
      </c>
      <c r="G51" s="24">
        <v>10</v>
      </c>
      <c r="H51" s="24">
        <v>10</v>
      </c>
      <c r="I51" s="24">
        <v>9</v>
      </c>
      <c r="J51" s="24"/>
      <c r="K51" s="24"/>
      <c r="L51" s="24">
        <v>10</v>
      </c>
      <c r="M51" s="24">
        <v>10</v>
      </c>
      <c r="N51" s="24">
        <v>10</v>
      </c>
      <c r="O51" s="24">
        <v>10</v>
      </c>
      <c r="P51" s="24">
        <v>10</v>
      </c>
      <c r="Q51" s="24"/>
      <c r="R51" s="24"/>
      <c r="S51" s="24">
        <v>9</v>
      </c>
      <c r="T51" s="24">
        <v>11</v>
      </c>
      <c r="U51" s="24">
        <v>7</v>
      </c>
      <c r="V51" s="24">
        <v>8</v>
      </c>
      <c r="W51" s="24">
        <v>9</v>
      </c>
      <c r="X51" s="24"/>
      <c r="Y51" s="24"/>
      <c r="Z51" s="24">
        <v>11</v>
      </c>
      <c r="AA51" s="24">
        <v>10</v>
      </c>
      <c r="AB51" s="24">
        <v>11</v>
      </c>
      <c r="AC51" s="24">
        <v>9</v>
      </c>
      <c r="AD51" s="24">
        <v>8</v>
      </c>
      <c r="AE51" s="24"/>
      <c r="AF51" s="24"/>
      <c r="AG51" s="24">
        <v>11</v>
      </c>
      <c r="AH51" s="24">
        <v>11</v>
      </c>
      <c r="AI51" s="25" t="s">
        <v>30</v>
      </c>
    </row>
    <row r="52" spans="2:35" x14ac:dyDescent="0.25">
      <c r="B52" s="35">
        <f>DATE(AE1,10,1)</f>
        <v>45200</v>
      </c>
      <c r="C52" s="36"/>
      <c r="D52" s="15">
        <f>DATE(AE1,10,1)</f>
        <v>45200</v>
      </c>
      <c r="E52" s="15">
        <f t="shared" ref="E52:AH52" si="9">D52+1</f>
        <v>45201</v>
      </c>
      <c r="F52" s="15">
        <f t="shared" si="9"/>
        <v>45202</v>
      </c>
      <c r="G52" s="15">
        <f t="shared" si="9"/>
        <v>45203</v>
      </c>
      <c r="H52" s="15">
        <f t="shared" si="9"/>
        <v>45204</v>
      </c>
      <c r="I52" s="15">
        <f t="shared" si="9"/>
        <v>45205</v>
      </c>
      <c r="J52" s="15">
        <f t="shared" si="9"/>
        <v>45206</v>
      </c>
      <c r="K52" s="15">
        <f t="shared" si="9"/>
        <v>45207</v>
      </c>
      <c r="L52" s="15">
        <f t="shared" si="9"/>
        <v>45208</v>
      </c>
      <c r="M52" s="15">
        <f t="shared" si="9"/>
        <v>45209</v>
      </c>
      <c r="N52" s="15">
        <f t="shared" si="9"/>
        <v>45210</v>
      </c>
      <c r="O52" s="15">
        <f t="shared" si="9"/>
        <v>45211</v>
      </c>
      <c r="P52" s="15">
        <f t="shared" si="9"/>
        <v>45212</v>
      </c>
      <c r="Q52" s="15">
        <f t="shared" si="9"/>
        <v>45213</v>
      </c>
      <c r="R52" s="15">
        <f t="shared" si="9"/>
        <v>45214</v>
      </c>
      <c r="S52" s="15">
        <f t="shared" si="9"/>
        <v>45215</v>
      </c>
      <c r="T52" s="15">
        <f t="shared" si="9"/>
        <v>45216</v>
      </c>
      <c r="U52" s="15">
        <f t="shared" si="9"/>
        <v>45217</v>
      </c>
      <c r="V52" s="15">
        <f t="shared" si="9"/>
        <v>45218</v>
      </c>
      <c r="W52" s="15">
        <f t="shared" si="9"/>
        <v>45219</v>
      </c>
      <c r="X52" s="15">
        <f t="shared" si="9"/>
        <v>45220</v>
      </c>
      <c r="Y52" s="15">
        <f t="shared" si="9"/>
        <v>45221</v>
      </c>
      <c r="Z52" s="15">
        <f t="shared" si="9"/>
        <v>45222</v>
      </c>
      <c r="AA52" s="15">
        <f t="shared" si="9"/>
        <v>45223</v>
      </c>
      <c r="AB52" s="15">
        <f t="shared" si="9"/>
        <v>45224</v>
      </c>
      <c r="AC52" s="15">
        <f t="shared" si="9"/>
        <v>45225</v>
      </c>
      <c r="AD52" s="15">
        <f t="shared" si="9"/>
        <v>45226</v>
      </c>
      <c r="AE52" s="15">
        <f t="shared" si="9"/>
        <v>45227</v>
      </c>
      <c r="AF52" s="15">
        <f t="shared" si="9"/>
        <v>45228</v>
      </c>
      <c r="AG52" s="15">
        <f t="shared" si="9"/>
        <v>45229</v>
      </c>
      <c r="AH52" s="15">
        <f t="shared" si="9"/>
        <v>45230</v>
      </c>
      <c r="AI52" s="17" t="s">
        <v>0</v>
      </c>
    </row>
    <row r="53" spans="2:35" x14ac:dyDescent="0.25">
      <c r="B53" s="37" t="s">
        <v>0</v>
      </c>
      <c r="C53" s="38"/>
      <c r="D53" s="2">
        <v>11</v>
      </c>
      <c r="E53" s="2">
        <v>86</v>
      </c>
      <c r="F53" s="2">
        <v>84</v>
      </c>
      <c r="G53" s="2">
        <v>101</v>
      </c>
      <c r="H53" s="2">
        <v>81</v>
      </c>
      <c r="I53" s="2">
        <v>97</v>
      </c>
      <c r="J53" s="2">
        <v>22</v>
      </c>
      <c r="K53" s="2">
        <v>16</v>
      </c>
      <c r="L53" s="2">
        <v>73</v>
      </c>
      <c r="M53" s="2">
        <v>98</v>
      </c>
      <c r="N53" s="2">
        <v>95</v>
      </c>
      <c r="O53" s="2">
        <v>80</v>
      </c>
      <c r="P53" s="2">
        <v>86</v>
      </c>
      <c r="Q53" s="2">
        <v>27</v>
      </c>
      <c r="R53" s="2">
        <v>13</v>
      </c>
      <c r="S53" s="2">
        <v>89</v>
      </c>
      <c r="T53" s="2">
        <v>79</v>
      </c>
      <c r="U53" s="2">
        <v>92</v>
      </c>
      <c r="V53" s="2">
        <v>90</v>
      </c>
      <c r="W53" s="2">
        <v>106</v>
      </c>
      <c r="X53" s="2">
        <v>28</v>
      </c>
      <c r="Y53" s="2">
        <v>24</v>
      </c>
      <c r="Z53" s="2">
        <v>98</v>
      </c>
      <c r="AA53" s="2">
        <v>92</v>
      </c>
      <c r="AB53" s="2">
        <v>111</v>
      </c>
      <c r="AC53" s="2">
        <v>83</v>
      </c>
      <c r="AD53" s="2">
        <v>84</v>
      </c>
      <c r="AE53" s="2">
        <v>20</v>
      </c>
      <c r="AF53" s="2">
        <v>16</v>
      </c>
      <c r="AG53" s="2">
        <v>112</v>
      </c>
      <c r="AH53" s="2">
        <v>84</v>
      </c>
      <c r="AI53" s="18">
        <f>IF(SUM(D53:AH53)=0,"",SUM(D53:AH53))</f>
        <v>2178</v>
      </c>
    </row>
    <row r="54" spans="2:35" x14ac:dyDescent="0.25">
      <c r="B54" s="6" t="s">
        <v>2</v>
      </c>
      <c r="C54" s="7">
        <f>IF(AI54="","",AI54/AI53)</f>
        <v>0.91919191919191923</v>
      </c>
      <c r="D54" s="2">
        <v>11</v>
      </c>
      <c r="E54" s="2">
        <v>78</v>
      </c>
      <c r="F54" s="2">
        <v>80</v>
      </c>
      <c r="G54" s="2">
        <v>94</v>
      </c>
      <c r="H54" s="2">
        <v>78</v>
      </c>
      <c r="I54" s="2">
        <v>87</v>
      </c>
      <c r="J54" s="2">
        <v>19</v>
      </c>
      <c r="K54" s="2">
        <v>16</v>
      </c>
      <c r="L54" s="2">
        <v>72</v>
      </c>
      <c r="M54" s="2">
        <v>90</v>
      </c>
      <c r="N54" s="2">
        <v>88</v>
      </c>
      <c r="O54" s="2">
        <v>75</v>
      </c>
      <c r="P54" s="2">
        <v>84</v>
      </c>
      <c r="Q54" s="2">
        <v>23</v>
      </c>
      <c r="R54" s="2">
        <v>13</v>
      </c>
      <c r="S54" s="2">
        <v>83</v>
      </c>
      <c r="T54" s="2">
        <v>72</v>
      </c>
      <c r="U54" s="2">
        <v>67</v>
      </c>
      <c r="V54" s="2">
        <v>78</v>
      </c>
      <c r="W54" s="2">
        <v>95</v>
      </c>
      <c r="X54" s="2">
        <v>24</v>
      </c>
      <c r="Y54" s="2">
        <v>24</v>
      </c>
      <c r="Z54" s="2">
        <v>94</v>
      </c>
      <c r="AA54" s="2">
        <v>85</v>
      </c>
      <c r="AB54" s="2">
        <v>98</v>
      </c>
      <c r="AC54" s="2">
        <v>78</v>
      </c>
      <c r="AD54" s="2">
        <v>79</v>
      </c>
      <c r="AE54" s="2">
        <v>18</v>
      </c>
      <c r="AF54" s="2">
        <v>16</v>
      </c>
      <c r="AG54" s="2">
        <v>103</v>
      </c>
      <c r="AH54" s="2">
        <v>80</v>
      </c>
      <c r="AI54" s="18">
        <f>IF(SUM(D54:AH54)=0,"",SUM(D54:AH54))</f>
        <v>2002</v>
      </c>
    </row>
    <row r="55" spans="2:35" x14ac:dyDescent="0.25">
      <c r="B55" s="39" t="s">
        <v>1</v>
      </c>
      <c r="C55" s="40"/>
      <c r="D55" s="2">
        <v>0</v>
      </c>
      <c r="E55" s="2">
        <v>8</v>
      </c>
      <c r="F55" s="2">
        <v>4</v>
      </c>
      <c r="G55" s="2">
        <v>7</v>
      </c>
      <c r="H55" s="2">
        <v>3</v>
      </c>
      <c r="I55" s="2">
        <v>10</v>
      </c>
      <c r="J55" s="2">
        <v>3</v>
      </c>
      <c r="K55" s="2">
        <v>0</v>
      </c>
      <c r="L55" s="2">
        <v>1</v>
      </c>
      <c r="M55" s="2">
        <v>8</v>
      </c>
      <c r="N55" s="2">
        <v>7</v>
      </c>
      <c r="O55" s="2">
        <v>5</v>
      </c>
      <c r="P55" s="2">
        <v>2</v>
      </c>
      <c r="Q55" s="2">
        <v>4</v>
      </c>
      <c r="R55" s="2">
        <v>0</v>
      </c>
      <c r="S55" s="2">
        <v>6</v>
      </c>
      <c r="T55" s="2">
        <v>7</v>
      </c>
      <c r="U55" s="2">
        <v>25</v>
      </c>
      <c r="V55" s="2">
        <v>18</v>
      </c>
      <c r="W55" s="2">
        <v>11</v>
      </c>
      <c r="X55" s="2">
        <v>4</v>
      </c>
      <c r="Y55" s="2">
        <v>0</v>
      </c>
      <c r="Z55" s="2">
        <v>4</v>
      </c>
      <c r="AA55" s="2">
        <v>7</v>
      </c>
      <c r="AB55" s="2">
        <v>13</v>
      </c>
      <c r="AC55" s="2">
        <v>5</v>
      </c>
      <c r="AD55" s="2">
        <v>5</v>
      </c>
      <c r="AE55" s="2">
        <v>2</v>
      </c>
      <c r="AF55" s="2">
        <v>0</v>
      </c>
      <c r="AG55" s="2">
        <v>9</v>
      </c>
      <c r="AH55" s="2">
        <v>4</v>
      </c>
      <c r="AI55" s="18">
        <f>IF(SUM(D55:AH55)=0,"",SUM(D55:AH55))</f>
        <v>182</v>
      </c>
    </row>
    <row r="56" spans="2:35" x14ac:dyDescent="0.25">
      <c r="B56" s="3"/>
      <c r="C56" s="3"/>
      <c r="D56" s="20">
        <v>10</v>
      </c>
      <c r="E56" s="20">
        <v>11</v>
      </c>
      <c r="F56" s="20">
        <v>11</v>
      </c>
      <c r="G56" s="20"/>
      <c r="H56" s="20"/>
      <c r="I56" s="20">
        <v>10</v>
      </c>
      <c r="J56" s="20">
        <v>11</v>
      </c>
      <c r="K56" s="20">
        <v>10</v>
      </c>
      <c r="L56" s="20">
        <v>9</v>
      </c>
      <c r="M56" s="20">
        <v>9</v>
      </c>
      <c r="N56" s="20"/>
      <c r="O56" s="20"/>
      <c r="P56" s="20">
        <v>8</v>
      </c>
      <c r="Q56" s="20">
        <v>8</v>
      </c>
      <c r="R56" s="20">
        <v>8</v>
      </c>
      <c r="S56" s="20">
        <v>9</v>
      </c>
      <c r="T56" s="20"/>
      <c r="U56" s="20"/>
      <c r="V56" s="20"/>
      <c r="W56" s="20">
        <v>9</v>
      </c>
      <c r="X56" s="20">
        <v>8</v>
      </c>
      <c r="Y56" s="20">
        <v>9</v>
      </c>
      <c r="Z56" s="20">
        <v>8</v>
      </c>
      <c r="AA56" s="20">
        <v>9</v>
      </c>
      <c r="AB56" s="20"/>
      <c r="AC56" s="20"/>
      <c r="AD56" s="20">
        <v>8</v>
      </c>
      <c r="AE56" s="20">
        <v>8</v>
      </c>
      <c r="AF56" s="20">
        <v>9</v>
      </c>
      <c r="AG56" s="20">
        <v>9</v>
      </c>
      <c r="AH56" s="20"/>
      <c r="AI56" s="25" t="s">
        <v>31</v>
      </c>
    </row>
    <row r="57" spans="2:35" x14ac:dyDescent="0.25">
      <c r="B57" s="35">
        <f>DATE(AE1,11,1)</f>
        <v>45231</v>
      </c>
      <c r="C57" s="36"/>
      <c r="D57" s="15">
        <f>DATE(AE1,11,1)</f>
        <v>45231</v>
      </c>
      <c r="E57" s="15">
        <f t="shared" ref="E57:AG57" si="10">D57+1</f>
        <v>45232</v>
      </c>
      <c r="F57" s="15">
        <f t="shared" si="10"/>
        <v>45233</v>
      </c>
      <c r="G57" s="15">
        <f t="shared" si="10"/>
        <v>45234</v>
      </c>
      <c r="H57" s="15">
        <f t="shared" si="10"/>
        <v>45235</v>
      </c>
      <c r="I57" s="15">
        <f t="shared" si="10"/>
        <v>45236</v>
      </c>
      <c r="J57" s="15">
        <f t="shared" si="10"/>
        <v>45237</v>
      </c>
      <c r="K57" s="15">
        <f t="shared" si="10"/>
        <v>45238</v>
      </c>
      <c r="L57" s="15">
        <f t="shared" si="10"/>
        <v>45239</v>
      </c>
      <c r="M57" s="15">
        <f t="shared" si="10"/>
        <v>45240</v>
      </c>
      <c r="N57" s="15">
        <f t="shared" si="10"/>
        <v>45241</v>
      </c>
      <c r="O57" s="15">
        <f t="shared" si="10"/>
        <v>45242</v>
      </c>
      <c r="P57" s="15">
        <f t="shared" si="10"/>
        <v>45243</v>
      </c>
      <c r="Q57" s="15">
        <f t="shared" si="10"/>
        <v>45244</v>
      </c>
      <c r="R57" s="15">
        <f t="shared" si="10"/>
        <v>45245</v>
      </c>
      <c r="S57" s="15">
        <f t="shared" si="10"/>
        <v>45246</v>
      </c>
      <c r="T57" s="15">
        <f t="shared" si="10"/>
        <v>45247</v>
      </c>
      <c r="U57" s="15">
        <f t="shared" si="10"/>
        <v>45248</v>
      </c>
      <c r="V57" s="15">
        <f t="shared" si="10"/>
        <v>45249</v>
      </c>
      <c r="W57" s="15">
        <f t="shared" si="10"/>
        <v>45250</v>
      </c>
      <c r="X57" s="15">
        <f t="shared" si="10"/>
        <v>45251</v>
      </c>
      <c r="Y57" s="15">
        <f t="shared" si="10"/>
        <v>45252</v>
      </c>
      <c r="Z57" s="15">
        <f t="shared" si="10"/>
        <v>45253</v>
      </c>
      <c r="AA57" s="15">
        <f t="shared" si="10"/>
        <v>45254</v>
      </c>
      <c r="AB57" s="15">
        <f t="shared" si="10"/>
        <v>45255</v>
      </c>
      <c r="AC57" s="15">
        <f t="shared" si="10"/>
        <v>45256</v>
      </c>
      <c r="AD57" s="15">
        <f t="shared" si="10"/>
        <v>45257</v>
      </c>
      <c r="AE57" s="15">
        <f t="shared" si="10"/>
        <v>45258</v>
      </c>
      <c r="AF57" s="15">
        <f t="shared" si="10"/>
        <v>45259</v>
      </c>
      <c r="AG57" s="15">
        <f t="shared" si="10"/>
        <v>45260</v>
      </c>
      <c r="AH57" s="16"/>
      <c r="AI57" s="17" t="s">
        <v>0</v>
      </c>
    </row>
    <row r="58" spans="2:35" x14ac:dyDescent="0.25">
      <c r="B58" s="37" t="s">
        <v>0</v>
      </c>
      <c r="C58" s="38"/>
      <c r="D58" s="2">
        <v>88</v>
      </c>
      <c r="E58" s="2">
        <v>84</v>
      </c>
      <c r="F58" s="2">
        <v>112</v>
      </c>
      <c r="G58" s="2">
        <v>28</v>
      </c>
      <c r="H58" s="2">
        <v>22</v>
      </c>
      <c r="I58" s="2">
        <v>90</v>
      </c>
      <c r="J58" s="2">
        <v>83</v>
      </c>
      <c r="K58" s="2">
        <v>106</v>
      </c>
      <c r="L58" s="2">
        <v>78</v>
      </c>
      <c r="M58" s="2">
        <v>91</v>
      </c>
      <c r="N58" s="2">
        <v>21</v>
      </c>
      <c r="O58" s="2">
        <v>17</v>
      </c>
      <c r="P58" s="2">
        <v>77</v>
      </c>
      <c r="Q58" s="2">
        <v>79</v>
      </c>
      <c r="R58" s="2">
        <v>95</v>
      </c>
      <c r="S58" s="2">
        <v>101</v>
      </c>
      <c r="T58" s="2">
        <v>30</v>
      </c>
      <c r="U58" s="2">
        <v>16</v>
      </c>
      <c r="V58" s="2">
        <v>17</v>
      </c>
      <c r="W58" s="2">
        <v>84</v>
      </c>
      <c r="X58" s="2">
        <v>92</v>
      </c>
      <c r="Y58" s="2">
        <v>102</v>
      </c>
      <c r="Z58" s="2">
        <v>99</v>
      </c>
      <c r="AA58" s="2">
        <v>102</v>
      </c>
      <c r="AB58" s="2">
        <v>24</v>
      </c>
      <c r="AC58" s="2">
        <v>20</v>
      </c>
      <c r="AD58" s="2">
        <v>106</v>
      </c>
      <c r="AE58" s="2">
        <v>92</v>
      </c>
      <c r="AF58" s="2">
        <v>107</v>
      </c>
      <c r="AG58" s="2">
        <v>91</v>
      </c>
      <c r="AH58" s="2"/>
      <c r="AI58" s="18">
        <f>IF(SUM(D58:AH58)=0,"",SUM(D58:AH58))</f>
        <v>2154</v>
      </c>
    </row>
    <row r="59" spans="2:35" x14ac:dyDescent="0.25">
      <c r="B59" s="6" t="s">
        <v>2</v>
      </c>
      <c r="C59" s="7">
        <f>IF(AI59="","",AI59/AI58)</f>
        <v>0.90250696378830086</v>
      </c>
      <c r="D59" s="2">
        <v>77</v>
      </c>
      <c r="E59" s="2">
        <v>84</v>
      </c>
      <c r="F59" s="2">
        <v>106</v>
      </c>
      <c r="G59" s="2">
        <v>27</v>
      </c>
      <c r="H59" s="2">
        <v>22</v>
      </c>
      <c r="I59" s="2">
        <v>83</v>
      </c>
      <c r="J59" s="2">
        <v>81</v>
      </c>
      <c r="K59" s="2">
        <v>86</v>
      </c>
      <c r="L59" s="2">
        <v>68</v>
      </c>
      <c r="M59" s="2">
        <v>81</v>
      </c>
      <c r="N59" s="2">
        <v>21</v>
      </c>
      <c r="O59" s="2">
        <v>17</v>
      </c>
      <c r="P59" s="2">
        <v>71</v>
      </c>
      <c r="Q59" s="2">
        <v>71</v>
      </c>
      <c r="R59" s="2">
        <v>82</v>
      </c>
      <c r="S59" s="2">
        <v>92</v>
      </c>
      <c r="T59" s="2">
        <v>29</v>
      </c>
      <c r="U59" s="2">
        <v>14</v>
      </c>
      <c r="V59" s="2">
        <v>17</v>
      </c>
      <c r="W59" s="2">
        <v>81</v>
      </c>
      <c r="X59" s="2">
        <v>82</v>
      </c>
      <c r="Y59" s="2">
        <v>89</v>
      </c>
      <c r="Z59" s="2">
        <v>89</v>
      </c>
      <c r="AA59" s="2">
        <v>86</v>
      </c>
      <c r="AB59" s="2">
        <v>23</v>
      </c>
      <c r="AC59" s="2">
        <v>20</v>
      </c>
      <c r="AD59" s="2">
        <v>91</v>
      </c>
      <c r="AE59" s="2">
        <v>88</v>
      </c>
      <c r="AF59" s="2">
        <v>87</v>
      </c>
      <c r="AG59" s="2">
        <v>79</v>
      </c>
      <c r="AH59" s="2"/>
      <c r="AI59" s="18">
        <f>IF(SUM(D59:AH59)=0,"",SUM(D59:AH59))</f>
        <v>1944</v>
      </c>
    </row>
    <row r="60" spans="2:35" x14ac:dyDescent="0.25">
      <c r="B60" s="39" t="s">
        <v>1</v>
      </c>
      <c r="C60" s="40"/>
      <c r="D60" s="2">
        <v>5</v>
      </c>
      <c r="E60" s="2">
        <v>2</v>
      </c>
      <c r="F60" s="2">
        <v>6</v>
      </c>
      <c r="G60" s="2">
        <v>1</v>
      </c>
      <c r="H60" s="2">
        <v>0</v>
      </c>
      <c r="I60" s="2">
        <v>7</v>
      </c>
      <c r="J60" s="2">
        <v>2</v>
      </c>
      <c r="K60" s="2">
        <v>20</v>
      </c>
      <c r="L60" s="2">
        <v>10</v>
      </c>
      <c r="M60" s="2">
        <v>10</v>
      </c>
      <c r="N60" s="2">
        <v>0</v>
      </c>
      <c r="O60" s="2">
        <v>0</v>
      </c>
      <c r="P60" s="2">
        <v>6</v>
      </c>
      <c r="Q60" s="2">
        <v>8</v>
      </c>
      <c r="R60" s="2">
        <v>13</v>
      </c>
      <c r="S60" s="2">
        <v>9</v>
      </c>
      <c r="T60" s="2">
        <v>1</v>
      </c>
      <c r="U60" s="2">
        <v>2</v>
      </c>
      <c r="V60" s="2">
        <v>0</v>
      </c>
      <c r="W60" s="2">
        <v>3</v>
      </c>
      <c r="X60" s="2">
        <v>10</v>
      </c>
      <c r="Y60" s="2">
        <v>13</v>
      </c>
      <c r="Z60" s="2">
        <v>10</v>
      </c>
      <c r="AA60" s="2">
        <v>16</v>
      </c>
      <c r="AB60" s="2">
        <v>1</v>
      </c>
      <c r="AC60" s="2">
        <v>0</v>
      </c>
      <c r="AD60" s="2">
        <v>15</v>
      </c>
      <c r="AE60" s="2">
        <v>4</v>
      </c>
      <c r="AF60" s="2">
        <v>20</v>
      </c>
      <c r="AG60" s="2">
        <v>12</v>
      </c>
      <c r="AH60" s="2"/>
      <c r="AI60" s="18">
        <f>IF(SUM(D60:AH60)=0,"",SUM(D60:AH60))</f>
        <v>206</v>
      </c>
    </row>
    <row r="61" spans="2:35" x14ac:dyDescent="0.25">
      <c r="B61" s="4"/>
      <c r="C61" s="4"/>
      <c r="D61" s="21">
        <v>10</v>
      </c>
      <c r="E61" s="21"/>
      <c r="F61" s="21"/>
      <c r="G61" s="21">
        <v>10</v>
      </c>
      <c r="H61" s="21">
        <v>11</v>
      </c>
      <c r="I61" s="21">
        <v>10</v>
      </c>
      <c r="J61" s="21">
        <v>11</v>
      </c>
      <c r="K61" s="21">
        <v>11</v>
      </c>
      <c r="L61" s="21">
        <v>-1</v>
      </c>
      <c r="M61" s="21">
        <v>-1</v>
      </c>
      <c r="N61" s="21">
        <v>8</v>
      </c>
      <c r="O61" s="21">
        <v>8</v>
      </c>
      <c r="P61" s="21">
        <v>8</v>
      </c>
      <c r="Q61" s="21">
        <v>8</v>
      </c>
      <c r="R61" s="21">
        <v>8</v>
      </c>
      <c r="S61" s="21"/>
      <c r="T61" s="21"/>
      <c r="U61" s="21">
        <v>8</v>
      </c>
      <c r="V61" s="21">
        <v>8</v>
      </c>
      <c r="W61" s="21">
        <v>9</v>
      </c>
      <c r="X61" s="21">
        <v>8</v>
      </c>
      <c r="Y61" s="21">
        <v>9</v>
      </c>
      <c r="Z61" s="21"/>
      <c r="AA61" s="21"/>
      <c r="AB61" s="21"/>
      <c r="AC61" s="21"/>
      <c r="AD61" s="21">
        <v>9</v>
      </c>
      <c r="AE61" s="21">
        <v>8</v>
      </c>
      <c r="AF61" s="21">
        <v>7</v>
      </c>
      <c r="AG61" s="21"/>
      <c r="AH61" s="21"/>
      <c r="AI61" s="25" t="s">
        <v>32</v>
      </c>
    </row>
    <row r="62" spans="2:35" x14ac:dyDescent="0.25">
      <c r="B62" s="35">
        <f>DATE(AE1,12,1)</f>
        <v>45261</v>
      </c>
      <c r="C62" s="36"/>
      <c r="D62" s="15">
        <f>DATE(AE1,12,1)</f>
        <v>45261</v>
      </c>
      <c r="E62" s="15">
        <f t="shared" ref="E62:AH62" si="11">D62+1</f>
        <v>45262</v>
      </c>
      <c r="F62" s="15">
        <f t="shared" si="11"/>
        <v>45263</v>
      </c>
      <c r="G62" s="15">
        <f t="shared" si="11"/>
        <v>45264</v>
      </c>
      <c r="H62" s="15">
        <f t="shared" si="11"/>
        <v>45265</v>
      </c>
      <c r="I62" s="15">
        <f t="shared" si="11"/>
        <v>45266</v>
      </c>
      <c r="J62" s="15">
        <f t="shared" si="11"/>
        <v>45267</v>
      </c>
      <c r="K62" s="15">
        <f t="shared" si="11"/>
        <v>45268</v>
      </c>
      <c r="L62" s="15">
        <f t="shared" si="11"/>
        <v>45269</v>
      </c>
      <c r="M62" s="15">
        <f t="shared" si="11"/>
        <v>45270</v>
      </c>
      <c r="N62" s="15">
        <f t="shared" si="11"/>
        <v>45271</v>
      </c>
      <c r="O62" s="15">
        <f t="shared" si="11"/>
        <v>45272</v>
      </c>
      <c r="P62" s="15">
        <f t="shared" si="11"/>
        <v>45273</v>
      </c>
      <c r="Q62" s="15">
        <f t="shared" si="11"/>
        <v>45274</v>
      </c>
      <c r="R62" s="15">
        <f t="shared" si="11"/>
        <v>45275</v>
      </c>
      <c r="S62" s="15">
        <f t="shared" si="11"/>
        <v>45276</v>
      </c>
      <c r="T62" s="15">
        <f t="shared" si="11"/>
        <v>45277</v>
      </c>
      <c r="U62" s="15">
        <f t="shared" si="11"/>
        <v>45278</v>
      </c>
      <c r="V62" s="15">
        <f t="shared" si="11"/>
        <v>45279</v>
      </c>
      <c r="W62" s="15">
        <f t="shared" si="11"/>
        <v>45280</v>
      </c>
      <c r="X62" s="15">
        <f t="shared" si="11"/>
        <v>45281</v>
      </c>
      <c r="Y62" s="15">
        <f t="shared" si="11"/>
        <v>45282</v>
      </c>
      <c r="Z62" s="15">
        <f t="shared" si="11"/>
        <v>45283</v>
      </c>
      <c r="AA62" s="15">
        <f t="shared" si="11"/>
        <v>45284</v>
      </c>
      <c r="AB62" s="15">
        <f t="shared" si="11"/>
        <v>45285</v>
      </c>
      <c r="AC62" s="15">
        <f t="shared" si="11"/>
        <v>45286</v>
      </c>
      <c r="AD62" s="15">
        <f t="shared" si="11"/>
        <v>45287</v>
      </c>
      <c r="AE62" s="15">
        <f t="shared" si="11"/>
        <v>45288</v>
      </c>
      <c r="AF62" s="15">
        <f t="shared" si="11"/>
        <v>45289</v>
      </c>
      <c r="AG62" s="15">
        <f t="shared" si="11"/>
        <v>45290</v>
      </c>
      <c r="AH62" s="15">
        <f t="shared" si="11"/>
        <v>45291</v>
      </c>
      <c r="AI62" s="17" t="s">
        <v>0</v>
      </c>
    </row>
    <row r="63" spans="2:35" x14ac:dyDescent="0.25">
      <c r="B63" s="37" t="s">
        <v>0</v>
      </c>
      <c r="C63" s="38"/>
      <c r="D63" s="2">
        <v>107</v>
      </c>
      <c r="E63" s="2">
        <v>32</v>
      </c>
      <c r="F63" s="2">
        <v>20</v>
      </c>
      <c r="G63" s="2">
        <v>118</v>
      </c>
      <c r="H63" s="2">
        <v>107</v>
      </c>
      <c r="I63" s="2">
        <v>104</v>
      </c>
      <c r="J63" s="2">
        <v>95</v>
      </c>
      <c r="K63" s="2">
        <v>91</v>
      </c>
      <c r="L63" s="2">
        <v>28</v>
      </c>
      <c r="M63" s="2">
        <v>31</v>
      </c>
      <c r="N63" s="2">
        <v>76</v>
      </c>
      <c r="O63" s="2">
        <v>115</v>
      </c>
      <c r="P63" s="2">
        <v>87</v>
      </c>
      <c r="Q63" s="2">
        <v>102</v>
      </c>
      <c r="R63" s="2">
        <v>97</v>
      </c>
      <c r="S63" s="2">
        <v>30</v>
      </c>
      <c r="T63" s="2">
        <v>17</v>
      </c>
      <c r="U63" s="2">
        <v>106</v>
      </c>
      <c r="V63" s="2">
        <v>91</v>
      </c>
      <c r="W63" s="2">
        <v>104</v>
      </c>
      <c r="X63" s="2">
        <v>92</v>
      </c>
      <c r="Y63" s="2">
        <v>111</v>
      </c>
      <c r="Z63" s="2">
        <v>23</v>
      </c>
      <c r="AA63" s="2">
        <v>16</v>
      </c>
      <c r="AB63" s="2">
        <v>18</v>
      </c>
      <c r="AC63" s="2">
        <v>32</v>
      </c>
      <c r="AD63" s="2">
        <v>60</v>
      </c>
      <c r="AE63" s="2">
        <v>61</v>
      </c>
      <c r="AF63" s="2">
        <v>77</v>
      </c>
      <c r="AG63" s="2">
        <v>19</v>
      </c>
      <c r="AH63" s="2">
        <v>27</v>
      </c>
      <c r="AI63" s="18">
        <f>IF(SUM(D63:AH63)=0,"",SUM(D63:AH63))</f>
        <v>2094</v>
      </c>
    </row>
    <row r="64" spans="2:35" x14ac:dyDescent="0.25">
      <c r="B64" s="6" t="s">
        <v>2</v>
      </c>
      <c r="C64" s="7">
        <f>IF(AI64="","",AI64/AI63)</f>
        <v>0.88729703915950331</v>
      </c>
      <c r="D64" s="2">
        <v>97</v>
      </c>
      <c r="E64" s="2">
        <v>28</v>
      </c>
      <c r="F64" s="2">
        <v>20</v>
      </c>
      <c r="G64" s="2">
        <v>99</v>
      </c>
      <c r="H64" s="2">
        <v>97</v>
      </c>
      <c r="I64" s="2">
        <v>88</v>
      </c>
      <c r="J64" s="2">
        <v>89</v>
      </c>
      <c r="K64" s="2">
        <v>90</v>
      </c>
      <c r="L64" s="2">
        <v>24</v>
      </c>
      <c r="M64" s="2">
        <v>27</v>
      </c>
      <c r="N64" s="2">
        <v>63</v>
      </c>
      <c r="O64" s="2">
        <v>97</v>
      </c>
      <c r="P64" s="2">
        <v>70</v>
      </c>
      <c r="Q64" s="2">
        <v>83</v>
      </c>
      <c r="R64" s="2">
        <v>74</v>
      </c>
      <c r="S64" s="2">
        <v>27</v>
      </c>
      <c r="T64" s="2">
        <v>17</v>
      </c>
      <c r="U64" s="2">
        <v>88</v>
      </c>
      <c r="V64" s="2">
        <v>79</v>
      </c>
      <c r="W64" s="2">
        <v>92</v>
      </c>
      <c r="X64" s="2">
        <v>92</v>
      </c>
      <c r="Y64" s="2">
        <v>92</v>
      </c>
      <c r="Z64" s="2">
        <v>20</v>
      </c>
      <c r="AA64" s="2">
        <v>16</v>
      </c>
      <c r="AB64" s="2">
        <v>18</v>
      </c>
      <c r="AC64" s="2">
        <v>31</v>
      </c>
      <c r="AD64" s="2">
        <v>60</v>
      </c>
      <c r="AE64" s="2">
        <v>60</v>
      </c>
      <c r="AF64" s="2">
        <v>75</v>
      </c>
      <c r="AG64" s="2">
        <v>18</v>
      </c>
      <c r="AH64" s="2">
        <v>27</v>
      </c>
      <c r="AI64" s="18">
        <f>IF(SUM(D64:AH64)=0,"",SUM(D64:AH64))</f>
        <v>1858</v>
      </c>
    </row>
    <row r="65" spans="2:35" x14ac:dyDescent="0.25">
      <c r="B65" s="39" t="s">
        <v>1</v>
      </c>
      <c r="C65" s="40"/>
      <c r="D65" s="2">
        <v>10</v>
      </c>
      <c r="E65" s="2">
        <v>4</v>
      </c>
      <c r="F65" s="2">
        <v>0</v>
      </c>
      <c r="G65" s="2">
        <v>19</v>
      </c>
      <c r="H65" s="2">
        <v>10</v>
      </c>
      <c r="I65" s="2">
        <v>16</v>
      </c>
      <c r="J65" s="2">
        <v>6</v>
      </c>
      <c r="K65" s="2">
        <v>1</v>
      </c>
      <c r="L65" s="2">
        <v>4</v>
      </c>
      <c r="M65" s="2">
        <v>4</v>
      </c>
      <c r="N65" s="2">
        <v>13</v>
      </c>
      <c r="O65" s="2">
        <v>18</v>
      </c>
      <c r="P65" s="2">
        <v>17</v>
      </c>
      <c r="Q65" s="2">
        <v>19</v>
      </c>
      <c r="R65" s="2">
        <v>23</v>
      </c>
      <c r="S65" s="2">
        <v>3</v>
      </c>
      <c r="T65" s="2">
        <v>0</v>
      </c>
      <c r="U65" s="2">
        <v>18</v>
      </c>
      <c r="V65" s="2">
        <v>12</v>
      </c>
      <c r="W65" s="2">
        <v>12</v>
      </c>
      <c r="X65" s="2">
        <v>30</v>
      </c>
      <c r="Y65" s="2">
        <v>19</v>
      </c>
      <c r="Z65" s="2">
        <v>3</v>
      </c>
      <c r="AA65" s="2">
        <v>0</v>
      </c>
      <c r="AB65" s="2">
        <v>0</v>
      </c>
      <c r="AC65" s="2">
        <v>1</v>
      </c>
      <c r="AD65" s="2">
        <v>0</v>
      </c>
      <c r="AE65" s="2">
        <v>1</v>
      </c>
      <c r="AF65" s="2">
        <v>2</v>
      </c>
      <c r="AG65" s="2">
        <v>1</v>
      </c>
      <c r="AH65" s="2">
        <v>0</v>
      </c>
      <c r="AI65" s="18">
        <f>IF(SUM(D65:AH65)=0,"",SUM(D65:AH65))</f>
        <v>266</v>
      </c>
    </row>
    <row r="66" spans="2:35" x14ac:dyDescent="0.25">
      <c r="B66" s="4"/>
      <c r="C66" s="4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</sheetData>
  <mergeCells count="40">
    <mergeCell ref="AE34:AI35"/>
    <mergeCell ref="B53:C53"/>
    <mergeCell ref="B55:C55"/>
    <mergeCell ref="B58:C58"/>
    <mergeCell ref="B60:C60"/>
    <mergeCell ref="B47:C47"/>
    <mergeCell ref="B52:C52"/>
    <mergeCell ref="B57:C57"/>
    <mergeCell ref="B48:C48"/>
    <mergeCell ref="B50:C50"/>
    <mergeCell ref="B45:C45"/>
    <mergeCell ref="B42:C42"/>
    <mergeCell ref="B65:C65"/>
    <mergeCell ref="B34:AD35"/>
    <mergeCell ref="B63:C63"/>
    <mergeCell ref="B62:C62"/>
    <mergeCell ref="B32:C32"/>
    <mergeCell ref="B38:C38"/>
    <mergeCell ref="B40:C40"/>
    <mergeCell ref="B43:C43"/>
    <mergeCell ref="B9:C9"/>
    <mergeCell ref="B19:C19"/>
    <mergeCell ref="B24:C24"/>
    <mergeCell ref="B29:C29"/>
    <mergeCell ref="B37:C37"/>
    <mergeCell ref="B10:C10"/>
    <mergeCell ref="B12:C12"/>
    <mergeCell ref="B15:C15"/>
    <mergeCell ref="B17:C17"/>
    <mergeCell ref="B14:C14"/>
    <mergeCell ref="B20:C20"/>
    <mergeCell ref="B22:C22"/>
    <mergeCell ref="B25:C25"/>
    <mergeCell ref="B27:C27"/>
    <mergeCell ref="B30:C30"/>
    <mergeCell ref="AE1:AI2"/>
    <mergeCell ref="B1:AD2"/>
    <mergeCell ref="B4:C4"/>
    <mergeCell ref="B5:C5"/>
    <mergeCell ref="B7:C7"/>
  </mergeCells>
  <conditionalFormatting sqref="D4:AH7">
    <cfRule type="expression" dxfId="107" priority="34">
      <formula>VLOOKUP(D$4,$AL$5:$AN$18,3,FALSE)="sv"</formula>
    </cfRule>
    <cfRule type="expression" dxfId="106" priority="35">
      <formula>WEEKDAY(D$4,2)=7</formula>
    </cfRule>
    <cfRule type="expression" dxfId="105" priority="36">
      <formula>WEEKDAY(D$4,2)=6</formula>
    </cfRule>
  </conditionalFormatting>
  <conditionalFormatting sqref="D9:AF12">
    <cfRule type="expression" dxfId="104" priority="31">
      <formula>VLOOKUP(D$9,$AL$5:$AN$18,3,FALSE)="sv"</formula>
    </cfRule>
    <cfRule type="expression" dxfId="103" priority="32">
      <formula>WEEKDAY(D$9,2)=6</formula>
    </cfRule>
    <cfRule type="expression" dxfId="102" priority="33">
      <formula>WEEKDAY(D$9,2)=7</formula>
    </cfRule>
  </conditionalFormatting>
  <conditionalFormatting sqref="D14:AH17">
    <cfRule type="expression" dxfId="101" priority="28">
      <formula>VLOOKUP(D$14,$AL$5:$AN$18,3,FALSE)="sv"</formula>
    </cfRule>
    <cfRule type="expression" dxfId="100" priority="29">
      <formula>WEEKDAY(D$14,2)=6</formula>
    </cfRule>
    <cfRule type="expression" dxfId="99" priority="30">
      <formula>WEEKDAY(D$14,2)=7</formula>
    </cfRule>
  </conditionalFormatting>
  <conditionalFormatting sqref="D19:AG22">
    <cfRule type="expression" dxfId="98" priority="25">
      <formula>VLOOKUP(D$19,$AL$5:$AN$18,3,FALSE)="sv"</formula>
    </cfRule>
  </conditionalFormatting>
  <conditionalFormatting sqref="D19:AI22">
    <cfRule type="expression" dxfId="97" priority="26">
      <formula>WEEKDAY(D$19,2)=6</formula>
    </cfRule>
    <cfRule type="expression" dxfId="96" priority="27">
      <formula>WEEKDAY(D$19,2)=7</formula>
    </cfRule>
  </conditionalFormatting>
  <conditionalFormatting sqref="D24:AH27">
    <cfRule type="expression" dxfId="95" priority="22">
      <formula>VLOOKUP(D$24,$AL$5:$AN$18,3,FALSE)="sv"</formula>
    </cfRule>
    <cfRule type="expression" dxfId="94" priority="23">
      <formula>WEEKDAY(D$24,2)=6</formula>
    </cfRule>
    <cfRule type="expression" dxfId="93" priority="24">
      <formula>WEEKDAY(D$24,2)=7</formula>
    </cfRule>
  </conditionalFormatting>
  <conditionalFormatting sqref="D29:AG32">
    <cfRule type="expression" dxfId="92" priority="19">
      <formula>VLOOKUP(D$29,$AL$5:$AN$18,3,FALSE)="sv"</formula>
    </cfRule>
    <cfRule type="expression" dxfId="91" priority="20">
      <formula>WEEKDAY(D$29,2)=6</formula>
    </cfRule>
    <cfRule type="expression" dxfId="90" priority="21">
      <formula>WEEKDAY(D$29,2)=7</formula>
    </cfRule>
  </conditionalFormatting>
  <conditionalFormatting sqref="D37:AH40">
    <cfRule type="expression" dxfId="89" priority="6">
      <formula>VLOOKUP(D$37,$AL$5:$AN$18,3,FALSE)="sv"</formula>
    </cfRule>
    <cfRule type="expression" dxfId="88" priority="17">
      <formula>WEEKDAY(D$37,2)=6</formula>
    </cfRule>
    <cfRule type="expression" dxfId="87" priority="18">
      <formula>WEEKDAY(D$37,2)=7</formula>
    </cfRule>
  </conditionalFormatting>
  <conditionalFormatting sqref="D42:AH45">
    <cfRule type="expression" dxfId="86" priority="5">
      <formula>VLOOKUP(D$42,$AL$5:$AN$18,3,FALSE)="sv"</formula>
    </cfRule>
    <cfRule type="expression" dxfId="85" priority="15">
      <formula>WEEKDAY(D$42,2)=6</formula>
    </cfRule>
    <cfRule type="expression" dxfId="84" priority="16">
      <formula>WEEKDAY(D$42,2)=7</formula>
    </cfRule>
  </conditionalFormatting>
  <conditionalFormatting sqref="D47:AG50">
    <cfRule type="expression" dxfId="83" priority="4">
      <formula>VLOOKUP(D$47,$AL$5:$AN$18,3,FALSE)="sv"</formula>
    </cfRule>
    <cfRule type="expression" dxfId="82" priority="13">
      <formula>WEEKDAY(D$47,2)=6</formula>
    </cfRule>
    <cfRule type="expression" dxfId="81" priority="14">
      <formula>WEEKDAY(D$47,2)=7</formula>
    </cfRule>
  </conditionalFormatting>
  <conditionalFormatting sqref="D52:AH55">
    <cfRule type="expression" dxfId="80" priority="3">
      <formula>VLOOKUP(D$52,$AL$5:$AN$18,3,FALSE)="sv"</formula>
    </cfRule>
    <cfRule type="expression" dxfId="79" priority="11">
      <formula>WEEKDAY(D$52,2)=6</formula>
    </cfRule>
    <cfRule type="expression" dxfId="78" priority="12">
      <formula>WEEKDAY(D$52,2)=7</formula>
    </cfRule>
  </conditionalFormatting>
  <conditionalFormatting sqref="D57:AG60">
    <cfRule type="expression" dxfId="77" priority="9">
      <formula>WEEKDAY(D$57,2)=6</formula>
    </cfRule>
    <cfRule type="expression" dxfId="76" priority="10">
      <formula>WEEKDAY(D$57,2)=7</formula>
    </cfRule>
  </conditionalFormatting>
  <conditionalFormatting sqref="D62:AH65">
    <cfRule type="expression" dxfId="75" priority="1">
      <formula>VLOOKUP(D$62,$AL$5:$AN$18,3,FALSE)="sv"</formula>
    </cfRule>
    <cfRule type="expression" dxfId="74" priority="7">
      <formula>WEEKDAY(D$62,2)=6</formula>
    </cfRule>
    <cfRule type="expression" dxfId="73" priority="8">
      <formula>WEEKDAY(D$62,2)=7</formula>
    </cfRule>
  </conditionalFormatting>
  <conditionalFormatting sqref="D57:AH60">
    <cfRule type="expression" dxfId="72" priority="2">
      <formula>VLOOKUP(D$57,$AL$5:$AN$18,3,FALSE)="sv"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66"/>
  <sheetViews>
    <sheetView workbookViewId="0">
      <selection sqref="A1:AH65"/>
    </sheetView>
  </sheetViews>
  <sheetFormatPr defaultRowHeight="15" x14ac:dyDescent="0.25"/>
  <cols>
    <col min="3" max="33" width="4.28515625" customWidth="1"/>
    <col min="34" max="34" width="13.85546875" customWidth="1"/>
  </cols>
  <sheetData>
    <row r="1" spans="1:35" x14ac:dyDescent="0.25">
      <c r="A1" s="34" t="s">
        <v>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3">
        <v>2024</v>
      </c>
      <c r="AE1" s="33"/>
      <c r="AF1" s="33"/>
      <c r="AG1" s="33"/>
      <c r="AH1" s="33"/>
      <c r="AI1" s="1"/>
    </row>
    <row r="2" spans="1:35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3"/>
      <c r="AE2" s="33"/>
      <c r="AF2" s="33"/>
      <c r="AG2" s="33"/>
      <c r="AH2" s="33"/>
      <c r="AI2" s="1"/>
    </row>
    <row r="3" spans="1:35" ht="20.100000000000001" customHeight="1" x14ac:dyDescent="0.25">
      <c r="A3" s="1"/>
      <c r="B3" s="1"/>
      <c r="C3" s="1"/>
      <c r="D3" s="1"/>
      <c r="E3" s="1">
        <v>8</v>
      </c>
      <c r="F3" s="1">
        <v>9</v>
      </c>
      <c r="G3" s="1"/>
      <c r="H3" s="1"/>
      <c r="I3" s="1"/>
      <c r="J3" s="1">
        <v>8</v>
      </c>
      <c r="K3" s="1"/>
      <c r="L3" s="1">
        <v>8</v>
      </c>
      <c r="M3" s="1">
        <v>6</v>
      </c>
      <c r="N3" s="1">
        <v>8</v>
      </c>
      <c r="O3" s="1"/>
      <c r="P3" s="1"/>
      <c r="Q3" s="1">
        <v>8</v>
      </c>
      <c r="R3" s="1">
        <v>8</v>
      </c>
      <c r="S3" s="1">
        <v>7</v>
      </c>
      <c r="T3" s="1"/>
      <c r="U3" s="1">
        <v>7</v>
      </c>
      <c r="V3" s="1"/>
      <c r="W3" s="1"/>
      <c r="X3" s="1">
        <v>9</v>
      </c>
      <c r="Y3" s="1">
        <v>7</v>
      </c>
      <c r="Z3" s="1">
        <v>9</v>
      </c>
      <c r="AA3" s="1">
        <v>9</v>
      </c>
      <c r="AB3" s="1"/>
      <c r="AC3" s="1"/>
      <c r="AD3" s="1"/>
      <c r="AE3" s="1">
        <v>8</v>
      </c>
      <c r="AF3" s="1">
        <v>11</v>
      </c>
      <c r="AG3" s="1"/>
      <c r="AH3" s="23" t="s">
        <v>33</v>
      </c>
      <c r="AI3" s="1"/>
    </row>
    <row r="4" spans="1:35" ht="20.100000000000001" customHeight="1" x14ac:dyDescent="0.25">
      <c r="A4" s="35">
        <f>DATE(AD1,1,1)</f>
        <v>45292</v>
      </c>
      <c r="B4" s="36"/>
      <c r="C4" s="26">
        <f>DATE(AD1,1,1)</f>
        <v>45292</v>
      </c>
      <c r="D4" s="15">
        <f>C4+1</f>
        <v>45293</v>
      </c>
      <c r="E4" s="15">
        <f t="shared" ref="E4:AG4" si="0">D4+1</f>
        <v>45294</v>
      </c>
      <c r="F4" s="15">
        <f t="shared" si="0"/>
        <v>45295</v>
      </c>
      <c r="G4" s="15">
        <f t="shared" si="0"/>
        <v>45296</v>
      </c>
      <c r="H4" s="15">
        <f t="shared" si="0"/>
        <v>45297</v>
      </c>
      <c r="I4" s="15">
        <f t="shared" si="0"/>
        <v>45298</v>
      </c>
      <c r="J4" s="15">
        <f t="shared" si="0"/>
        <v>45299</v>
      </c>
      <c r="K4" s="15">
        <f t="shared" si="0"/>
        <v>45300</v>
      </c>
      <c r="L4" s="15">
        <f t="shared" si="0"/>
        <v>45301</v>
      </c>
      <c r="M4" s="15">
        <f t="shared" si="0"/>
        <v>45302</v>
      </c>
      <c r="N4" s="15">
        <f t="shared" si="0"/>
        <v>45303</v>
      </c>
      <c r="O4" s="15">
        <f t="shared" si="0"/>
        <v>45304</v>
      </c>
      <c r="P4" s="15">
        <f t="shared" si="0"/>
        <v>45305</v>
      </c>
      <c r="Q4" s="15">
        <f t="shared" si="0"/>
        <v>45306</v>
      </c>
      <c r="R4" s="15">
        <f t="shared" si="0"/>
        <v>45307</v>
      </c>
      <c r="S4" s="15">
        <f t="shared" si="0"/>
        <v>45308</v>
      </c>
      <c r="T4" s="15">
        <f t="shared" si="0"/>
        <v>45309</v>
      </c>
      <c r="U4" s="15">
        <f t="shared" si="0"/>
        <v>45310</v>
      </c>
      <c r="V4" s="15">
        <f t="shared" si="0"/>
        <v>45311</v>
      </c>
      <c r="W4" s="15">
        <f t="shared" si="0"/>
        <v>45312</v>
      </c>
      <c r="X4" s="15">
        <f t="shared" si="0"/>
        <v>45313</v>
      </c>
      <c r="Y4" s="15">
        <f t="shared" si="0"/>
        <v>45314</v>
      </c>
      <c r="Z4" s="15">
        <f t="shared" si="0"/>
        <v>45315</v>
      </c>
      <c r="AA4" s="15">
        <f t="shared" si="0"/>
        <v>45316</v>
      </c>
      <c r="AB4" s="15">
        <f t="shared" si="0"/>
        <v>45317</v>
      </c>
      <c r="AC4" s="15">
        <f t="shared" si="0"/>
        <v>45318</v>
      </c>
      <c r="AD4" s="15">
        <f t="shared" si="0"/>
        <v>45319</v>
      </c>
      <c r="AE4" s="15">
        <f t="shared" si="0"/>
        <v>45320</v>
      </c>
      <c r="AF4" s="15">
        <f t="shared" si="0"/>
        <v>45321</v>
      </c>
      <c r="AG4" s="15">
        <f t="shared" si="0"/>
        <v>45322</v>
      </c>
      <c r="AH4" s="17" t="s">
        <v>0</v>
      </c>
      <c r="AI4" s="1"/>
    </row>
    <row r="5" spans="1:35" ht="20.100000000000001" customHeight="1" x14ac:dyDescent="0.25">
      <c r="A5" s="37" t="s">
        <v>0</v>
      </c>
      <c r="B5" s="38"/>
      <c r="C5" s="27">
        <v>12</v>
      </c>
      <c r="D5" s="2">
        <v>48</v>
      </c>
      <c r="E5" s="2">
        <v>74</v>
      </c>
      <c r="F5" s="2">
        <v>75</v>
      </c>
      <c r="G5" s="2">
        <v>82</v>
      </c>
      <c r="H5" s="2">
        <v>25</v>
      </c>
      <c r="I5" s="2">
        <v>21</v>
      </c>
      <c r="J5" s="2">
        <v>88</v>
      </c>
      <c r="K5" s="2">
        <v>99</v>
      </c>
      <c r="L5" s="2">
        <v>100</v>
      </c>
      <c r="M5" s="2">
        <v>78</v>
      </c>
      <c r="N5" s="2">
        <v>103</v>
      </c>
      <c r="O5" s="2">
        <v>31</v>
      </c>
      <c r="P5" s="2">
        <v>23</v>
      </c>
      <c r="Q5" s="2">
        <v>92</v>
      </c>
      <c r="R5" s="2">
        <v>81</v>
      </c>
      <c r="S5" s="2">
        <v>91</v>
      </c>
      <c r="T5" s="2">
        <v>82</v>
      </c>
      <c r="U5" s="2">
        <v>96</v>
      </c>
      <c r="V5" s="2">
        <v>23</v>
      </c>
      <c r="W5" s="2">
        <v>24</v>
      </c>
      <c r="X5" s="2">
        <v>90</v>
      </c>
      <c r="Y5" s="2">
        <v>86</v>
      </c>
      <c r="Z5" s="2">
        <v>102</v>
      </c>
      <c r="AA5" s="2">
        <v>101</v>
      </c>
      <c r="AB5" s="2">
        <v>92</v>
      </c>
      <c r="AC5" s="2">
        <v>27</v>
      </c>
      <c r="AD5" s="2">
        <v>21</v>
      </c>
      <c r="AE5" s="2">
        <v>103</v>
      </c>
      <c r="AF5" s="2">
        <v>99</v>
      </c>
      <c r="AG5" s="2">
        <v>103</v>
      </c>
      <c r="AH5" s="18">
        <f>IF(SUM(C5:AG5)=0,"",SUM(C5:AG5))</f>
        <v>2172</v>
      </c>
      <c r="AI5" s="1"/>
    </row>
    <row r="6" spans="1:35" ht="20.100000000000001" customHeight="1" x14ac:dyDescent="0.25">
      <c r="A6" s="6" t="s">
        <v>2</v>
      </c>
      <c r="B6" s="7">
        <f>IF(AH6="","",AH6/AH5)</f>
        <v>0.89963167587476978</v>
      </c>
      <c r="C6" s="28">
        <v>12</v>
      </c>
      <c r="D6" s="2">
        <v>46</v>
      </c>
      <c r="E6" s="2">
        <v>72</v>
      </c>
      <c r="F6" s="2">
        <v>68</v>
      </c>
      <c r="G6" s="2">
        <v>82</v>
      </c>
      <c r="H6" s="2">
        <v>23</v>
      </c>
      <c r="I6" s="2">
        <v>21</v>
      </c>
      <c r="J6" s="2">
        <v>78</v>
      </c>
      <c r="K6" s="2">
        <v>87</v>
      </c>
      <c r="L6" s="2">
        <v>95</v>
      </c>
      <c r="M6" s="2">
        <v>72</v>
      </c>
      <c r="N6" s="2">
        <v>88</v>
      </c>
      <c r="O6" s="2">
        <v>27</v>
      </c>
      <c r="P6" s="2">
        <v>23</v>
      </c>
      <c r="Q6" s="2">
        <v>79</v>
      </c>
      <c r="R6" s="2">
        <v>71</v>
      </c>
      <c r="S6" s="2">
        <v>74</v>
      </c>
      <c r="T6" s="2">
        <v>83</v>
      </c>
      <c r="U6" s="2">
        <v>85</v>
      </c>
      <c r="V6" s="2">
        <v>21</v>
      </c>
      <c r="W6" s="2">
        <v>22</v>
      </c>
      <c r="X6" s="2">
        <v>77</v>
      </c>
      <c r="Y6" s="2">
        <v>74</v>
      </c>
      <c r="Z6" s="2">
        <v>88</v>
      </c>
      <c r="AA6" s="2">
        <v>92</v>
      </c>
      <c r="AB6" s="2">
        <v>75</v>
      </c>
      <c r="AC6" s="2">
        <v>24</v>
      </c>
      <c r="AD6" s="2">
        <v>21</v>
      </c>
      <c r="AE6" s="2">
        <v>90</v>
      </c>
      <c r="AF6" s="2">
        <v>96</v>
      </c>
      <c r="AG6" s="2">
        <v>88</v>
      </c>
      <c r="AH6" s="18">
        <f>IF(SUM(C6:AG6)=0,"",SUM(C6:AG6))</f>
        <v>1954</v>
      </c>
      <c r="AI6" s="1"/>
    </row>
    <row r="7" spans="1:35" ht="20.100000000000001" customHeight="1" x14ac:dyDescent="0.25">
      <c r="A7" s="39" t="s">
        <v>1</v>
      </c>
      <c r="B7" s="40"/>
      <c r="C7" s="27">
        <v>0</v>
      </c>
      <c r="D7" s="2">
        <v>2</v>
      </c>
      <c r="E7" s="2">
        <v>2</v>
      </c>
      <c r="F7" s="2">
        <v>7</v>
      </c>
      <c r="G7" s="2">
        <v>0</v>
      </c>
      <c r="H7" s="2">
        <v>2</v>
      </c>
      <c r="I7" s="2">
        <v>0</v>
      </c>
      <c r="J7" s="2">
        <v>10</v>
      </c>
      <c r="K7" s="2">
        <v>12</v>
      </c>
      <c r="L7" s="2">
        <v>5</v>
      </c>
      <c r="M7" s="2">
        <v>6</v>
      </c>
      <c r="N7" s="2">
        <v>15</v>
      </c>
      <c r="O7" s="2">
        <v>4</v>
      </c>
      <c r="P7" s="2">
        <v>0</v>
      </c>
      <c r="Q7" s="2">
        <v>13</v>
      </c>
      <c r="R7" s="2">
        <v>10</v>
      </c>
      <c r="S7" s="2">
        <v>17</v>
      </c>
      <c r="T7" s="2">
        <v>9</v>
      </c>
      <c r="U7" s="2">
        <v>11</v>
      </c>
      <c r="V7" s="2">
        <v>2</v>
      </c>
      <c r="W7" s="2">
        <v>2</v>
      </c>
      <c r="X7" s="2">
        <v>13</v>
      </c>
      <c r="Y7" s="2">
        <v>12</v>
      </c>
      <c r="Z7" s="2">
        <v>14</v>
      </c>
      <c r="AA7" s="2">
        <v>9</v>
      </c>
      <c r="AB7" s="2">
        <v>17</v>
      </c>
      <c r="AC7" s="2">
        <v>3</v>
      </c>
      <c r="AD7" s="2">
        <v>0</v>
      </c>
      <c r="AE7" s="2">
        <v>13</v>
      </c>
      <c r="AF7" s="2">
        <v>3</v>
      </c>
      <c r="AG7" s="2">
        <v>15</v>
      </c>
      <c r="AH7" s="18">
        <f>IF(SUM(C7:AG7)=0,"",SUM(C7:AG7))</f>
        <v>228</v>
      </c>
      <c r="AI7" s="1"/>
    </row>
    <row r="8" spans="1:35" ht="20.100000000000001" customHeight="1" x14ac:dyDescent="0.25">
      <c r="A8" s="3"/>
      <c r="B8" s="3"/>
      <c r="C8" s="3">
        <v>9</v>
      </c>
      <c r="D8" s="3">
        <v>8</v>
      </c>
      <c r="E8" s="3"/>
      <c r="F8" s="3"/>
      <c r="G8" s="3"/>
      <c r="H8" s="3">
        <v>8</v>
      </c>
      <c r="I8" s="3">
        <v>7</v>
      </c>
      <c r="J8" s="3">
        <v>8</v>
      </c>
      <c r="K8" s="3">
        <v>8</v>
      </c>
      <c r="L8" s="3"/>
      <c r="M8" s="3"/>
      <c r="N8" s="3">
        <v>7</v>
      </c>
      <c r="O8" s="3">
        <v>8</v>
      </c>
      <c r="P8" s="3"/>
      <c r="Q8" s="3">
        <v>8</v>
      </c>
      <c r="R8" s="3">
        <v>7</v>
      </c>
      <c r="S8" s="3"/>
      <c r="T8" s="3"/>
      <c r="U8" s="3">
        <v>7</v>
      </c>
      <c r="V8" s="3"/>
      <c r="W8" s="3"/>
      <c r="X8" s="3">
        <v>5</v>
      </c>
      <c r="Y8" s="3">
        <v>7</v>
      </c>
      <c r="Z8" s="3"/>
      <c r="AA8" s="3"/>
      <c r="AB8" s="3">
        <v>8</v>
      </c>
      <c r="AC8" s="3">
        <v>9</v>
      </c>
      <c r="AD8" s="3">
        <v>7</v>
      </c>
      <c r="AE8" s="3">
        <v>10</v>
      </c>
      <c r="AF8" s="3"/>
      <c r="AG8" s="3"/>
      <c r="AH8" s="25" t="s">
        <v>34</v>
      </c>
      <c r="AI8" s="1"/>
    </row>
    <row r="9" spans="1:35" ht="20.100000000000001" customHeight="1" x14ac:dyDescent="0.25">
      <c r="A9" s="35">
        <f>DATE(AD1,2,1)</f>
        <v>45323</v>
      </c>
      <c r="B9" s="36"/>
      <c r="C9" s="15">
        <f>DATE(AD1,2,1)</f>
        <v>45323</v>
      </c>
      <c r="D9" s="15">
        <f>C9+1</f>
        <v>45324</v>
      </c>
      <c r="E9" s="15">
        <f t="shared" ref="E9:AD9" si="1">D9+1</f>
        <v>45325</v>
      </c>
      <c r="F9" s="15">
        <f t="shared" si="1"/>
        <v>45326</v>
      </c>
      <c r="G9" s="15">
        <f t="shared" si="1"/>
        <v>45327</v>
      </c>
      <c r="H9" s="15">
        <f t="shared" si="1"/>
        <v>45328</v>
      </c>
      <c r="I9" s="15">
        <f t="shared" si="1"/>
        <v>45329</v>
      </c>
      <c r="J9" s="15">
        <f t="shared" si="1"/>
        <v>45330</v>
      </c>
      <c r="K9" s="15">
        <f t="shared" si="1"/>
        <v>45331</v>
      </c>
      <c r="L9" s="15">
        <f t="shared" si="1"/>
        <v>45332</v>
      </c>
      <c r="M9" s="15">
        <f t="shared" si="1"/>
        <v>45333</v>
      </c>
      <c r="N9" s="15">
        <f t="shared" si="1"/>
        <v>45334</v>
      </c>
      <c r="O9" s="15">
        <f t="shared" si="1"/>
        <v>45335</v>
      </c>
      <c r="P9" s="15">
        <f t="shared" si="1"/>
        <v>45336</v>
      </c>
      <c r="Q9" s="15">
        <f t="shared" si="1"/>
        <v>45337</v>
      </c>
      <c r="R9" s="15">
        <f t="shared" si="1"/>
        <v>45338</v>
      </c>
      <c r="S9" s="15">
        <f t="shared" si="1"/>
        <v>45339</v>
      </c>
      <c r="T9" s="15">
        <f t="shared" si="1"/>
        <v>45340</v>
      </c>
      <c r="U9" s="15">
        <f t="shared" si="1"/>
        <v>45341</v>
      </c>
      <c r="V9" s="15">
        <f t="shared" si="1"/>
        <v>45342</v>
      </c>
      <c r="W9" s="15">
        <f t="shared" si="1"/>
        <v>45343</v>
      </c>
      <c r="X9" s="15">
        <f t="shared" si="1"/>
        <v>45344</v>
      </c>
      <c r="Y9" s="15">
        <f t="shared" si="1"/>
        <v>45345</v>
      </c>
      <c r="Z9" s="15">
        <f t="shared" si="1"/>
        <v>45346</v>
      </c>
      <c r="AA9" s="15">
        <f t="shared" si="1"/>
        <v>45347</v>
      </c>
      <c r="AB9" s="15">
        <f t="shared" si="1"/>
        <v>45348</v>
      </c>
      <c r="AC9" s="15">
        <f t="shared" si="1"/>
        <v>45349</v>
      </c>
      <c r="AD9" s="15">
        <f t="shared" si="1"/>
        <v>45350</v>
      </c>
      <c r="AE9" s="15">
        <f>IF(DAY(AD9+1)=1,"",AD9+1)</f>
        <v>45351</v>
      </c>
      <c r="AF9" s="15"/>
      <c r="AG9" s="15"/>
      <c r="AH9" s="17" t="s">
        <v>0</v>
      </c>
      <c r="AI9" s="1"/>
    </row>
    <row r="10" spans="1:35" ht="20.100000000000001" customHeight="1" x14ac:dyDescent="0.25">
      <c r="A10" s="37" t="s">
        <v>0</v>
      </c>
      <c r="B10" s="38"/>
      <c r="C10" s="2">
        <v>105</v>
      </c>
      <c r="D10" s="2">
        <v>96</v>
      </c>
      <c r="E10" s="2">
        <v>28</v>
      </c>
      <c r="F10" s="2">
        <v>11</v>
      </c>
      <c r="G10" s="2">
        <v>105</v>
      </c>
      <c r="H10" s="2">
        <v>98</v>
      </c>
      <c r="I10" s="2">
        <v>95</v>
      </c>
      <c r="J10" s="2">
        <v>73</v>
      </c>
      <c r="K10" s="2">
        <v>104</v>
      </c>
      <c r="L10" s="2">
        <v>18</v>
      </c>
      <c r="M10" s="2">
        <v>25</v>
      </c>
      <c r="N10" s="2">
        <v>67</v>
      </c>
      <c r="O10" s="2">
        <v>97</v>
      </c>
      <c r="P10" s="2">
        <v>93</v>
      </c>
      <c r="Q10" s="2">
        <v>71</v>
      </c>
      <c r="R10" s="2">
        <v>101</v>
      </c>
      <c r="S10" s="2">
        <v>28</v>
      </c>
      <c r="T10" s="2">
        <v>18</v>
      </c>
      <c r="U10" s="2">
        <v>91</v>
      </c>
      <c r="V10" s="2">
        <v>82</v>
      </c>
      <c r="W10" s="2">
        <v>94</v>
      </c>
      <c r="X10" s="2">
        <v>78</v>
      </c>
      <c r="Y10" s="2">
        <v>101</v>
      </c>
      <c r="Z10" s="2">
        <v>23</v>
      </c>
      <c r="AA10" s="2">
        <v>14</v>
      </c>
      <c r="AB10" s="2">
        <v>95</v>
      </c>
      <c r="AC10" s="2">
        <v>85</v>
      </c>
      <c r="AD10" s="2">
        <v>102</v>
      </c>
      <c r="AE10" s="2">
        <v>80</v>
      </c>
      <c r="AF10" s="2"/>
      <c r="AG10" s="2"/>
      <c r="AH10" s="18">
        <f>IF(SUM(C10:AG10)=0,"",SUM(C10:AG10))</f>
        <v>2078</v>
      </c>
      <c r="AI10" s="1"/>
    </row>
    <row r="11" spans="1:35" ht="20.100000000000001" customHeight="1" x14ac:dyDescent="0.25">
      <c r="A11" s="6" t="s">
        <v>2</v>
      </c>
      <c r="B11" s="7">
        <f>IF(AH11="","",AH11/AH10)</f>
        <v>0.88306063522617906</v>
      </c>
      <c r="C11" s="2">
        <v>89</v>
      </c>
      <c r="D11" s="2">
        <v>89</v>
      </c>
      <c r="E11" s="2">
        <v>25</v>
      </c>
      <c r="F11" s="2">
        <v>11</v>
      </c>
      <c r="G11" s="2">
        <v>95</v>
      </c>
      <c r="H11" s="2">
        <v>89</v>
      </c>
      <c r="I11" s="2">
        <v>76</v>
      </c>
      <c r="J11" s="2">
        <v>69</v>
      </c>
      <c r="K11" s="2">
        <v>93</v>
      </c>
      <c r="L11" s="2">
        <v>18</v>
      </c>
      <c r="M11" s="2">
        <v>24</v>
      </c>
      <c r="N11" s="2">
        <v>62</v>
      </c>
      <c r="O11" s="2">
        <v>87</v>
      </c>
      <c r="P11" s="2">
        <v>84</v>
      </c>
      <c r="Q11" s="2">
        <v>67</v>
      </c>
      <c r="R11" s="2">
        <v>85</v>
      </c>
      <c r="S11" s="2">
        <v>21</v>
      </c>
      <c r="T11" s="2">
        <v>16</v>
      </c>
      <c r="U11" s="2">
        <v>75</v>
      </c>
      <c r="V11" s="2">
        <v>79</v>
      </c>
      <c r="W11" s="2">
        <v>77</v>
      </c>
      <c r="X11" s="2">
        <v>63</v>
      </c>
      <c r="Y11" s="2">
        <v>85</v>
      </c>
      <c r="Z11" s="2">
        <v>22</v>
      </c>
      <c r="AA11" s="2">
        <v>14</v>
      </c>
      <c r="AB11" s="2">
        <v>82</v>
      </c>
      <c r="AC11" s="2">
        <v>77</v>
      </c>
      <c r="AD11" s="2">
        <v>81</v>
      </c>
      <c r="AE11" s="2">
        <v>80</v>
      </c>
      <c r="AF11" s="2"/>
      <c r="AG11" s="2"/>
      <c r="AH11" s="18">
        <f>IF(SUM(C11:AG11)=0,"",SUM(C11:AG11))</f>
        <v>1835</v>
      </c>
      <c r="AI11" s="1"/>
    </row>
    <row r="12" spans="1:35" ht="20.100000000000001" customHeight="1" x14ac:dyDescent="0.25">
      <c r="A12" s="39" t="s">
        <v>1</v>
      </c>
      <c r="B12" s="40"/>
      <c r="C12" s="2">
        <v>16</v>
      </c>
      <c r="D12" s="2">
        <v>7</v>
      </c>
      <c r="E12" s="2">
        <v>3</v>
      </c>
      <c r="F12" s="2">
        <v>0</v>
      </c>
      <c r="G12" s="2">
        <v>10</v>
      </c>
      <c r="H12" s="2">
        <v>9</v>
      </c>
      <c r="I12" s="2">
        <v>19</v>
      </c>
      <c r="J12" s="2">
        <v>4</v>
      </c>
      <c r="K12" s="2">
        <v>11</v>
      </c>
      <c r="L12" s="2">
        <v>0</v>
      </c>
      <c r="M12" s="2">
        <v>0</v>
      </c>
      <c r="N12" s="2">
        <v>5</v>
      </c>
      <c r="O12" s="2">
        <v>10</v>
      </c>
      <c r="P12" s="2">
        <v>9</v>
      </c>
      <c r="Q12" s="2">
        <v>4</v>
      </c>
      <c r="R12" s="2">
        <v>16</v>
      </c>
      <c r="S12" s="2">
        <v>7</v>
      </c>
      <c r="T12" s="2">
        <v>2</v>
      </c>
      <c r="U12" s="2">
        <v>16</v>
      </c>
      <c r="V12" s="2">
        <v>3</v>
      </c>
      <c r="W12" s="2">
        <v>17</v>
      </c>
      <c r="X12" s="2">
        <v>15</v>
      </c>
      <c r="Y12" s="2">
        <v>16</v>
      </c>
      <c r="Z12" s="2">
        <v>1</v>
      </c>
      <c r="AA12" s="2">
        <v>0</v>
      </c>
      <c r="AB12" s="2">
        <v>13</v>
      </c>
      <c r="AC12" s="2">
        <v>8</v>
      </c>
      <c r="AD12" s="2">
        <v>21</v>
      </c>
      <c r="AE12" s="2">
        <v>0</v>
      </c>
      <c r="AF12" s="2"/>
      <c r="AG12" s="2"/>
      <c r="AH12" s="18">
        <f>IF(SUM(C12:AG12)=0,"",SUM(C12:AG12))</f>
        <v>242</v>
      </c>
      <c r="AI12" s="1"/>
    </row>
    <row r="13" spans="1:35" ht="20.100000000000001" customHeight="1" x14ac:dyDescent="0.25">
      <c r="A13" s="3"/>
      <c r="B13" s="3"/>
      <c r="C13" s="3"/>
      <c r="D13" s="3"/>
      <c r="E13" s="3"/>
      <c r="F13" s="3">
        <v>5</v>
      </c>
      <c r="G13" s="3">
        <v>6</v>
      </c>
      <c r="H13" s="3">
        <v>7</v>
      </c>
      <c r="I13" s="3">
        <v>6</v>
      </c>
      <c r="J13" s="3">
        <v>5</v>
      </c>
      <c r="K13" s="3"/>
      <c r="L13" s="3"/>
      <c r="M13" s="3">
        <v>9</v>
      </c>
      <c r="N13" s="3">
        <v>9</v>
      </c>
      <c r="O13" s="3">
        <v>10</v>
      </c>
      <c r="P13" s="3">
        <v>7</v>
      </c>
      <c r="Q13" s="3">
        <v>6</v>
      </c>
      <c r="R13" s="3"/>
      <c r="S13" s="3"/>
      <c r="T13" s="3">
        <v>9</v>
      </c>
      <c r="U13" s="3">
        <v>9</v>
      </c>
      <c r="V13" s="3">
        <v>7</v>
      </c>
      <c r="W13" s="3">
        <v>5</v>
      </c>
      <c r="X13" s="3">
        <v>6</v>
      </c>
      <c r="Y13" s="3"/>
      <c r="Z13" s="3"/>
      <c r="AA13" s="3">
        <v>8</v>
      </c>
      <c r="AB13" s="3">
        <v>10</v>
      </c>
      <c r="AC13" s="3">
        <v>8</v>
      </c>
      <c r="AD13" s="3">
        <v>8</v>
      </c>
      <c r="AE13" s="3"/>
      <c r="AF13" s="3"/>
      <c r="AG13" s="3"/>
      <c r="AH13" s="25" t="s">
        <v>35</v>
      </c>
      <c r="AI13" s="1"/>
    </row>
    <row r="14" spans="1:35" ht="20.100000000000001" customHeight="1" x14ac:dyDescent="0.25">
      <c r="A14" s="35">
        <f>DATE(AD1,3,1)</f>
        <v>45352</v>
      </c>
      <c r="B14" s="36"/>
      <c r="C14" s="15">
        <f>DATE(AD1,3,1)</f>
        <v>45352</v>
      </c>
      <c r="D14" s="15">
        <f t="shared" ref="D14:AG14" si="2">C14+1</f>
        <v>45353</v>
      </c>
      <c r="E14" s="15">
        <f t="shared" si="2"/>
        <v>45354</v>
      </c>
      <c r="F14" s="15">
        <f t="shared" si="2"/>
        <v>45355</v>
      </c>
      <c r="G14" s="15">
        <f t="shared" si="2"/>
        <v>45356</v>
      </c>
      <c r="H14" s="15">
        <f t="shared" si="2"/>
        <v>45357</v>
      </c>
      <c r="I14" s="15">
        <f t="shared" si="2"/>
        <v>45358</v>
      </c>
      <c r="J14" s="15">
        <f t="shared" si="2"/>
        <v>45359</v>
      </c>
      <c r="K14" s="15">
        <f t="shared" si="2"/>
        <v>45360</v>
      </c>
      <c r="L14" s="15">
        <f t="shared" si="2"/>
        <v>45361</v>
      </c>
      <c r="M14" s="15">
        <f t="shared" si="2"/>
        <v>45362</v>
      </c>
      <c r="N14" s="15">
        <f t="shared" si="2"/>
        <v>45363</v>
      </c>
      <c r="O14" s="15">
        <f t="shared" si="2"/>
        <v>45364</v>
      </c>
      <c r="P14" s="15">
        <f t="shared" si="2"/>
        <v>45365</v>
      </c>
      <c r="Q14" s="15">
        <f t="shared" si="2"/>
        <v>45366</v>
      </c>
      <c r="R14" s="15">
        <f t="shared" si="2"/>
        <v>45367</v>
      </c>
      <c r="S14" s="15">
        <f t="shared" si="2"/>
        <v>45368</v>
      </c>
      <c r="T14" s="15">
        <f t="shared" si="2"/>
        <v>45369</v>
      </c>
      <c r="U14" s="15">
        <f t="shared" si="2"/>
        <v>45370</v>
      </c>
      <c r="V14" s="15">
        <f t="shared" si="2"/>
        <v>45371</v>
      </c>
      <c r="W14" s="15">
        <f t="shared" si="2"/>
        <v>45372</v>
      </c>
      <c r="X14" s="15">
        <f t="shared" si="2"/>
        <v>45373</v>
      </c>
      <c r="Y14" s="15">
        <f t="shared" si="2"/>
        <v>45374</v>
      </c>
      <c r="Z14" s="15">
        <f t="shared" si="2"/>
        <v>45375</v>
      </c>
      <c r="AA14" s="15">
        <f t="shared" si="2"/>
        <v>45376</v>
      </c>
      <c r="AB14" s="15">
        <f t="shared" si="2"/>
        <v>45377</v>
      </c>
      <c r="AC14" s="15">
        <f t="shared" si="2"/>
        <v>45378</v>
      </c>
      <c r="AD14" s="15">
        <f t="shared" si="2"/>
        <v>45379</v>
      </c>
      <c r="AE14" s="29">
        <f t="shared" si="2"/>
        <v>45380</v>
      </c>
      <c r="AF14" s="15">
        <f t="shared" si="2"/>
        <v>45381</v>
      </c>
      <c r="AG14" s="15">
        <f t="shared" si="2"/>
        <v>45382</v>
      </c>
      <c r="AH14" s="17" t="s">
        <v>0</v>
      </c>
      <c r="AI14" s="1"/>
    </row>
    <row r="15" spans="1:35" ht="20.100000000000001" customHeight="1" x14ac:dyDescent="0.25">
      <c r="A15" s="37" t="s">
        <v>0</v>
      </c>
      <c r="B15" s="38"/>
      <c r="C15" s="2">
        <v>80</v>
      </c>
      <c r="D15" s="2">
        <v>33</v>
      </c>
      <c r="E15" s="2">
        <v>22</v>
      </c>
      <c r="F15" s="2">
        <v>80</v>
      </c>
      <c r="G15" s="2">
        <v>83</v>
      </c>
      <c r="H15" s="2">
        <v>75</v>
      </c>
      <c r="I15" s="2">
        <v>45</v>
      </c>
      <c r="J15" s="2">
        <v>81</v>
      </c>
      <c r="K15" s="2">
        <v>11</v>
      </c>
      <c r="L15" s="2">
        <v>17</v>
      </c>
      <c r="M15" s="2">
        <v>81</v>
      </c>
      <c r="N15" s="2">
        <v>77</v>
      </c>
      <c r="O15" s="2">
        <v>96</v>
      </c>
      <c r="P15" s="2">
        <v>67</v>
      </c>
      <c r="Q15" s="2">
        <v>96</v>
      </c>
      <c r="R15" s="2">
        <v>25</v>
      </c>
      <c r="S15" s="2">
        <v>21</v>
      </c>
      <c r="T15" s="2">
        <v>77</v>
      </c>
      <c r="U15" s="2">
        <v>84</v>
      </c>
      <c r="V15" s="2">
        <v>64</v>
      </c>
      <c r="W15" s="2">
        <v>72</v>
      </c>
      <c r="X15" s="2">
        <v>83</v>
      </c>
      <c r="Y15" s="2">
        <v>23</v>
      </c>
      <c r="Z15" s="2">
        <v>17</v>
      </c>
      <c r="AA15" s="2">
        <v>88</v>
      </c>
      <c r="AB15" s="2">
        <v>83</v>
      </c>
      <c r="AC15" s="2">
        <v>74</v>
      </c>
      <c r="AD15" s="2">
        <v>89</v>
      </c>
      <c r="AE15" s="30">
        <v>34</v>
      </c>
      <c r="AF15" s="2">
        <v>19</v>
      </c>
      <c r="AG15" s="2">
        <v>26</v>
      </c>
      <c r="AH15" s="18">
        <f>IF(SUM(C15:AG15)=0,"",SUM(C15:AG15))</f>
        <v>1823</v>
      </c>
      <c r="AI15" s="1"/>
    </row>
    <row r="16" spans="1:35" ht="20.100000000000001" customHeight="1" x14ac:dyDescent="0.25">
      <c r="A16" s="6" t="s">
        <v>2</v>
      </c>
      <c r="B16" s="7">
        <f>IF(AH16="","",AH16/AH15)</f>
        <v>0.88041689522764677</v>
      </c>
      <c r="C16" s="2">
        <v>75</v>
      </c>
      <c r="D16" s="2">
        <v>28</v>
      </c>
      <c r="E16" s="2">
        <v>21</v>
      </c>
      <c r="F16" s="2">
        <v>68</v>
      </c>
      <c r="G16" s="2">
        <v>69</v>
      </c>
      <c r="H16" s="2">
        <v>66</v>
      </c>
      <c r="I16" s="2">
        <v>42</v>
      </c>
      <c r="J16" s="2">
        <v>63</v>
      </c>
      <c r="K16" s="2">
        <v>11</v>
      </c>
      <c r="L16" s="2">
        <v>17</v>
      </c>
      <c r="M16" s="2">
        <v>73</v>
      </c>
      <c r="N16" s="2">
        <v>75</v>
      </c>
      <c r="O16" s="2">
        <v>87</v>
      </c>
      <c r="P16" s="2">
        <v>62</v>
      </c>
      <c r="Q16" s="2">
        <v>86</v>
      </c>
      <c r="R16" s="2">
        <v>23</v>
      </c>
      <c r="S16" s="2">
        <v>21</v>
      </c>
      <c r="T16" s="2">
        <v>71</v>
      </c>
      <c r="U16" s="2">
        <v>72</v>
      </c>
      <c r="V16" s="2">
        <v>55</v>
      </c>
      <c r="W16" s="2">
        <v>52</v>
      </c>
      <c r="X16" s="2">
        <v>64</v>
      </c>
      <c r="Y16" s="2">
        <v>19</v>
      </c>
      <c r="Z16" s="2">
        <v>17</v>
      </c>
      <c r="AA16" s="2">
        <v>75</v>
      </c>
      <c r="AB16" s="2">
        <v>77</v>
      </c>
      <c r="AC16" s="2">
        <v>66</v>
      </c>
      <c r="AD16" s="2">
        <v>78</v>
      </c>
      <c r="AE16" s="30">
        <v>30</v>
      </c>
      <c r="AF16" s="2">
        <v>17</v>
      </c>
      <c r="AG16" s="2">
        <v>25</v>
      </c>
      <c r="AH16" s="18">
        <f>IF(SUM(C16:AG16)=0,"",SUM(C16:AG16))</f>
        <v>1605</v>
      </c>
      <c r="AI16" s="1"/>
    </row>
    <row r="17" spans="1:35" ht="20.100000000000001" customHeight="1" x14ac:dyDescent="0.25">
      <c r="A17" s="39" t="s">
        <v>1</v>
      </c>
      <c r="B17" s="40"/>
      <c r="C17" s="2">
        <v>5</v>
      </c>
      <c r="D17" s="2">
        <v>5</v>
      </c>
      <c r="E17" s="2">
        <v>1</v>
      </c>
      <c r="F17" s="2">
        <v>12</v>
      </c>
      <c r="G17" s="2">
        <v>14</v>
      </c>
      <c r="H17" s="2">
        <v>9</v>
      </c>
      <c r="I17" s="2">
        <v>3</v>
      </c>
      <c r="J17" s="2">
        <v>18</v>
      </c>
      <c r="K17" s="2">
        <v>0</v>
      </c>
      <c r="L17" s="2">
        <v>0</v>
      </c>
      <c r="M17" s="2">
        <v>8</v>
      </c>
      <c r="N17" s="2">
        <v>2</v>
      </c>
      <c r="O17" s="2">
        <v>9</v>
      </c>
      <c r="P17" s="2">
        <v>5</v>
      </c>
      <c r="Q17" s="2">
        <v>10</v>
      </c>
      <c r="R17" s="2">
        <v>2</v>
      </c>
      <c r="S17" s="2">
        <v>0</v>
      </c>
      <c r="T17" s="2">
        <v>6</v>
      </c>
      <c r="U17" s="2">
        <v>12</v>
      </c>
      <c r="V17" s="2">
        <v>9</v>
      </c>
      <c r="W17" s="2">
        <v>20</v>
      </c>
      <c r="X17" s="2">
        <v>19</v>
      </c>
      <c r="Y17" s="2">
        <v>4</v>
      </c>
      <c r="Z17" s="2">
        <v>0</v>
      </c>
      <c r="AA17" s="2">
        <v>13</v>
      </c>
      <c r="AB17" s="2">
        <v>6</v>
      </c>
      <c r="AC17" s="2">
        <v>8</v>
      </c>
      <c r="AD17" s="2">
        <v>11</v>
      </c>
      <c r="AE17" s="30">
        <v>4</v>
      </c>
      <c r="AF17" s="2">
        <v>2</v>
      </c>
      <c r="AG17" s="2">
        <v>1</v>
      </c>
      <c r="AH17" s="18">
        <f>IF(SUM(C17:AG17)=0,"",SUM(C17:AG17))</f>
        <v>218</v>
      </c>
      <c r="AI17" s="1"/>
    </row>
    <row r="18" spans="1:35" ht="20.100000000000001" customHeight="1" x14ac:dyDescent="0.25">
      <c r="A18" s="3"/>
      <c r="B18" s="3"/>
      <c r="C18" s="3"/>
      <c r="D18" s="3">
        <v>9</v>
      </c>
      <c r="E18" s="3">
        <v>8</v>
      </c>
      <c r="F18" s="3">
        <v>7</v>
      </c>
      <c r="G18" s="3">
        <v>8</v>
      </c>
      <c r="H18" s="3"/>
      <c r="I18" s="3"/>
      <c r="J18" s="3">
        <v>9</v>
      </c>
      <c r="K18" s="3">
        <v>8</v>
      </c>
      <c r="L18" s="3">
        <v>9</v>
      </c>
      <c r="M18" s="3">
        <v>9</v>
      </c>
      <c r="N18" s="3">
        <v>8</v>
      </c>
      <c r="O18" s="3"/>
      <c r="P18" s="3"/>
      <c r="Q18" s="3">
        <v>8</v>
      </c>
      <c r="R18" s="3">
        <v>9</v>
      </c>
      <c r="S18" s="3">
        <v>7</v>
      </c>
      <c r="T18" s="3">
        <v>7</v>
      </c>
      <c r="U18" s="3">
        <v>7</v>
      </c>
      <c r="V18" s="3"/>
      <c r="W18" s="3"/>
      <c r="X18" s="3">
        <v>9</v>
      </c>
      <c r="Y18" s="3">
        <v>10</v>
      </c>
      <c r="Z18" s="3">
        <v>8</v>
      </c>
      <c r="AA18" s="3">
        <v>9</v>
      </c>
      <c r="AB18" s="3">
        <v>8</v>
      </c>
      <c r="AC18" s="3"/>
      <c r="AD18" s="3"/>
      <c r="AE18" s="3">
        <v>8</v>
      </c>
      <c r="AF18" s="3">
        <v>8</v>
      </c>
      <c r="AG18" s="3"/>
      <c r="AH18" s="25" t="s">
        <v>36</v>
      </c>
      <c r="AI18" s="1"/>
    </row>
    <row r="19" spans="1:35" ht="20.100000000000001" customHeight="1" x14ac:dyDescent="0.25">
      <c r="A19" s="35">
        <f>DATE(AD1,4,1)</f>
        <v>45383</v>
      </c>
      <c r="B19" s="36"/>
      <c r="C19" s="29">
        <f>DATE(AD1,4,1)</f>
        <v>45383</v>
      </c>
      <c r="D19" s="15">
        <f t="shared" ref="D19:AF19" si="3">C19+1</f>
        <v>45384</v>
      </c>
      <c r="E19" s="15">
        <f t="shared" si="3"/>
        <v>45385</v>
      </c>
      <c r="F19" s="15">
        <f t="shared" si="3"/>
        <v>45386</v>
      </c>
      <c r="G19" s="15">
        <f t="shared" si="3"/>
        <v>45387</v>
      </c>
      <c r="H19" s="15">
        <f t="shared" si="3"/>
        <v>45388</v>
      </c>
      <c r="I19" s="15">
        <f t="shared" si="3"/>
        <v>45389</v>
      </c>
      <c r="J19" s="15">
        <f t="shared" si="3"/>
        <v>45390</v>
      </c>
      <c r="K19" s="15">
        <f t="shared" si="3"/>
        <v>45391</v>
      </c>
      <c r="L19" s="15">
        <f t="shared" si="3"/>
        <v>45392</v>
      </c>
      <c r="M19" s="15">
        <f t="shared" si="3"/>
        <v>45393</v>
      </c>
      <c r="N19" s="15">
        <f t="shared" si="3"/>
        <v>45394</v>
      </c>
      <c r="O19" s="15">
        <f t="shared" si="3"/>
        <v>45395</v>
      </c>
      <c r="P19" s="15">
        <f t="shared" si="3"/>
        <v>45396</v>
      </c>
      <c r="Q19" s="15">
        <f t="shared" si="3"/>
        <v>45397</v>
      </c>
      <c r="R19" s="15">
        <f t="shared" si="3"/>
        <v>45398</v>
      </c>
      <c r="S19" s="15">
        <f t="shared" si="3"/>
        <v>45399</v>
      </c>
      <c r="T19" s="15">
        <f t="shared" si="3"/>
        <v>45400</v>
      </c>
      <c r="U19" s="15">
        <f t="shared" si="3"/>
        <v>45401</v>
      </c>
      <c r="V19" s="15">
        <f t="shared" si="3"/>
        <v>45402</v>
      </c>
      <c r="W19" s="15">
        <f t="shared" si="3"/>
        <v>45403</v>
      </c>
      <c r="X19" s="15">
        <f t="shared" si="3"/>
        <v>45404</v>
      </c>
      <c r="Y19" s="15">
        <f t="shared" si="3"/>
        <v>45405</v>
      </c>
      <c r="Z19" s="15">
        <f t="shared" si="3"/>
        <v>45406</v>
      </c>
      <c r="AA19" s="15">
        <f t="shared" si="3"/>
        <v>45407</v>
      </c>
      <c r="AB19" s="15">
        <f t="shared" si="3"/>
        <v>45408</v>
      </c>
      <c r="AC19" s="15">
        <f t="shared" si="3"/>
        <v>45409</v>
      </c>
      <c r="AD19" s="15">
        <f t="shared" si="3"/>
        <v>45410</v>
      </c>
      <c r="AE19" s="15">
        <f t="shared" si="3"/>
        <v>45411</v>
      </c>
      <c r="AF19" s="15">
        <f t="shared" si="3"/>
        <v>45412</v>
      </c>
      <c r="AG19" s="16"/>
      <c r="AH19" s="17" t="s">
        <v>0</v>
      </c>
      <c r="AI19" s="1"/>
    </row>
    <row r="20" spans="1:35" ht="20.100000000000001" customHeight="1" x14ac:dyDescent="0.25">
      <c r="A20" s="37" t="s">
        <v>0</v>
      </c>
      <c r="B20" s="38"/>
      <c r="C20" s="30">
        <v>13</v>
      </c>
      <c r="D20" s="2">
        <v>60</v>
      </c>
      <c r="E20" s="2">
        <v>75</v>
      </c>
      <c r="F20" s="2">
        <v>76</v>
      </c>
      <c r="G20" s="2">
        <v>97</v>
      </c>
      <c r="H20" s="2">
        <v>21</v>
      </c>
      <c r="I20" s="2">
        <v>18</v>
      </c>
      <c r="J20" s="2">
        <v>85</v>
      </c>
      <c r="K20" s="2">
        <v>82</v>
      </c>
      <c r="L20" s="2">
        <v>92</v>
      </c>
      <c r="M20" s="2">
        <v>79</v>
      </c>
      <c r="N20" s="2">
        <v>87</v>
      </c>
      <c r="O20" s="2">
        <v>31</v>
      </c>
      <c r="P20" s="2">
        <v>20</v>
      </c>
      <c r="Q20" s="2">
        <v>89</v>
      </c>
      <c r="R20" s="2">
        <v>86</v>
      </c>
      <c r="S20" s="2">
        <v>103</v>
      </c>
      <c r="T20" s="2">
        <v>70</v>
      </c>
      <c r="U20" s="2">
        <v>92</v>
      </c>
      <c r="V20" s="2">
        <v>18</v>
      </c>
      <c r="W20" s="2">
        <v>12</v>
      </c>
      <c r="X20" s="2">
        <v>80</v>
      </c>
      <c r="Y20" s="2">
        <v>76</v>
      </c>
      <c r="Z20" s="2">
        <v>79</v>
      </c>
      <c r="AA20" s="2">
        <v>74</v>
      </c>
      <c r="AB20" s="2">
        <v>100</v>
      </c>
      <c r="AC20" s="2">
        <v>30</v>
      </c>
      <c r="AD20" s="2">
        <v>22</v>
      </c>
      <c r="AE20" s="2">
        <v>87</v>
      </c>
      <c r="AF20" s="2">
        <v>78</v>
      </c>
      <c r="AG20" s="2"/>
      <c r="AH20" s="18">
        <f>IF(SUM(C20:AG20)=0,"",SUM(C20:AG20))</f>
        <v>1932</v>
      </c>
      <c r="AI20" s="1"/>
    </row>
    <row r="21" spans="1:35" ht="20.100000000000001" customHeight="1" x14ac:dyDescent="0.25">
      <c r="A21" s="6" t="s">
        <v>2</v>
      </c>
      <c r="B21" s="7">
        <f>IF(AH21="","",AH21/AH20)</f>
        <v>0.88871635610766042</v>
      </c>
      <c r="C21" s="30">
        <v>13</v>
      </c>
      <c r="D21" s="2">
        <v>60</v>
      </c>
      <c r="E21" s="2">
        <v>67</v>
      </c>
      <c r="F21" s="2">
        <v>63</v>
      </c>
      <c r="G21" s="2">
        <v>88</v>
      </c>
      <c r="H21" s="2">
        <v>19</v>
      </c>
      <c r="I21" s="2">
        <v>18</v>
      </c>
      <c r="J21" s="2">
        <v>80</v>
      </c>
      <c r="K21" s="2">
        <v>78</v>
      </c>
      <c r="L21" s="2">
        <v>87</v>
      </c>
      <c r="M21" s="2">
        <v>76</v>
      </c>
      <c r="N21" s="2">
        <v>68</v>
      </c>
      <c r="O21" s="2">
        <v>27</v>
      </c>
      <c r="P21" s="2">
        <v>20</v>
      </c>
      <c r="Q21" s="2">
        <v>75</v>
      </c>
      <c r="R21" s="2">
        <v>87</v>
      </c>
      <c r="S21" s="2">
        <v>81</v>
      </c>
      <c r="T21" s="2">
        <v>60</v>
      </c>
      <c r="U21" s="2">
        <v>72</v>
      </c>
      <c r="V21" s="2">
        <v>12</v>
      </c>
      <c r="W21" s="2">
        <v>12</v>
      </c>
      <c r="X21" s="2">
        <v>70</v>
      </c>
      <c r="Y21" s="2">
        <v>73</v>
      </c>
      <c r="Z21" s="2">
        <v>71</v>
      </c>
      <c r="AA21" s="2">
        <v>67</v>
      </c>
      <c r="AB21" s="2">
        <v>82</v>
      </c>
      <c r="AC21" s="2">
        <v>26</v>
      </c>
      <c r="AD21" s="2">
        <v>22</v>
      </c>
      <c r="AE21" s="2">
        <v>73</v>
      </c>
      <c r="AF21" s="2">
        <v>70</v>
      </c>
      <c r="AG21" s="2"/>
      <c r="AH21" s="18">
        <f>IF(SUM(C21:AG21)=0,"",SUM(C21:AG21))</f>
        <v>1717</v>
      </c>
      <c r="AI21" s="1"/>
    </row>
    <row r="22" spans="1:35" ht="20.100000000000001" customHeight="1" x14ac:dyDescent="0.25">
      <c r="A22" s="39" t="s">
        <v>1</v>
      </c>
      <c r="B22" s="40"/>
      <c r="C22" s="30">
        <v>0</v>
      </c>
      <c r="D22" s="2">
        <v>0</v>
      </c>
      <c r="E22" s="2">
        <v>8</v>
      </c>
      <c r="F22" s="2">
        <v>13</v>
      </c>
      <c r="G22" s="2">
        <v>9</v>
      </c>
      <c r="H22" s="2">
        <v>2</v>
      </c>
      <c r="I22" s="2">
        <v>0</v>
      </c>
      <c r="J22" s="2">
        <v>5</v>
      </c>
      <c r="K22" s="2">
        <v>4</v>
      </c>
      <c r="L22" s="2">
        <v>5</v>
      </c>
      <c r="M22" s="2">
        <v>3</v>
      </c>
      <c r="N22" s="2">
        <v>19</v>
      </c>
      <c r="O22" s="2">
        <v>4</v>
      </c>
      <c r="P22" s="2">
        <v>0</v>
      </c>
      <c r="Q22" s="2">
        <v>14</v>
      </c>
      <c r="R22" s="2">
        <v>9</v>
      </c>
      <c r="S22" s="2">
        <v>22</v>
      </c>
      <c r="T22" s="2">
        <v>10</v>
      </c>
      <c r="U22" s="2">
        <v>20</v>
      </c>
      <c r="V22" s="2">
        <v>6</v>
      </c>
      <c r="W22" s="2">
        <v>0</v>
      </c>
      <c r="X22" s="2">
        <v>10</v>
      </c>
      <c r="Y22" s="2">
        <v>3</v>
      </c>
      <c r="Z22" s="2">
        <v>18</v>
      </c>
      <c r="AA22" s="2">
        <v>7</v>
      </c>
      <c r="AB22" s="2">
        <v>18</v>
      </c>
      <c r="AC22" s="2">
        <v>4</v>
      </c>
      <c r="AD22" s="2">
        <v>0</v>
      </c>
      <c r="AE22" s="2">
        <v>14</v>
      </c>
      <c r="AF22" s="2">
        <v>8</v>
      </c>
      <c r="AG22" s="2"/>
      <c r="AH22" s="18">
        <f>IF(SUM(C22:AG22)=0,"",SUM(C22:AG22))</f>
        <v>235</v>
      </c>
      <c r="AI22" s="1"/>
    </row>
    <row r="23" spans="1:35" ht="20.100000000000001" customHeight="1" x14ac:dyDescent="0.25">
      <c r="A23" s="3"/>
      <c r="B23" s="3"/>
      <c r="C23" s="3"/>
      <c r="D23" s="3">
        <v>8</v>
      </c>
      <c r="E23" s="3">
        <v>8</v>
      </c>
      <c r="F23" s="3"/>
      <c r="G23" s="3"/>
      <c r="H23" s="3">
        <v>8</v>
      </c>
      <c r="I23" s="3">
        <v>7</v>
      </c>
      <c r="J23" s="3"/>
      <c r="K23" s="3">
        <v>7</v>
      </c>
      <c r="L23" s="3">
        <v>6</v>
      </c>
      <c r="M23" s="3"/>
      <c r="N23" s="3"/>
      <c r="O23" s="3">
        <v>9</v>
      </c>
      <c r="P23" s="3">
        <v>8</v>
      </c>
      <c r="Q23" s="3">
        <v>6</v>
      </c>
      <c r="R23" s="3">
        <v>10</v>
      </c>
      <c r="S23" s="3">
        <v>7</v>
      </c>
      <c r="T23" s="3"/>
      <c r="U23" s="3"/>
      <c r="V23" s="3">
        <v>8</v>
      </c>
      <c r="W23" s="3">
        <v>9</v>
      </c>
      <c r="X23" s="3">
        <v>9</v>
      </c>
      <c r="Y23" s="3">
        <v>7</v>
      </c>
      <c r="Z23" s="3">
        <v>7</v>
      </c>
      <c r="AA23" s="3"/>
      <c r="AB23" s="3"/>
      <c r="AC23" s="3">
        <v>8</v>
      </c>
      <c r="AD23" s="3">
        <v>7</v>
      </c>
      <c r="AE23" s="3">
        <v>8</v>
      </c>
      <c r="AF23" s="3">
        <v>7</v>
      </c>
      <c r="AG23" s="3">
        <v>8</v>
      </c>
      <c r="AH23" s="25" t="s">
        <v>37</v>
      </c>
      <c r="AI23" s="1"/>
    </row>
    <row r="24" spans="1:35" ht="20.100000000000001" customHeight="1" x14ac:dyDescent="0.25">
      <c r="A24" s="35">
        <f>DATE(AD1,5,1)</f>
        <v>45413</v>
      </c>
      <c r="B24" s="36"/>
      <c r="C24" s="29">
        <f>DATE(AD1,5,1)</f>
        <v>45413</v>
      </c>
      <c r="D24" s="15">
        <f t="shared" ref="D24:AG24" si="4">C24+1</f>
        <v>45414</v>
      </c>
      <c r="E24" s="15">
        <f t="shared" si="4"/>
        <v>45415</v>
      </c>
      <c r="F24" s="15">
        <f t="shared" si="4"/>
        <v>45416</v>
      </c>
      <c r="G24" s="15">
        <f t="shared" si="4"/>
        <v>45417</v>
      </c>
      <c r="H24" s="15">
        <f t="shared" si="4"/>
        <v>45418</v>
      </c>
      <c r="I24" s="15">
        <f t="shared" si="4"/>
        <v>45419</v>
      </c>
      <c r="J24" s="29">
        <f t="shared" si="4"/>
        <v>45420</v>
      </c>
      <c r="K24" s="15">
        <f t="shared" si="4"/>
        <v>45421</v>
      </c>
      <c r="L24" s="15">
        <f t="shared" si="4"/>
        <v>45422</v>
      </c>
      <c r="M24" s="15">
        <f t="shared" si="4"/>
        <v>45423</v>
      </c>
      <c r="N24" s="15">
        <f t="shared" si="4"/>
        <v>45424</v>
      </c>
      <c r="O24" s="15">
        <f t="shared" si="4"/>
        <v>45425</v>
      </c>
      <c r="P24" s="15">
        <f t="shared" si="4"/>
        <v>45426</v>
      </c>
      <c r="Q24" s="15">
        <f t="shared" si="4"/>
        <v>45427</v>
      </c>
      <c r="R24" s="15">
        <f t="shared" si="4"/>
        <v>45428</v>
      </c>
      <c r="S24" s="15">
        <f t="shared" si="4"/>
        <v>45429</v>
      </c>
      <c r="T24" s="15">
        <f t="shared" si="4"/>
        <v>45430</v>
      </c>
      <c r="U24" s="15">
        <f t="shared" si="4"/>
        <v>45431</v>
      </c>
      <c r="V24" s="15">
        <f t="shared" si="4"/>
        <v>45432</v>
      </c>
      <c r="W24" s="15">
        <f t="shared" si="4"/>
        <v>45433</v>
      </c>
      <c r="X24" s="15">
        <f t="shared" si="4"/>
        <v>45434</v>
      </c>
      <c r="Y24" s="15">
        <f t="shared" si="4"/>
        <v>45435</v>
      </c>
      <c r="Z24" s="15">
        <f t="shared" si="4"/>
        <v>45436</v>
      </c>
      <c r="AA24" s="15">
        <f t="shared" si="4"/>
        <v>45437</v>
      </c>
      <c r="AB24" s="15">
        <f t="shared" si="4"/>
        <v>45438</v>
      </c>
      <c r="AC24" s="15">
        <f t="shared" si="4"/>
        <v>45439</v>
      </c>
      <c r="AD24" s="15">
        <f t="shared" si="4"/>
        <v>45440</v>
      </c>
      <c r="AE24" s="15">
        <f t="shared" si="4"/>
        <v>45441</v>
      </c>
      <c r="AF24" s="15">
        <f t="shared" si="4"/>
        <v>45442</v>
      </c>
      <c r="AG24" s="15">
        <f t="shared" si="4"/>
        <v>45443</v>
      </c>
      <c r="AH24" s="17" t="s">
        <v>0</v>
      </c>
      <c r="AI24" s="1"/>
    </row>
    <row r="25" spans="1:35" ht="20.100000000000001" customHeight="1" x14ac:dyDescent="0.25">
      <c r="A25" s="37" t="s">
        <v>0</v>
      </c>
      <c r="B25" s="38"/>
      <c r="C25" s="30">
        <v>26</v>
      </c>
      <c r="D25" s="2">
        <v>74</v>
      </c>
      <c r="E25" s="2">
        <v>93</v>
      </c>
      <c r="F25" s="2">
        <v>22</v>
      </c>
      <c r="G25" s="2">
        <v>15</v>
      </c>
      <c r="H25" s="2">
        <v>81</v>
      </c>
      <c r="I25" s="2">
        <v>76</v>
      </c>
      <c r="J25" s="30">
        <v>18</v>
      </c>
      <c r="K25" s="2">
        <v>60</v>
      </c>
      <c r="L25" s="2">
        <v>78</v>
      </c>
      <c r="M25" s="2">
        <v>15</v>
      </c>
      <c r="N25" s="2">
        <v>21</v>
      </c>
      <c r="O25" s="2">
        <v>83</v>
      </c>
      <c r="P25" s="2">
        <v>83</v>
      </c>
      <c r="Q25" s="2">
        <v>96</v>
      </c>
      <c r="R25" s="2">
        <v>68</v>
      </c>
      <c r="S25" s="2">
        <v>89</v>
      </c>
      <c r="T25" s="2">
        <v>33</v>
      </c>
      <c r="U25" s="2">
        <v>19</v>
      </c>
      <c r="V25" s="2">
        <v>74</v>
      </c>
      <c r="W25" s="2">
        <v>95</v>
      </c>
      <c r="X25" s="2">
        <v>94</v>
      </c>
      <c r="Y25" s="2">
        <v>82</v>
      </c>
      <c r="Z25" s="2">
        <v>83</v>
      </c>
      <c r="AA25" s="2">
        <v>31</v>
      </c>
      <c r="AB25" s="2">
        <v>13</v>
      </c>
      <c r="AC25" s="2">
        <v>83</v>
      </c>
      <c r="AD25" s="2">
        <v>78</v>
      </c>
      <c r="AE25" s="2">
        <v>110</v>
      </c>
      <c r="AF25" s="2">
        <v>85</v>
      </c>
      <c r="AG25" s="2">
        <v>86</v>
      </c>
      <c r="AH25" s="18">
        <f>IF(SUM(C25:AG25)=0,"",SUM(C25:AG25))</f>
        <v>1964</v>
      </c>
      <c r="AI25" s="1"/>
    </row>
    <row r="26" spans="1:35" ht="20.100000000000001" customHeight="1" x14ac:dyDescent="0.25">
      <c r="A26" s="6" t="s">
        <v>2</v>
      </c>
      <c r="B26" s="7">
        <f>IF(AH26="","",AH26/AH25)</f>
        <v>0.86608961303462317</v>
      </c>
      <c r="C26" s="30">
        <v>20</v>
      </c>
      <c r="D26" s="2">
        <v>67</v>
      </c>
      <c r="E26" s="2">
        <v>86</v>
      </c>
      <c r="F26" s="2">
        <v>21</v>
      </c>
      <c r="G26" s="2">
        <v>15</v>
      </c>
      <c r="H26" s="2">
        <v>73</v>
      </c>
      <c r="I26" s="2">
        <v>70</v>
      </c>
      <c r="J26" s="30">
        <v>15</v>
      </c>
      <c r="K26" s="2">
        <v>53</v>
      </c>
      <c r="L26" s="2">
        <v>55</v>
      </c>
      <c r="M26" s="2">
        <v>14</v>
      </c>
      <c r="N26" s="2">
        <v>21</v>
      </c>
      <c r="O26" s="2">
        <v>76</v>
      </c>
      <c r="P26" s="2">
        <v>70</v>
      </c>
      <c r="Q26" s="2">
        <v>72</v>
      </c>
      <c r="R26" s="2">
        <v>65</v>
      </c>
      <c r="S26" s="2">
        <v>69</v>
      </c>
      <c r="T26" s="2">
        <v>32</v>
      </c>
      <c r="U26" s="2">
        <v>19</v>
      </c>
      <c r="V26" s="2">
        <v>68</v>
      </c>
      <c r="W26" s="2">
        <v>80</v>
      </c>
      <c r="X26" s="2">
        <v>83</v>
      </c>
      <c r="Y26" s="2">
        <v>71</v>
      </c>
      <c r="Z26" s="2">
        <v>73</v>
      </c>
      <c r="AA26" s="2">
        <v>26</v>
      </c>
      <c r="AB26" s="2">
        <v>13</v>
      </c>
      <c r="AC26" s="2">
        <v>78</v>
      </c>
      <c r="AD26" s="2">
        <v>66</v>
      </c>
      <c r="AE26" s="2">
        <v>88</v>
      </c>
      <c r="AF26" s="2">
        <v>68</v>
      </c>
      <c r="AG26" s="2">
        <v>74</v>
      </c>
      <c r="AH26" s="18">
        <f>IF(SUM(C26:AG26)=0,"",SUM(C26:AG26))</f>
        <v>1701</v>
      </c>
      <c r="AI26" s="1"/>
    </row>
    <row r="27" spans="1:35" ht="20.100000000000001" customHeight="1" x14ac:dyDescent="0.25">
      <c r="A27" s="39" t="s">
        <v>1</v>
      </c>
      <c r="B27" s="40"/>
      <c r="C27" s="30">
        <v>6</v>
      </c>
      <c r="D27" s="2">
        <v>7</v>
      </c>
      <c r="E27" s="2">
        <v>7</v>
      </c>
      <c r="F27" s="2">
        <v>1</v>
      </c>
      <c r="G27" s="2">
        <v>0</v>
      </c>
      <c r="H27" s="2">
        <v>8</v>
      </c>
      <c r="I27" s="2">
        <v>6</v>
      </c>
      <c r="J27" s="30">
        <v>3</v>
      </c>
      <c r="K27" s="2">
        <v>7</v>
      </c>
      <c r="L27" s="2">
        <v>23</v>
      </c>
      <c r="M27" s="2">
        <v>1</v>
      </c>
      <c r="N27" s="2">
        <v>0</v>
      </c>
      <c r="O27" s="2">
        <v>7</v>
      </c>
      <c r="P27" s="2">
        <v>13</v>
      </c>
      <c r="Q27" s="2">
        <v>24</v>
      </c>
      <c r="R27" s="2">
        <v>3</v>
      </c>
      <c r="S27" s="2">
        <v>20</v>
      </c>
      <c r="T27" s="2">
        <v>1</v>
      </c>
      <c r="U27" s="2">
        <v>0</v>
      </c>
      <c r="V27" s="2">
        <v>6</v>
      </c>
      <c r="W27" s="2">
        <v>15</v>
      </c>
      <c r="X27" s="2">
        <v>11</v>
      </c>
      <c r="Y27" s="2">
        <v>11</v>
      </c>
      <c r="Z27" s="2">
        <v>10</v>
      </c>
      <c r="AA27" s="2">
        <v>5</v>
      </c>
      <c r="AB27" s="2">
        <v>0</v>
      </c>
      <c r="AC27" s="2">
        <v>5</v>
      </c>
      <c r="AD27" s="2">
        <v>12</v>
      </c>
      <c r="AE27" s="2">
        <v>22</v>
      </c>
      <c r="AF27" s="2">
        <v>17</v>
      </c>
      <c r="AG27" s="2">
        <v>12</v>
      </c>
      <c r="AH27" s="18">
        <f>IF(SUM(C27:AG27)=0,"",SUM(C27:AG27))</f>
        <v>263</v>
      </c>
      <c r="AI27" s="1"/>
    </row>
    <row r="28" spans="1:35" ht="20.100000000000001" customHeight="1" x14ac:dyDescent="0.25">
      <c r="A28" s="3"/>
      <c r="B28" s="3"/>
      <c r="C28" s="3"/>
      <c r="D28" s="3"/>
      <c r="E28" s="3">
        <v>8</v>
      </c>
      <c r="F28" s="3">
        <v>8</v>
      </c>
      <c r="G28" s="3">
        <v>9</v>
      </c>
      <c r="H28" s="3">
        <v>8</v>
      </c>
      <c r="I28" s="3">
        <v>8</v>
      </c>
      <c r="J28" s="3"/>
      <c r="K28" s="3"/>
      <c r="L28" s="3">
        <v>8</v>
      </c>
      <c r="M28" s="3">
        <v>6</v>
      </c>
      <c r="N28" s="3">
        <v>7</v>
      </c>
      <c r="O28" s="3">
        <v>7</v>
      </c>
      <c r="P28" s="3">
        <v>7</v>
      </c>
      <c r="Q28" s="3"/>
      <c r="R28" s="3"/>
      <c r="S28" s="3">
        <v>8</v>
      </c>
      <c r="T28" s="3">
        <v>8</v>
      </c>
      <c r="U28" s="3">
        <v>6</v>
      </c>
      <c r="V28" s="3">
        <v>7</v>
      </c>
      <c r="W28" s="3">
        <v>6</v>
      </c>
      <c r="X28" s="3"/>
      <c r="Y28" s="3"/>
      <c r="Z28" s="3">
        <v>8</v>
      </c>
      <c r="AA28" s="3">
        <v>10</v>
      </c>
      <c r="AB28" s="3">
        <v>6</v>
      </c>
      <c r="AC28" s="3">
        <v>10</v>
      </c>
      <c r="AD28" s="3">
        <v>8</v>
      </c>
      <c r="AE28" s="3"/>
      <c r="AF28" s="3"/>
      <c r="AG28" s="3"/>
      <c r="AH28" s="25" t="s">
        <v>30</v>
      </c>
      <c r="AI28" s="1"/>
    </row>
    <row r="29" spans="1:35" ht="20.100000000000001" customHeight="1" x14ac:dyDescent="0.25">
      <c r="A29" s="35">
        <f>DATE(AD1,6,1)</f>
        <v>45444</v>
      </c>
      <c r="B29" s="36"/>
      <c r="C29" s="15">
        <f>DATE(AD1,6,1)</f>
        <v>45444</v>
      </c>
      <c r="D29" s="15">
        <f t="shared" ref="D29:AF29" si="5">C29+1</f>
        <v>45445</v>
      </c>
      <c r="E29" s="15">
        <f t="shared" si="5"/>
        <v>45446</v>
      </c>
      <c r="F29" s="15">
        <f t="shared" si="5"/>
        <v>45447</v>
      </c>
      <c r="G29" s="15">
        <f t="shared" si="5"/>
        <v>45448</v>
      </c>
      <c r="H29" s="15">
        <f t="shared" si="5"/>
        <v>45449</v>
      </c>
      <c r="I29" s="15">
        <f t="shared" si="5"/>
        <v>45450</v>
      </c>
      <c r="J29" s="15">
        <f t="shared" si="5"/>
        <v>45451</v>
      </c>
      <c r="K29" s="15">
        <f t="shared" si="5"/>
        <v>45452</v>
      </c>
      <c r="L29" s="15">
        <f t="shared" si="5"/>
        <v>45453</v>
      </c>
      <c r="M29" s="15">
        <f t="shared" si="5"/>
        <v>45454</v>
      </c>
      <c r="N29" s="15">
        <f t="shared" si="5"/>
        <v>45455</v>
      </c>
      <c r="O29" s="15">
        <f t="shared" si="5"/>
        <v>45456</v>
      </c>
      <c r="P29" s="15">
        <f t="shared" si="5"/>
        <v>45457</v>
      </c>
      <c r="Q29" s="15">
        <f t="shared" si="5"/>
        <v>45458</v>
      </c>
      <c r="R29" s="15">
        <f t="shared" si="5"/>
        <v>45459</v>
      </c>
      <c r="S29" s="15">
        <f t="shared" si="5"/>
        <v>45460</v>
      </c>
      <c r="T29" s="15">
        <f t="shared" si="5"/>
        <v>45461</v>
      </c>
      <c r="U29" s="15">
        <f t="shared" si="5"/>
        <v>45462</v>
      </c>
      <c r="V29" s="15">
        <f t="shared" si="5"/>
        <v>45463</v>
      </c>
      <c r="W29" s="15">
        <f t="shared" si="5"/>
        <v>45464</v>
      </c>
      <c r="X29" s="15">
        <f t="shared" si="5"/>
        <v>45465</v>
      </c>
      <c r="Y29" s="15">
        <f t="shared" si="5"/>
        <v>45466</v>
      </c>
      <c r="Z29" s="15">
        <f t="shared" si="5"/>
        <v>45467</v>
      </c>
      <c r="AA29" s="15">
        <f t="shared" si="5"/>
        <v>45468</v>
      </c>
      <c r="AB29" s="15">
        <f t="shared" si="5"/>
        <v>45469</v>
      </c>
      <c r="AC29" s="15">
        <f t="shared" si="5"/>
        <v>45470</v>
      </c>
      <c r="AD29" s="15">
        <f t="shared" si="5"/>
        <v>45471</v>
      </c>
      <c r="AE29" s="15">
        <f t="shared" si="5"/>
        <v>45472</v>
      </c>
      <c r="AF29" s="15">
        <f t="shared" si="5"/>
        <v>45473</v>
      </c>
      <c r="AG29" s="16"/>
      <c r="AH29" s="17" t="s">
        <v>0</v>
      </c>
      <c r="AI29" s="1"/>
    </row>
    <row r="30" spans="1:35" ht="20.100000000000001" customHeight="1" x14ac:dyDescent="0.25">
      <c r="A30" s="37" t="s">
        <v>0</v>
      </c>
      <c r="B30" s="38"/>
      <c r="C30" s="2">
        <v>30</v>
      </c>
      <c r="D30" s="2">
        <v>11</v>
      </c>
      <c r="E30" s="2">
        <v>89</v>
      </c>
      <c r="F30" s="2">
        <v>91</v>
      </c>
      <c r="G30" s="2">
        <v>64</v>
      </c>
      <c r="H30" s="2">
        <v>74</v>
      </c>
      <c r="I30" s="2">
        <v>86</v>
      </c>
      <c r="J30" s="2">
        <v>24</v>
      </c>
      <c r="K30" s="2">
        <v>15</v>
      </c>
      <c r="L30" s="2">
        <v>71</v>
      </c>
      <c r="M30" s="2">
        <v>79</v>
      </c>
      <c r="N30" s="2">
        <v>75</v>
      </c>
      <c r="O30" s="2">
        <v>72</v>
      </c>
      <c r="P30" s="2">
        <v>88</v>
      </c>
      <c r="Q30" s="2">
        <v>29</v>
      </c>
      <c r="R30" s="2">
        <v>20</v>
      </c>
      <c r="S30" s="2">
        <v>73</v>
      </c>
      <c r="T30" s="2">
        <v>71</v>
      </c>
      <c r="U30" s="2">
        <v>91</v>
      </c>
      <c r="V30" s="2">
        <v>71</v>
      </c>
      <c r="W30" s="2">
        <v>97</v>
      </c>
      <c r="X30" s="2">
        <v>15</v>
      </c>
      <c r="Y30" s="2">
        <v>14</v>
      </c>
      <c r="Z30" s="2">
        <v>60</v>
      </c>
      <c r="AA30" s="2">
        <v>82</v>
      </c>
      <c r="AB30" s="2">
        <v>93</v>
      </c>
      <c r="AC30" s="2">
        <v>75</v>
      </c>
      <c r="AD30" s="2">
        <v>78</v>
      </c>
      <c r="AE30" s="2">
        <v>23</v>
      </c>
      <c r="AF30" s="2">
        <v>18</v>
      </c>
      <c r="AG30" s="2"/>
      <c r="AH30" s="18">
        <f>IF(SUM(C30:AG30)=0,"",SUM(C30:AG30))</f>
        <v>1779</v>
      </c>
      <c r="AI30" s="1"/>
    </row>
    <row r="31" spans="1:35" ht="20.100000000000001" customHeight="1" x14ac:dyDescent="0.25">
      <c r="A31" s="6" t="s">
        <v>2</v>
      </c>
      <c r="B31" s="7">
        <f>IF(AH31="","",AH31/AH30)</f>
        <v>0.87408656548622821</v>
      </c>
      <c r="C31" s="2">
        <v>26</v>
      </c>
      <c r="D31" s="2">
        <v>11</v>
      </c>
      <c r="E31" s="2">
        <v>78</v>
      </c>
      <c r="F31" s="2">
        <v>79</v>
      </c>
      <c r="G31" s="2">
        <v>58</v>
      </c>
      <c r="H31" s="2">
        <v>64</v>
      </c>
      <c r="I31" s="2">
        <v>72</v>
      </c>
      <c r="J31" s="2">
        <v>22</v>
      </c>
      <c r="K31" s="2">
        <v>15</v>
      </c>
      <c r="L31" s="2">
        <v>61</v>
      </c>
      <c r="M31" s="2">
        <v>64</v>
      </c>
      <c r="N31" s="2">
        <v>68</v>
      </c>
      <c r="O31" s="2">
        <v>57</v>
      </c>
      <c r="P31" s="2">
        <v>71</v>
      </c>
      <c r="Q31" s="2">
        <v>24</v>
      </c>
      <c r="R31" s="2">
        <v>19</v>
      </c>
      <c r="S31" s="2">
        <v>68</v>
      </c>
      <c r="T31" s="2">
        <v>65</v>
      </c>
      <c r="U31" s="2">
        <v>74</v>
      </c>
      <c r="V31" s="2">
        <v>61</v>
      </c>
      <c r="W31" s="2">
        <v>73</v>
      </c>
      <c r="X31" s="2">
        <v>14</v>
      </c>
      <c r="Y31" s="2">
        <v>14</v>
      </c>
      <c r="Z31" s="2">
        <v>58</v>
      </c>
      <c r="AA31" s="2">
        <v>78</v>
      </c>
      <c r="AB31" s="2">
        <v>83</v>
      </c>
      <c r="AC31" s="2">
        <v>70</v>
      </c>
      <c r="AD31" s="2">
        <v>69</v>
      </c>
      <c r="AE31" s="2">
        <v>22</v>
      </c>
      <c r="AF31" s="2">
        <v>17</v>
      </c>
      <c r="AG31" s="2"/>
      <c r="AH31" s="18">
        <f>IF(SUM(C31:AG31)=0,"",SUM(C31:AG31))</f>
        <v>1555</v>
      </c>
      <c r="AI31" s="1"/>
    </row>
    <row r="32" spans="1:35" ht="20.100000000000001" customHeight="1" x14ac:dyDescent="0.25">
      <c r="A32" s="39" t="s">
        <v>1</v>
      </c>
      <c r="B32" s="40"/>
      <c r="C32" s="2">
        <v>4</v>
      </c>
      <c r="D32" s="2">
        <v>0</v>
      </c>
      <c r="E32" s="2">
        <v>11</v>
      </c>
      <c r="F32" s="2">
        <v>12</v>
      </c>
      <c r="G32" s="2">
        <v>6</v>
      </c>
      <c r="H32" s="2">
        <v>10</v>
      </c>
      <c r="I32" s="2">
        <v>14</v>
      </c>
      <c r="J32" s="2">
        <v>2</v>
      </c>
      <c r="K32" s="2">
        <v>0</v>
      </c>
      <c r="L32" s="2">
        <v>10</v>
      </c>
      <c r="M32" s="2">
        <v>15</v>
      </c>
      <c r="N32" s="2">
        <v>7</v>
      </c>
      <c r="O32" s="2">
        <v>15</v>
      </c>
      <c r="P32" s="2">
        <v>17</v>
      </c>
      <c r="Q32" s="2">
        <v>5</v>
      </c>
      <c r="R32" s="2">
        <v>1</v>
      </c>
      <c r="S32" s="2">
        <v>5</v>
      </c>
      <c r="T32" s="2">
        <v>6</v>
      </c>
      <c r="U32" s="2">
        <v>17</v>
      </c>
      <c r="V32" s="2">
        <v>10</v>
      </c>
      <c r="W32" s="2">
        <v>24</v>
      </c>
      <c r="X32" s="2">
        <v>1</v>
      </c>
      <c r="Y32" s="2">
        <v>0</v>
      </c>
      <c r="Z32" s="2">
        <v>2</v>
      </c>
      <c r="AA32" s="2">
        <v>4</v>
      </c>
      <c r="AB32" s="2">
        <v>10</v>
      </c>
      <c r="AC32" s="2">
        <v>5</v>
      </c>
      <c r="AD32" s="2">
        <v>9</v>
      </c>
      <c r="AE32" s="2">
        <v>1</v>
      </c>
      <c r="AF32" s="2">
        <v>1</v>
      </c>
      <c r="AG32" s="2"/>
      <c r="AH32" s="18">
        <f>IF(SUM(C32:AG32)=0,"",SUM(C32:AG32))</f>
        <v>224</v>
      </c>
      <c r="AI32" s="1"/>
    </row>
    <row r="33" spans="1:35" ht="20.100000000000001" customHeight="1" x14ac:dyDescent="0.25">
      <c r="A33" s="4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1"/>
      <c r="AI33" s="1"/>
    </row>
    <row r="34" spans="1:35" ht="20.100000000000001" customHeight="1" x14ac:dyDescent="0.25">
      <c r="A34" s="41" t="s">
        <v>3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2">
        <v>2015</v>
      </c>
      <c r="AE34" s="42"/>
      <c r="AF34" s="42"/>
      <c r="AG34" s="42"/>
      <c r="AH34" s="42"/>
      <c r="AI34" s="1"/>
    </row>
    <row r="35" spans="1:35" ht="20.100000000000001" customHeight="1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2"/>
      <c r="AE35" s="42"/>
      <c r="AF35" s="42"/>
      <c r="AG35" s="42"/>
      <c r="AH35" s="42"/>
      <c r="AI35" s="1"/>
    </row>
    <row r="36" spans="1:35" ht="20.100000000000001" customHeight="1" x14ac:dyDescent="0.25">
      <c r="A36" s="3"/>
      <c r="B36" s="3"/>
      <c r="C36" s="3">
        <v>8</v>
      </c>
      <c r="D36" s="3">
        <v>9</v>
      </c>
      <c r="E36" s="3">
        <v>9</v>
      </c>
      <c r="F36" s="3">
        <v>10</v>
      </c>
      <c r="G36" s="3"/>
      <c r="H36" s="3"/>
      <c r="I36" s="3"/>
      <c r="J36" s="3">
        <v>9</v>
      </c>
      <c r="K36" s="3">
        <v>9</v>
      </c>
      <c r="L36" s="3">
        <v>8</v>
      </c>
      <c r="M36" s="3">
        <v>8</v>
      </c>
      <c r="N36" s="3">
        <v>9</v>
      </c>
      <c r="O36" s="3"/>
      <c r="P36" s="3"/>
      <c r="Q36" s="3">
        <v>8</v>
      </c>
      <c r="R36" s="3">
        <v>9</v>
      </c>
      <c r="S36" s="3">
        <v>8</v>
      </c>
      <c r="T36" s="3">
        <v>8</v>
      </c>
      <c r="U36" s="3">
        <v>10</v>
      </c>
      <c r="V36" s="3"/>
      <c r="W36" s="3"/>
      <c r="X36" s="3">
        <v>9</v>
      </c>
      <c r="Y36" s="3">
        <v>9</v>
      </c>
      <c r="Z36" s="3">
        <v>9</v>
      </c>
      <c r="AA36" s="3">
        <v>7</v>
      </c>
      <c r="AB36" s="3">
        <v>9</v>
      </c>
      <c r="AC36" s="3"/>
      <c r="AD36" s="3"/>
      <c r="AE36" s="3">
        <v>9</v>
      </c>
      <c r="AF36" s="3">
        <v>9</v>
      </c>
      <c r="AG36" s="3">
        <v>9</v>
      </c>
      <c r="AH36" s="25" t="s">
        <v>38</v>
      </c>
      <c r="AI36" s="1"/>
    </row>
    <row r="37" spans="1:35" ht="20.100000000000001" customHeight="1" x14ac:dyDescent="0.25">
      <c r="A37" s="35">
        <f>DATE(AD1,7,1)</f>
        <v>45474</v>
      </c>
      <c r="B37" s="36"/>
      <c r="C37" s="15">
        <f>DATE(AD1,7,1)</f>
        <v>45474</v>
      </c>
      <c r="D37" s="15">
        <f t="shared" ref="D37:AG37" si="6">C37+1</f>
        <v>45475</v>
      </c>
      <c r="E37" s="15">
        <f t="shared" si="6"/>
        <v>45476</v>
      </c>
      <c r="F37" s="15">
        <f t="shared" si="6"/>
        <v>45477</v>
      </c>
      <c r="G37" s="26">
        <f t="shared" si="6"/>
        <v>45478</v>
      </c>
      <c r="H37" s="15">
        <f t="shared" si="6"/>
        <v>45479</v>
      </c>
      <c r="I37" s="15">
        <f t="shared" si="6"/>
        <v>45480</v>
      </c>
      <c r="J37" s="15">
        <f t="shared" si="6"/>
        <v>45481</v>
      </c>
      <c r="K37" s="15">
        <f t="shared" si="6"/>
        <v>45482</v>
      </c>
      <c r="L37" s="15">
        <f t="shared" si="6"/>
        <v>45483</v>
      </c>
      <c r="M37" s="15">
        <f t="shared" si="6"/>
        <v>45484</v>
      </c>
      <c r="N37" s="15">
        <f t="shared" si="6"/>
        <v>45485</v>
      </c>
      <c r="O37" s="15">
        <f t="shared" si="6"/>
        <v>45486</v>
      </c>
      <c r="P37" s="15">
        <f t="shared" si="6"/>
        <v>45487</v>
      </c>
      <c r="Q37" s="15">
        <f t="shared" si="6"/>
        <v>45488</v>
      </c>
      <c r="R37" s="15">
        <f t="shared" si="6"/>
        <v>45489</v>
      </c>
      <c r="S37" s="15">
        <f t="shared" si="6"/>
        <v>45490</v>
      </c>
      <c r="T37" s="15">
        <f t="shared" si="6"/>
        <v>45491</v>
      </c>
      <c r="U37" s="15">
        <f t="shared" si="6"/>
        <v>45492</v>
      </c>
      <c r="V37" s="15">
        <f t="shared" si="6"/>
        <v>45493</v>
      </c>
      <c r="W37" s="15">
        <f t="shared" si="6"/>
        <v>45494</v>
      </c>
      <c r="X37" s="15">
        <f t="shared" si="6"/>
        <v>45495</v>
      </c>
      <c r="Y37" s="15">
        <f t="shared" si="6"/>
        <v>45496</v>
      </c>
      <c r="Z37" s="15">
        <f t="shared" si="6"/>
        <v>45497</v>
      </c>
      <c r="AA37" s="15">
        <f t="shared" si="6"/>
        <v>45498</v>
      </c>
      <c r="AB37" s="15">
        <f t="shared" si="6"/>
        <v>45499</v>
      </c>
      <c r="AC37" s="15">
        <f t="shared" si="6"/>
        <v>45500</v>
      </c>
      <c r="AD37" s="15">
        <f t="shared" si="6"/>
        <v>45501</v>
      </c>
      <c r="AE37" s="15">
        <f t="shared" si="6"/>
        <v>45502</v>
      </c>
      <c r="AF37" s="15">
        <f t="shared" si="6"/>
        <v>45503</v>
      </c>
      <c r="AG37" s="15">
        <f t="shared" si="6"/>
        <v>45504</v>
      </c>
      <c r="AH37" s="17" t="s">
        <v>0</v>
      </c>
      <c r="AI37" s="1"/>
    </row>
    <row r="38" spans="1:35" ht="20.100000000000001" customHeight="1" x14ac:dyDescent="0.25">
      <c r="A38" s="37" t="s">
        <v>0</v>
      </c>
      <c r="B38" s="38"/>
      <c r="C38" s="2">
        <v>75</v>
      </c>
      <c r="D38" s="2">
        <v>76</v>
      </c>
      <c r="E38" s="2">
        <v>95</v>
      </c>
      <c r="F38" s="2">
        <v>88</v>
      </c>
      <c r="G38" s="27">
        <v>26</v>
      </c>
      <c r="H38" s="2">
        <v>19</v>
      </c>
      <c r="I38" s="2">
        <v>18</v>
      </c>
      <c r="J38" s="2">
        <v>93</v>
      </c>
      <c r="K38" s="2">
        <v>77</v>
      </c>
      <c r="L38" s="2">
        <v>95</v>
      </c>
      <c r="M38" s="2">
        <v>82</v>
      </c>
      <c r="N38" s="2">
        <v>98</v>
      </c>
      <c r="O38" s="2">
        <v>23</v>
      </c>
      <c r="P38" s="2">
        <v>15</v>
      </c>
      <c r="Q38" s="2">
        <v>101</v>
      </c>
      <c r="R38" s="2">
        <v>95</v>
      </c>
      <c r="S38" s="2">
        <v>105</v>
      </c>
      <c r="T38" s="2">
        <v>83</v>
      </c>
      <c r="U38" s="2">
        <v>86</v>
      </c>
      <c r="V38" s="2">
        <v>17</v>
      </c>
      <c r="W38" s="2">
        <v>19</v>
      </c>
      <c r="X38" s="2">
        <v>82</v>
      </c>
      <c r="Y38" s="2">
        <v>86</v>
      </c>
      <c r="Z38" s="2">
        <v>87</v>
      </c>
      <c r="AA38" s="2">
        <v>73</v>
      </c>
      <c r="AB38" s="2">
        <v>90</v>
      </c>
      <c r="AC38" s="2">
        <v>24</v>
      </c>
      <c r="AD38" s="2">
        <v>21</v>
      </c>
      <c r="AE38" s="2">
        <v>80</v>
      </c>
      <c r="AF38" s="2">
        <v>79</v>
      </c>
      <c r="AG38" s="2">
        <v>92</v>
      </c>
      <c r="AH38" s="18">
        <f>IF(SUM(C38:AG38)=0,"",SUM(C38:AG38))</f>
        <v>2100</v>
      </c>
      <c r="AI38" s="1"/>
    </row>
    <row r="39" spans="1:35" ht="20.100000000000001" customHeight="1" x14ac:dyDescent="0.25">
      <c r="A39" s="6" t="s">
        <v>2</v>
      </c>
      <c r="B39" s="7">
        <f>IF(AH39="","",AH39/AH38)</f>
        <v>0.92095238095238097</v>
      </c>
      <c r="C39" s="2">
        <v>69</v>
      </c>
      <c r="D39" s="2">
        <v>71</v>
      </c>
      <c r="E39" s="2">
        <v>82</v>
      </c>
      <c r="F39" s="2">
        <v>82</v>
      </c>
      <c r="G39" s="27">
        <v>22</v>
      </c>
      <c r="H39" s="2">
        <v>18</v>
      </c>
      <c r="I39" s="2">
        <v>18</v>
      </c>
      <c r="J39" s="2">
        <v>85</v>
      </c>
      <c r="K39" s="2">
        <v>67</v>
      </c>
      <c r="L39" s="2">
        <v>85</v>
      </c>
      <c r="M39" s="2">
        <v>75</v>
      </c>
      <c r="N39" s="2">
        <v>87</v>
      </c>
      <c r="O39" s="2">
        <v>21</v>
      </c>
      <c r="P39" s="2">
        <v>13</v>
      </c>
      <c r="Q39" s="2">
        <v>91</v>
      </c>
      <c r="R39" s="2">
        <v>89</v>
      </c>
      <c r="S39" s="2">
        <v>83</v>
      </c>
      <c r="T39" s="2">
        <v>78</v>
      </c>
      <c r="U39" s="2">
        <v>83</v>
      </c>
      <c r="V39" s="2">
        <v>17</v>
      </c>
      <c r="W39" s="2">
        <v>19</v>
      </c>
      <c r="X39" s="2">
        <v>79</v>
      </c>
      <c r="Y39" s="2">
        <v>84</v>
      </c>
      <c r="Z39" s="2">
        <v>83</v>
      </c>
      <c r="AA39" s="2">
        <v>70</v>
      </c>
      <c r="AB39" s="2">
        <v>87</v>
      </c>
      <c r="AC39" s="2">
        <v>21</v>
      </c>
      <c r="AD39" s="2">
        <v>21</v>
      </c>
      <c r="AE39" s="2">
        <v>76</v>
      </c>
      <c r="AF39" s="2">
        <v>75</v>
      </c>
      <c r="AG39" s="2">
        <v>83</v>
      </c>
      <c r="AH39" s="18">
        <f>IF(SUM(C39:AG39)=0,"",SUM(C39:AG39))</f>
        <v>1934</v>
      </c>
      <c r="AI39" s="1"/>
    </row>
    <row r="40" spans="1:35" ht="20.100000000000001" customHeight="1" x14ac:dyDescent="0.25">
      <c r="A40" s="39" t="s">
        <v>1</v>
      </c>
      <c r="B40" s="40"/>
      <c r="C40" s="2">
        <v>6</v>
      </c>
      <c r="D40" s="2">
        <v>5</v>
      </c>
      <c r="E40" s="2">
        <v>13</v>
      </c>
      <c r="F40" s="2">
        <v>6</v>
      </c>
      <c r="G40" s="27">
        <v>4</v>
      </c>
      <c r="H40" s="2">
        <v>1</v>
      </c>
      <c r="I40" s="2">
        <v>0</v>
      </c>
      <c r="J40" s="2">
        <v>8</v>
      </c>
      <c r="K40" s="2">
        <v>10</v>
      </c>
      <c r="L40" s="2">
        <v>10</v>
      </c>
      <c r="M40" s="2">
        <v>7</v>
      </c>
      <c r="N40" s="2">
        <v>11</v>
      </c>
      <c r="O40" s="2">
        <v>2</v>
      </c>
      <c r="P40" s="2">
        <v>2</v>
      </c>
      <c r="Q40" s="2">
        <v>10</v>
      </c>
      <c r="R40" s="2">
        <v>6</v>
      </c>
      <c r="S40" s="2">
        <v>22</v>
      </c>
      <c r="T40" s="2">
        <v>5</v>
      </c>
      <c r="U40" s="2">
        <v>3</v>
      </c>
      <c r="V40" s="2">
        <v>0</v>
      </c>
      <c r="W40" s="2">
        <v>0</v>
      </c>
      <c r="X40" s="2">
        <v>3</v>
      </c>
      <c r="Y40" s="2">
        <v>2</v>
      </c>
      <c r="Z40" s="2">
        <v>4</v>
      </c>
      <c r="AA40" s="2">
        <v>3</v>
      </c>
      <c r="AB40" s="2">
        <v>3</v>
      </c>
      <c r="AC40" s="2">
        <v>3</v>
      </c>
      <c r="AD40" s="2">
        <v>0</v>
      </c>
      <c r="AE40" s="2">
        <v>4</v>
      </c>
      <c r="AF40" s="2">
        <v>4</v>
      </c>
      <c r="AG40" s="2">
        <v>9</v>
      </c>
      <c r="AH40" s="18">
        <f>IF(SUM(C40:AG40)=0,"",SUM(C40:AG40))</f>
        <v>166</v>
      </c>
      <c r="AI40" s="1"/>
    </row>
    <row r="41" spans="1:35" ht="20.100000000000001" customHeight="1" x14ac:dyDescent="0.25">
      <c r="A41" s="3"/>
      <c r="B41" s="3"/>
      <c r="C41" s="3">
        <v>8</v>
      </c>
      <c r="D41" s="3">
        <v>8</v>
      </c>
      <c r="E41" s="3"/>
      <c r="F41" s="3"/>
      <c r="G41" s="3">
        <v>7</v>
      </c>
      <c r="H41" s="3">
        <v>7</v>
      </c>
      <c r="I41" s="3">
        <v>9</v>
      </c>
      <c r="J41" s="3">
        <v>9</v>
      </c>
      <c r="K41" s="3">
        <v>8</v>
      </c>
      <c r="L41" s="3"/>
      <c r="M41" s="3"/>
      <c r="N41" s="3">
        <v>10</v>
      </c>
      <c r="O41" s="3">
        <v>10</v>
      </c>
      <c r="P41" s="3">
        <v>9</v>
      </c>
      <c r="Q41" s="3">
        <v>9</v>
      </c>
      <c r="R41" s="3">
        <v>9</v>
      </c>
      <c r="S41" s="3"/>
      <c r="T41" s="3"/>
      <c r="U41" s="3">
        <v>10</v>
      </c>
      <c r="V41" s="3">
        <v>9</v>
      </c>
      <c r="W41" s="3">
        <v>8</v>
      </c>
      <c r="X41" s="3">
        <v>8</v>
      </c>
      <c r="Y41" s="3">
        <v>8</v>
      </c>
      <c r="Z41" s="3"/>
      <c r="AA41" s="3"/>
      <c r="AB41" s="3">
        <v>8</v>
      </c>
      <c r="AC41" s="3">
        <v>8</v>
      </c>
      <c r="AD41" s="3">
        <v>8</v>
      </c>
      <c r="AE41" s="3">
        <v>8</v>
      </c>
      <c r="AF41" s="3">
        <v>8</v>
      </c>
      <c r="AG41" s="3"/>
      <c r="AH41" s="25" t="s">
        <v>30</v>
      </c>
      <c r="AI41" s="1"/>
    </row>
    <row r="42" spans="1:35" ht="20.100000000000001" customHeight="1" x14ac:dyDescent="0.25">
      <c r="A42" s="35">
        <f>DATE(AD1,8,1)</f>
        <v>45505</v>
      </c>
      <c r="B42" s="36"/>
      <c r="C42" s="15">
        <f>DATE(AD1,8,1)</f>
        <v>45505</v>
      </c>
      <c r="D42" s="15">
        <f t="shared" ref="D42:AG42" si="7">C42+1</f>
        <v>45506</v>
      </c>
      <c r="E42" s="15">
        <f t="shared" si="7"/>
        <v>45507</v>
      </c>
      <c r="F42" s="15">
        <f t="shared" si="7"/>
        <v>45508</v>
      </c>
      <c r="G42" s="15">
        <f t="shared" si="7"/>
        <v>45509</v>
      </c>
      <c r="H42" s="15">
        <f t="shared" si="7"/>
        <v>45510</v>
      </c>
      <c r="I42" s="15">
        <f t="shared" si="7"/>
        <v>45511</v>
      </c>
      <c r="J42" s="15">
        <f t="shared" si="7"/>
        <v>45512</v>
      </c>
      <c r="K42" s="15">
        <f t="shared" si="7"/>
        <v>45513</v>
      </c>
      <c r="L42" s="15">
        <f t="shared" si="7"/>
        <v>45514</v>
      </c>
      <c r="M42" s="15">
        <f t="shared" si="7"/>
        <v>45515</v>
      </c>
      <c r="N42" s="15">
        <f t="shared" si="7"/>
        <v>45516</v>
      </c>
      <c r="O42" s="15">
        <f t="shared" si="7"/>
        <v>45517</v>
      </c>
      <c r="P42" s="15">
        <f t="shared" si="7"/>
        <v>45518</v>
      </c>
      <c r="Q42" s="15">
        <f t="shared" si="7"/>
        <v>45519</v>
      </c>
      <c r="R42" s="15">
        <f t="shared" si="7"/>
        <v>45520</v>
      </c>
      <c r="S42" s="15">
        <f t="shared" si="7"/>
        <v>45521</v>
      </c>
      <c r="T42" s="15">
        <f t="shared" si="7"/>
        <v>45522</v>
      </c>
      <c r="U42" s="15">
        <f t="shared" si="7"/>
        <v>45523</v>
      </c>
      <c r="V42" s="15">
        <f t="shared" si="7"/>
        <v>45524</v>
      </c>
      <c r="W42" s="15">
        <f t="shared" si="7"/>
        <v>45525</v>
      </c>
      <c r="X42" s="15">
        <f t="shared" si="7"/>
        <v>45526</v>
      </c>
      <c r="Y42" s="15">
        <f t="shared" si="7"/>
        <v>45527</v>
      </c>
      <c r="Z42" s="15">
        <f t="shared" si="7"/>
        <v>45528</v>
      </c>
      <c r="AA42" s="15">
        <f t="shared" si="7"/>
        <v>45529</v>
      </c>
      <c r="AB42" s="15">
        <f t="shared" si="7"/>
        <v>45530</v>
      </c>
      <c r="AC42" s="15">
        <f t="shared" si="7"/>
        <v>45531</v>
      </c>
      <c r="AD42" s="15">
        <f t="shared" si="7"/>
        <v>45532</v>
      </c>
      <c r="AE42" s="15">
        <f t="shared" si="7"/>
        <v>45533</v>
      </c>
      <c r="AF42" s="15">
        <f t="shared" si="7"/>
        <v>45534</v>
      </c>
      <c r="AG42" s="15">
        <f t="shared" si="7"/>
        <v>45535</v>
      </c>
      <c r="AH42" s="17" t="s">
        <v>0</v>
      </c>
      <c r="AI42" s="1"/>
    </row>
    <row r="43" spans="1:35" ht="20.100000000000001" customHeight="1" x14ac:dyDescent="0.25">
      <c r="A43" s="37" t="s">
        <v>0</v>
      </c>
      <c r="B43" s="38"/>
      <c r="C43" s="2">
        <v>85</v>
      </c>
      <c r="D43" s="2">
        <v>84</v>
      </c>
      <c r="E43" s="2">
        <v>36</v>
      </c>
      <c r="F43" s="2">
        <v>20</v>
      </c>
      <c r="G43" s="2">
        <v>64</v>
      </c>
      <c r="H43" s="2">
        <v>84</v>
      </c>
      <c r="I43" s="2">
        <v>92</v>
      </c>
      <c r="J43" s="2">
        <v>65</v>
      </c>
      <c r="K43" s="2">
        <v>82</v>
      </c>
      <c r="L43" s="2">
        <v>19</v>
      </c>
      <c r="M43" s="2">
        <v>17</v>
      </c>
      <c r="N43" s="2">
        <v>78</v>
      </c>
      <c r="O43" s="2">
        <v>75</v>
      </c>
      <c r="P43" s="2">
        <v>81</v>
      </c>
      <c r="Q43" s="2">
        <v>71</v>
      </c>
      <c r="R43" s="2">
        <v>81</v>
      </c>
      <c r="S43" s="2">
        <v>26</v>
      </c>
      <c r="T43" s="2">
        <v>18</v>
      </c>
      <c r="U43" s="2">
        <v>88</v>
      </c>
      <c r="V43" s="2">
        <v>93</v>
      </c>
      <c r="W43" s="2">
        <v>90</v>
      </c>
      <c r="X43" s="2">
        <v>70</v>
      </c>
      <c r="Y43" s="2">
        <v>90</v>
      </c>
      <c r="Z43" s="2">
        <v>19</v>
      </c>
      <c r="AA43" s="2">
        <v>26</v>
      </c>
      <c r="AB43" s="2">
        <v>70</v>
      </c>
      <c r="AC43" s="2">
        <v>47</v>
      </c>
      <c r="AD43" s="2">
        <v>58</v>
      </c>
      <c r="AE43" s="2">
        <v>61</v>
      </c>
      <c r="AF43" s="2">
        <v>70</v>
      </c>
      <c r="AG43" s="2">
        <v>20</v>
      </c>
      <c r="AH43" s="18">
        <f>IF(SUM(C43:AG43)=0,"",SUM(C43:AG43))</f>
        <v>1880</v>
      </c>
      <c r="AI43" s="1"/>
    </row>
    <row r="44" spans="1:35" ht="20.100000000000001" customHeight="1" x14ac:dyDescent="0.25">
      <c r="A44" s="6" t="s">
        <v>2</v>
      </c>
      <c r="B44" s="7">
        <f>IF(AH44="","",AH44/AH43)</f>
        <v>0.9228723404255319</v>
      </c>
      <c r="C44" s="2">
        <v>81</v>
      </c>
      <c r="D44" s="2">
        <v>78</v>
      </c>
      <c r="E44" s="2">
        <v>30</v>
      </c>
      <c r="F44" s="2">
        <v>20</v>
      </c>
      <c r="G44" s="2">
        <v>61</v>
      </c>
      <c r="H44" s="2">
        <v>77</v>
      </c>
      <c r="I44" s="2">
        <v>84</v>
      </c>
      <c r="J44" s="2">
        <v>64</v>
      </c>
      <c r="K44" s="2">
        <v>76</v>
      </c>
      <c r="L44" s="2">
        <v>17</v>
      </c>
      <c r="M44" s="2">
        <v>17</v>
      </c>
      <c r="N44" s="2">
        <v>75</v>
      </c>
      <c r="O44" s="2">
        <v>72</v>
      </c>
      <c r="P44" s="2">
        <v>75</v>
      </c>
      <c r="Q44" s="2">
        <v>66</v>
      </c>
      <c r="R44" s="2">
        <v>75</v>
      </c>
      <c r="S44" s="2">
        <v>26</v>
      </c>
      <c r="T44" s="2">
        <v>17</v>
      </c>
      <c r="U44" s="2">
        <v>84</v>
      </c>
      <c r="V44" s="2">
        <v>85</v>
      </c>
      <c r="W44" s="2">
        <v>80</v>
      </c>
      <c r="X44" s="2">
        <v>64</v>
      </c>
      <c r="Y44" s="2">
        <v>85</v>
      </c>
      <c r="Z44" s="2">
        <v>18</v>
      </c>
      <c r="AA44" s="2">
        <v>25</v>
      </c>
      <c r="AB44" s="2">
        <v>60</v>
      </c>
      <c r="AC44" s="2">
        <v>41</v>
      </c>
      <c r="AD44" s="2">
        <v>49</v>
      </c>
      <c r="AE44" s="2">
        <v>55</v>
      </c>
      <c r="AF44" s="2">
        <v>58</v>
      </c>
      <c r="AG44" s="2">
        <v>20</v>
      </c>
      <c r="AH44" s="18">
        <f>IF(SUM(C44:AG44)=0,"",SUM(C44:AG44))</f>
        <v>1735</v>
      </c>
      <c r="AI44" s="1"/>
    </row>
    <row r="45" spans="1:35" ht="20.100000000000001" customHeight="1" x14ac:dyDescent="0.25">
      <c r="A45" s="39" t="s">
        <v>1</v>
      </c>
      <c r="B45" s="40"/>
      <c r="C45" s="2">
        <v>4</v>
      </c>
      <c r="D45" s="2">
        <v>6</v>
      </c>
      <c r="E45" s="2">
        <v>6</v>
      </c>
      <c r="F45" s="2">
        <v>0</v>
      </c>
      <c r="G45" s="2">
        <v>3</v>
      </c>
      <c r="H45" s="2">
        <v>7</v>
      </c>
      <c r="I45" s="2">
        <v>8</v>
      </c>
      <c r="J45" s="2">
        <v>1</v>
      </c>
      <c r="K45" s="2">
        <v>6</v>
      </c>
      <c r="L45" s="2">
        <v>2</v>
      </c>
      <c r="M45" s="2">
        <v>0</v>
      </c>
      <c r="N45" s="2">
        <v>3</v>
      </c>
      <c r="O45" s="2">
        <v>3</v>
      </c>
      <c r="P45" s="2">
        <v>6</v>
      </c>
      <c r="Q45" s="2">
        <v>5</v>
      </c>
      <c r="R45" s="2">
        <v>6</v>
      </c>
      <c r="S45" s="2">
        <v>0</v>
      </c>
      <c r="T45" s="2">
        <v>1</v>
      </c>
      <c r="U45" s="2">
        <v>4</v>
      </c>
      <c r="V45" s="2">
        <v>8</v>
      </c>
      <c r="W45" s="2">
        <v>10</v>
      </c>
      <c r="X45" s="2">
        <v>6</v>
      </c>
      <c r="Y45" s="2">
        <v>5</v>
      </c>
      <c r="Z45" s="2">
        <v>1</v>
      </c>
      <c r="AA45" s="2">
        <v>1</v>
      </c>
      <c r="AB45" s="2">
        <v>10</v>
      </c>
      <c r="AC45" s="2">
        <v>6</v>
      </c>
      <c r="AD45" s="2">
        <v>9</v>
      </c>
      <c r="AE45" s="2">
        <v>6</v>
      </c>
      <c r="AF45" s="2">
        <v>12</v>
      </c>
      <c r="AG45" s="2">
        <v>0</v>
      </c>
      <c r="AH45" s="18">
        <f>IF(SUM(C45:AG45)=0,"",SUM(C45:AG45))</f>
        <v>145</v>
      </c>
      <c r="AI45" s="1"/>
    </row>
    <row r="46" spans="1:35" ht="20.100000000000001" customHeight="1" x14ac:dyDescent="0.25">
      <c r="A46" s="3"/>
      <c r="B46" s="3"/>
      <c r="C46" s="3"/>
      <c r="D46" s="3">
        <v>9</v>
      </c>
      <c r="E46" s="3">
        <v>8</v>
      </c>
      <c r="F46" s="3">
        <v>9</v>
      </c>
      <c r="G46" s="3">
        <v>7</v>
      </c>
      <c r="H46" s="3">
        <v>9</v>
      </c>
      <c r="I46" s="3"/>
      <c r="J46" s="3"/>
      <c r="K46" s="3">
        <v>10</v>
      </c>
      <c r="L46" s="3">
        <v>12</v>
      </c>
      <c r="M46" s="3">
        <v>11</v>
      </c>
      <c r="N46" s="3">
        <v>10</v>
      </c>
      <c r="O46" s="3">
        <v>9</v>
      </c>
      <c r="P46" s="3"/>
      <c r="Q46" s="3"/>
      <c r="R46" s="3">
        <v>10</v>
      </c>
      <c r="S46" s="3">
        <v>10</v>
      </c>
      <c r="T46" s="3" t="s">
        <v>40</v>
      </c>
      <c r="U46" s="3">
        <v>8</v>
      </c>
      <c r="V46" s="3">
        <v>9</v>
      </c>
      <c r="W46" s="3"/>
      <c r="X46" s="3"/>
      <c r="Y46" s="3">
        <v>9</v>
      </c>
      <c r="Z46" s="3">
        <v>10</v>
      </c>
      <c r="AA46" s="3">
        <v>8</v>
      </c>
      <c r="AB46" s="3">
        <v>8</v>
      </c>
      <c r="AC46" s="3">
        <v>8</v>
      </c>
      <c r="AD46" s="3"/>
      <c r="AE46" s="3"/>
      <c r="AF46" s="3">
        <v>9</v>
      </c>
      <c r="AG46" s="3"/>
      <c r="AH46" s="25" t="s">
        <v>41</v>
      </c>
      <c r="AI46" s="1"/>
    </row>
    <row r="47" spans="1:35" ht="20.100000000000001" customHeight="1" x14ac:dyDescent="0.25">
      <c r="A47" s="35">
        <f>DATE(AD1,9,1)</f>
        <v>45536</v>
      </c>
      <c r="B47" s="36"/>
      <c r="C47" s="15">
        <f>DATE(AD1,9,1)</f>
        <v>45536</v>
      </c>
      <c r="D47" s="15">
        <f t="shared" ref="D47:AF47" si="8">C47+1</f>
        <v>45537</v>
      </c>
      <c r="E47" s="15">
        <f t="shared" si="8"/>
        <v>45538</v>
      </c>
      <c r="F47" s="15">
        <f t="shared" si="8"/>
        <v>45539</v>
      </c>
      <c r="G47" s="15">
        <f t="shared" si="8"/>
        <v>45540</v>
      </c>
      <c r="H47" s="15">
        <f t="shared" si="8"/>
        <v>45541</v>
      </c>
      <c r="I47" s="15">
        <f t="shared" si="8"/>
        <v>45542</v>
      </c>
      <c r="J47" s="15">
        <f t="shared" si="8"/>
        <v>45543</v>
      </c>
      <c r="K47" s="15">
        <f t="shared" si="8"/>
        <v>45544</v>
      </c>
      <c r="L47" s="15">
        <f t="shared" si="8"/>
        <v>45545</v>
      </c>
      <c r="M47" s="15">
        <f t="shared" si="8"/>
        <v>45546</v>
      </c>
      <c r="N47" s="15">
        <f t="shared" si="8"/>
        <v>45547</v>
      </c>
      <c r="O47" s="15">
        <f t="shared" si="8"/>
        <v>45548</v>
      </c>
      <c r="P47" s="15">
        <f t="shared" si="8"/>
        <v>45549</v>
      </c>
      <c r="Q47" s="15">
        <f t="shared" si="8"/>
        <v>45550</v>
      </c>
      <c r="R47" s="15">
        <f t="shared" si="8"/>
        <v>45551</v>
      </c>
      <c r="S47" s="15">
        <f t="shared" si="8"/>
        <v>45552</v>
      </c>
      <c r="T47" s="15">
        <f t="shared" si="8"/>
        <v>45553</v>
      </c>
      <c r="U47" s="15">
        <f t="shared" si="8"/>
        <v>45554</v>
      </c>
      <c r="V47" s="15">
        <f t="shared" si="8"/>
        <v>45555</v>
      </c>
      <c r="W47" s="15">
        <f t="shared" si="8"/>
        <v>45556</v>
      </c>
      <c r="X47" s="15">
        <f t="shared" si="8"/>
        <v>45557</v>
      </c>
      <c r="Y47" s="15">
        <f t="shared" si="8"/>
        <v>45558</v>
      </c>
      <c r="Z47" s="15">
        <f t="shared" si="8"/>
        <v>45559</v>
      </c>
      <c r="AA47" s="15">
        <f t="shared" si="8"/>
        <v>45560</v>
      </c>
      <c r="AB47" s="15">
        <f t="shared" si="8"/>
        <v>45561</v>
      </c>
      <c r="AC47" s="15">
        <f t="shared" si="8"/>
        <v>45562</v>
      </c>
      <c r="AD47" s="15">
        <f t="shared" si="8"/>
        <v>45563</v>
      </c>
      <c r="AE47" s="15">
        <f t="shared" si="8"/>
        <v>45564</v>
      </c>
      <c r="AF47" s="15">
        <f t="shared" si="8"/>
        <v>45565</v>
      </c>
      <c r="AG47" s="16"/>
      <c r="AH47" s="17" t="s">
        <v>0</v>
      </c>
      <c r="AI47" s="1"/>
    </row>
    <row r="48" spans="1:35" ht="20.100000000000001" customHeight="1" x14ac:dyDescent="0.25">
      <c r="A48" s="37" t="s">
        <v>0</v>
      </c>
      <c r="B48" s="38"/>
      <c r="C48" s="2">
        <v>17</v>
      </c>
      <c r="D48" s="2">
        <v>62</v>
      </c>
      <c r="E48" s="2">
        <v>64</v>
      </c>
      <c r="F48" s="2">
        <v>64</v>
      </c>
      <c r="G48" s="2">
        <v>64</v>
      </c>
      <c r="H48" s="2">
        <v>93</v>
      </c>
      <c r="I48" s="2">
        <v>31</v>
      </c>
      <c r="J48" s="2">
        <v>20</v>
      </c>
      <c r="K48" s="2">
        <v>62</v>
      </c>
      <c r="L48" s="2">
        <v>73</v>
      </c>
      <c r="M48" s="2">
        <v>73</v>
      </c>
      <c r="N48" s="2">
        <v>58</v>
      </c>
      <c r="O48" s="2">
        <v>86</v>
      </c>
      <c r="P48" s="2">
        <v>23</v>
      </c>
      <c r="Q48" s="2">
        <v>21</v>
      </c>
      <c r="R48" s="2">
        <v>55</v>
      </c>
      <c r="S48" s="2">
        <v>78</v>
      </c>
      <c r="T48" s="2">
        <v>110</v>
      </c>
      <c r="U48" s="2">
        <v>84</v>
      </c>
      <c r="V48" s="2">
        <v>86</v>
      </c>
      <c r="W48" s="2">
        <v>30</v>
      </c>
      <c r="X48" s="2">
        <v>17</v>
      </c>
      <c r="Y48" s="2">
        <v>78</v>
      </c>
      <c r="Z48" s="2">
        <v>79</v>
      </c>
      <c r="AA48" s="2">
        <v>84</v>
      </c>
      <c r="AB48" s="2">
        <v>80</v>
      </c>
      <c r="AC48" s="2">
        <v>83</v>
      </c>
      <c r="AD48" s="2">
        <v>24</v>
      </c>
      <c r="AE48" s="2">
        <v>21</v>
      </c>
      <c r="AF48" s="2">
        <v>79</v>
      </c>
      <c r="AG48" s="2"/>
      <c r="AH48" s="18">
        <f>IF(SUM(C48:AG48)=0,"",SUM(C48:AG48))</f>
        <v>1799</v>
      </c>
      <c r="AI48" s="1"/>
    </row>
    <row r="49" spans="1:35" ht="20.100000000000001" customHeight="1" x14ac:dyDescent="0.25">
      <c r="A49" s="6" t="s">
        <v>2</v>
      </c>
      <c r="B49" s="7">
        <f>IF(AH49="","",AH49/AH48)</f>
        <v>0.93329627570872709</v>
      </c>
      <c r="C49" s="2">
        <v>17</v>
      </c>
      <c r="D49" s="2">
        <v>62</v>
      </c>
      <c r="E49" s="2">
        <v>59</v>
      </c>
      <c r="F49" s="2">
        <v>58</v>
      </c>
      <c r="G49" s="2">
        <v>52</v>
      </c>
      <c r="H49" s="2">
        <v>84</v>
      </c>
      <c r="I49" s="2">
        <v>28</v>
      </c>
      <c r="J49" s="2">
        <v>20</v>
      </c>
      <c r="K49" s="2">
        <v>58</v>
      </c>
      <c r="L49" s="2">
        <v>69</v>
      </c>
      <c r="M49" s="2">
        <v>72</v>
      </c>
      <c r="N49" s="2">
        <v>57</v>
      </c>
      <c r="O49" s="2">
        <v>80</v>
      </c>
      <c r="P49" s="2">
        <v>21</v>
      </c>
      <c r="Q49" s="2">
        <v>21</v>
      </c>
      <c r="R49" s="2">
        <v>55</v>
      </c>
      <c r="S49" s="2">
        <v>74</v>
      </c>
      <c r="T49" s="2">
        <v>105</v>
      </c>
      <c r="U49" s="2">
        <v>77</v>
      </c>
      <c r="V49" s="2">
        <v>79</v>
      </c>
      <c r="W49" s="2">
        <v>27</v>
      </c>
      <c r="X49" s="2">
        <v>17</v>
      </c>
      <c r="Y49" s="2">
        <v>74</v>
      </c>
      <c r="Z49" s="2">
        <v>75</v>
      </c>
      <c r="AA49" s="2">
        <v>74</v>
      </c>
      <c r="AB49" s="2">
        <v>73</v>
      </c>
      <c r="AC49" s="2">
        <v>76</v>
      </c>
      <c r="AD49" s="2">
        <v>22</v>
      </c>
      <c r="AE49" s="2">
        <v>20</v>
      </c>
      <c r="AF49" s="2">
        <v>73</v>
      </c>
      <c r="AG49" s="2"/>
      <c r="AH49" s="18">
        <f>IF(SUM(C49:AG49)=0,"",SUM(C49:AG49))</f>
        <v>1679</v>
      </c>
      <c r="AI49" s="1"/>
    </row>
    <row r="50" spans="1:35" ht="20.100000000000001" customHeight="1" x14ac:dyDescent="0.25">
      <c r="A50" s="39" t="s">
        <v>1</v>
      </c>
      <c r="B50" s="40"/>
      <c r="C50" s="2">
        <v>0</v>
      </c>
      <c r="D50" s="2">
        <v>0</v>
      </c>
      <c r="E50" s="2">
        <v>5</v>
      </c>
      <c r="F50" s="2">
        <v>6</v>
      </c>
      <c r="G50" s="2">
        <v>12</v>
      </c>
      <c r="H50" s="2">
        <v>9</v>
      </c>
      <c r="I50" s="2">
        <v>3</v>
      </c>
      <c r="J50" s="2">
        <v>0</v>
      </c>
      <c r="K50" s="2">
        <v>4</v>
      </c>
      <c r="L50" s="2">
        <v>4</v>
      </c>
      <c r="M50" s="2">
        <v>1</v>
      </c>
      <c r="N50" s="2">
        <v>1</v>
      </c>
      <c r="O50" s="2">
        <v>6</v>
      </c>
      <c r="P50" s="2">
        <v>2</v>
      </c>
      <c r="Q50" s="2">
        <v>0</v>
      </c>
      <c r="R50" s="2">
        <v>0</v>
      </c>
      <c r="S50" s="2">
        <v>4</v>
      </c>
      <c r="T50" s="2">
        <v>5</v>
      </c>
      <c r="U50" s="2">
        <v>7</v>
      </c>
      <c r="V50" s="2">
        <v>7</v>
      </c>
      <c r="W50" s="2">
        <v>3</v>
      </c>
      <c r="X50" s="2">
        <v>0</v>
      </c>
      <c r="Y50" s="2">
        <v>4</v>
      </c>
      <c r="Z50" s="2">
        <v>4</v>
      </c>
      <c r="AA50" s="2">
        <v>10</v>
      </c>
      <c r="AB50" s="2">
        <v>7</v>
      </c>
      <c r="AC50" s="2">
        <v>7</v>
      </c>
      <c r="AD50" s="2">
        <v>2</v>
      </c>
      <c r="AE50" s="2">
        <v>1</v>
      </c>
      <c r="AF50" s="2">
        <v>6</v>
      </c>
      <c r="AG50" s="2"/>
      <c r="AH50" s="18">
        <f>IF(SUM(C50:AG50)=0,"",SUM(C50:AG50))</f>
        <v>120</v>
      </c>
      <c r="AI50" s="1"/>
    </row>
    <row r="51" spans="1:35" ht="20.100000000000001" customHeight="1" x14ac:dyDescent="0.25">
      <c r="A51" s="3"/>
      <c r="B51" s="3"/>
      <c r="C51" s="3">
        <v>8</v>
      </c>
      <c r="D51" s="3">
        <v>9</v>
      </c>
      <c r="E51" s="3">
        <v>9</v>
      </c>
      <c r="F51" s="3">
        <v>7</v>
      </c>
      <c r="G51" s="3"/>
      <c r="H51" s="3"/>
      <c r="I51" s="3">
        <v>13</v>
      </c>
      <c r="J51" s="3">
        <v>10</v>
      </c>
      <c r="K51" s="3">
        <v>11</v>
      </c>
      <c r="L51" s="3">
        <v>11</v>
      </c>
      <c r="M51" s="3">
        <v>11</v>
      </c>
      <c r="N51" s="3"/>
      <c r="O51" s="3"/>
      <c r="P51" s="3">
        <v>11</v>
      </c>
      <c r="Q51" s="3">
        <v>11</v>
      </c>
      <c r="R51" s="3">
        <v>11</v>
      </c>
      <c r="S51" s="3">
        <v>11</v>
      </c>
      <c r="T51" s="3">
        <v>10</v>
      </c>
      <c r="U51" s="3"/>
      <c r="V51" s="3"/>
      <c r="W51" s="3">
        <v>9</v>
      </c>
      <c r="X51" s="3">
        <v>9</v>
      </c>
      <c r="Y51" s="3">
        <v>11</v>
      </c>
      <c r="Z51" s="3">
        <v>11</v>
      </c>
      <c r="AA51" s="3">
        <v>7</v>
      </c>
      <c r="AB51" s="3"/>
      <c r="AC51" s="3"/>
      <c r="AD51" s="3"/>
      <c r="AE51" s="3">
        <v>9</v>
      </c>
      <c r="AF51" s="3">
        <v>10</v>
      </c>
      <c r="AG51" s="3">
        <v>10</v>
      </c>
      <c r="AH51" s="25" t="s">
        <v>42</v>
      </c>
      <c r="AI51" s="1"/>
    </row>
    <row r="52" spans="1:35" ht="20.100000000000001" customHeight="1" x14ac:dyDescent="0.25">
      <c r="A52" s="35">
        <f>DATE(AD1,10,1)</f>
        <v>45566</v>
      </c>
      <c r="B52" s="36"/>
      <c r="C52" s="15">
        <f>DATE(AD1,10,1)</f>
        <v>45566</v>
      </c>
      <c r="D52" s="15">
        <f t="shared" ref="D52:AG52" si="9">C52+1</f>
        <v>45567</v>
      </c>
      <c r="E52" s="15">
        <f t="shared" si="9"/>
        <v>45568</v>
      </c>
      <c r="F52" s="15">
        <f t="shared" si="9"/>
        <v>45569</v>
      </c>
      <c r="G52" s="15">
        <f t="shared" si="9"/>
        <v>45570</v>
      </c>
      <c r="H52" s="15">
        <f t="shared" si="9"/>
        <v>45571</v>
      </c>
      <c r="I52" s="15">
        <f t="shared" si="9"/>
        <v>45572</v>
      </c>
      <c r="J52" s="15">
        <f t="shared" si="9"/>
        <v>45573</v>
      </c>
      <c r="K52" s="15">
        <f t="shared" si="9"/>
        <v>45574</v>
      </c>
      <c r="L52" s="15">
        <f t="shared" si="9"/>
        <v>45575</v>
      </c>
      <c r="M52" s="15">
        <f t="shared" si="9"/>
        <v>45576</v>
      </c>
      <c r="N52" s="15">
        <f t="shared" si="9"/>
        <v>45577</v>
      </c>
      <c r="O52" s="15">
        <f t="shared" si="9"/>
        <v>45578</v>
      </c>
      <c r="P52" s="15">
        <f t="shared" si="9"/>
        <v>45579</v>
      </c>
      <c r="Q52" s="15">
        <f t="shared" si="9"/>
        <v>45580</v>
      </c>
      <c r="R52" s="15">
        <f t="shared" si="9"/>
        <v>45581</v>
      </c>
      <c r="S52" s="15">
        <f t="shared" si="9"/>
        <v>45582</v>
      </c>
      <c r="T52" s="15">
        <f t="shared" si="9"/>
        <v>45583</v>
      </c>
      <c r="U52" s="15">
        <f t="shared" si="9"/>
        <v>45584</v>
      </c>
      <c r="V52" s="15">
        <f t="shared" si="9"/>
        <v>45585</v>
      </c>
      <c r="W52" s="15">
        <f t="shared" si="9"/>
        <v>45586</v>
      </c>
      <c r="X52" s="15">
        <f t="shared" si="9"/>
        <v>45587</v>
      </c>
      <c r="Y52" s="15">
        <f t="shared" si="9"/>
        <v>45588</v>
      </c>
      <c r="Z52" s="15">
        <f t="shared" si="9"/>
        <v>45589</v>
      </c>
      <c r="AA52" s="15">
        <f t="shared" si="9"/>
        <v>45590</v>
      </c>
      <c r="AB52" s="15">
        <f t="shared" si="9"/>
        <v>45591</v>
      </c>
      <c r="AC52" s="15">
        <f t="shared" si="9"/>
        <v>45592</v>
      </c>
      <c r="AD52" s="31">
        <f t="shared" si="9"/>
        <v>45593</v>
      </c>
      <c r="AE52" s="15">
        <f t="shared" si="9"/>
        <v>45594</v>
      </c>
      <c r="AF52" s="15">
        <f t="shared" si="9"/>
        <v>45595</v>
      </c>
      <c r="AG52" s="15">
        <f t="shared" si="9"/>
        <v>45596</v>
      </c>
      <c r="AH52" s="17" t="s">
        <v>0</v>
      </c>
      <c r="AI52" s="1"/>
    </row>
    <row r="53" spans="1:35" ht="20.100000000000001" customHeight="1" x14ac:dyDescent="0.25">
      <c r="A53" s="37" t="s">
        <v>0</v>
      </c>
      <c r="B53" s="38"/>
      <c r="C53" s="2">
        <v>86</v>
      </c>
      <c r="D53" s="2">
        <v>91</v>
      </c>
      <c r="E53" s="2">
        <v>79</v>
      </c>
      <c r="F53" s="2">
        <v>103</v>
      </c>
      <c r="G53" s="2">
        <v>25</v>
      </c>
      <c r="H53" s="2">
        <v>21</v>
      </c>
      <c r="I53" s="2">
        <v>87</v>
      </c>
      <c r="J53" s="2">
        <v>85</v>
      </c>
      <c r="K53" s="2">
        <v>87</v>
      </c>
      <c r="L53" s="2">
        <v>82</v>
      </c>
      <c r="M53" s="2">
        <v>99</v>
      </c>
      <c r="N53" s="2">
        <v>24</v>
      </c>
      <c r="O53" s="2">
        <v>18</v>
      </c>
      <c r="P53" s="2">
        <v>96</v>
      </c>
      <c r="Q53" s="2">
        <v>88</v>
      </c>
      <c r="R53" s="2">
        <v>95</v>
      </c>
      <c r="S53" s="2">
        <v>84</v>
      </c>
      <c r="T53" s="2">
        <v>112</v>
      </c>
      <c r="U53" s="2">
        <v>19</v>
      </c>
      <c r="V53" s="2">
        <v>17</v>
      </c>
      <c r="W53" s="2">
        <v>111</v>
      </c>
      <c r="X53" s="2">
        <v>105</v>
      </c>
      <c r="Y53" s="2">
        <v>105</v>
      </c>
      <c r="Z53" s="2">
        <v>81</v>
      </c>
      <c r="AA53" s="2">
        <v>117</v>
      </c>
      <c r="AB53" s="2">
        <v>27</v>
      </c>
      <c r="AC53" s="2">
        <v>29</v>
      </c>
      <c r="AD53" s="32">
        <v>19</v>
      </c>
      <c r="AE53" s="2">
        <v>74</v>
      </c>
      <c r="AF53" s="2">
        <v>93</v>
      </c>
      <c r="AG53" s="2">
        <v>87</v>
      </c>
      <c r="AH53" s="18">
        <f>IF(SUM(C53:AG53)=0,"",SUM(C53:AG53))</f>
        <v>2246</v>
      </c>
      <c r="AI53" s="1"/>
    </row>
    <row r="54" spans="1:35" ht="20.100000000000001" customHeight="1" x14ac:dyDescent="0.25">
      <c r="A54" s="6" t="s">
        <v>2</v>
      </c>
      <c r="B54" s="7">
        <f>IF(AH54="","",AH54/AH53)</f>
        <v>0.93187889581478178</v>
      </c>
      <c r="C54" s="2">
        <v>76</v>
      </c>
      <c r="D54" s="2">
        <v>82</v>
      </c>
      <c r="E54" s="2">
        <v>72</v>
      </c>
      <c r="F54" s="2">
        <v>83</v>
      </c>
      <c r="G54" s="2">
        <v>25</v>
      </c>
      <c r="H54" s="2">
        <v>19</v>
      </c>
      <c r="I54" s="2">
        <v>86</v>
      </c>
      <c r="J54" s="2">
        <v>77</v>
      </c>
      <c r="K54" s="2">
        <v>87</v>
      </c>
      <c r="L54" s="2">
        <v>77</v>
      </c>
      <c r="M54" s="2">
        <v>95</v>
      </c>
      <c r="N54" s="2">
        <v>24</v>
      </c>
      <c r="O54" s="2">
        <v>15</v>
      </c>
      <c r="P54" s="2">
        <v>93</v>
      </c>
      <c r="Q54" s="2">
        <v>85</v>
      </c>
      <c r="R54" s="2">
        <v>93</v>
      </c>
      <c r="S54" s="2">
        <v>82</v>
      </c>
      <c r="T54" s="2">
        <v>104</v>
      </c>
      <c r="U54" s="2">
        <v>19</v>
      </c>
      <c r="V54" s="2">
        <v>17</v>
      </c>
      <c r="W54" s="2">
        <v>98</v>
      </c>
      <c r="X54" s="2">
        <v>95</v>
      </c>
      <c r="Y54" s="2">
        <v>102</v>
      </c>
      <c r="Z54" s="2">
        <v>81</v>
      </c>
      <c r="AA54" s="2">
        <v>89</v>
      </c>
      <c r="AB54" s="2">
        <v>25</v>
      </c>
      <c r="AC54" s="2">
        <v>27</v>
      </c>
      <c r="AD54" s="32">
        <v>17</v>
      </c>
      <c r="AE54" s="2">
        <v>74</v>
      </c>
      <c r="AF54" s="2">
        <v>93</v>
      </c>
      <c r="AG54" s="2">
        <v>81</v>
      </c>
      <c r="AH54" s="18">
        <f>IF(SUM(C54:AG54)=0,"",SUM(C54:AG54))</f>
        <v>2093</v>
      </c>
      <c r="AI54" s="1"/>
    </row>
    <row r="55" spans="1:35" ht="20.100000000000001" customHeight="1" x14ac:dyDescent="0.25">
      <c r="A55" s="39" t="s">
        <v>1</v>
      </c>
      <c r="B55" s="40"/>
      <c r="C55" s="2">
        <v>10</v>
      </c>
      <c r="D55" s="2">
        <v>9</v>
      </c>
      <c r="E55" s="2">
        <v>7</v>
      </c>
      <c r="F55" s="2">
        <v>20</v>
      </c>
      <c r="G55" s="2">
        <v>0</v>
      </c>
      <c r="H55" s="2">
        <v>2</v>
      </c>
      <c r="I55" s="2">
        <v>1</v>
      </c>
      <c r="J55" s="2">
        <v>8</v>
      </c>
      <c r="K55" s="2">
        <v>0</v>
      </c>
      <c r="L55" s="2">
        <v>5</v>
      </c>
      <c r="M55" s="2">
        <v>4</v>
      </c>
      <c r="N55" s="2">
        <v>0</v>
      </c>
      <c r="O55" s="2">
        <v>3</v>
      </c>
      <c r="P55" s="2">
        <v>3</v>
      </c>
      <c r="Q55" s="2">
        <v>3</v>
      </c>
      <c r="R55" s="2">
        <v>2</v>
      </c>
      <c r="S55" s="2">
        <v>2</v>
      </c>
      <c r="T55" s="2">
        <v>8</v>
      </c>
      <c r="U55" s="2">
        <v>0</v>
      </c>
      <c r="V55" s="2">
        <v>0</v>
      </c>
      <c r="W55" s="2">
        <v>13</v>
      </c>
      <c r="X55" s="2">
        <v>10</v>
      </c>
      <c r="Y55" s="2">
        <v>3</v>
      </c>
      <c r="Z55" s="2">
        <v>0</v>
      </c>
      <c r="AA55" s="2">
        <v>28</v>
      </c>
      <c r="AB55" s="2">
        <v>0</v>
      </c>
      <c r="AC55" s="2">
        <v>2</v>
      </c>
      <c r="AD55" s="32">
        <v>2</v>
      </c>
      <c r="AE55" s="2">
        <v>0</v>
      </c>
      <c r="AF55" s="2">
        <v>0</v>
      </c>
      <c r="AG55" s="2">
        <v>6</v>
      </c>
      <c r="AH55" s="18">
        <f>IF(SUM(C55:AG55)=0,"",SUM(C55:AG55))</f>
        <v>151</v>
      </c>
      <c r="AI55" s="1"/>
    </row>
    <row r="56" spans="1:35" ht="20.100000000000001" customHeight="1" x14ac:dyDescent="0.25">
      <c r="A56" s="3"/>
      <c r="B56" s="3"/>
      <c r="C56" s="3">
        <v>7</v>
      </c>
      <c r="D56" s="3"/>
      <c r="E56" s="3"/>
      <c r="F56" s="3">
        <v>8</v>
      </c>
      <c r="G56" s="3">
        <v>11</v>
      </c>
      <c r="H56" s="3">
        <v>7</v>
      </c>
      <c r="I56" s="3">
        <v>10</v>
      </c>
      <c r="J56" s="3">
        <v>10</v>
      </c>
      <c r="K56" s="3"/>
      <c r="L56" s="3"/>
      <c r="M56" s="3">
        <v>11</v>
      </c>
      <c r="N56" s="3">
        <v>12</v>
      </c>
      <c r="O56" s="3">
        <v>10</v>
      </c>
      <c r="P56" s="3">
        <v>11</v>
      </c>
      <c r="Q56" s="3">
        <v>11</v>
      </c>
      <c r="R56" s="3"/>
      <c r="S56" s="3"/>
      <c r="T56" s="3">
        <v>11</v>
      </c>
      <c r="U56" s="3">
        <v>10</v>
      </c>
      <c r="V56" s="3">
        <v>12</v>
      </c>
      <c r="W56" s="3">
        <v>11</v>
      </c>
      <c r="X56" s="3">
        <v>11</v>
      </c>
      <c r="Y56" s="3"/>
      <c r="Z56" s="3"/>
      <c r="AA56" s="3">
        <v>10</v>
      </c>
      <c r="AB56" s="3">
        <v>11</v>
      </c>
      <c r="AC56" s="3">
        <v>11</v>
      </c>
      <c r="AD56" s="3">
        <v>11</v>
      </c>
      <c r="AE56" s="3">
        <v>12</v>
      </c>
      <c r="AF56" s="3"/>
      <c r="AG56" s="3"/>
      <c r="AH56" s="25" t="s">
        <v>43</v>
      </c>
      <c r="AI56" s="1"/>
    </row>
    <row r="57" spans="1:35" ht="20.100000000000001" customHeight="1" x14ac:dyDescent="0.25">
      <c r="A57" s="35">
        <f>DATE(AD1,11,1)</f>
        <v>45597</v>
      </c>
      <c r="B57" s="36"/>
      <c r="C57" s="15">
        <f>DATE(AD1,11,1)</f>
        <v>45597</v>
      </c>
      <c r="D57" s="15">
        <f t="shared" ref="D57:AF57" si="10">C57+1</f>
        <v>45598</v>
      </c>
      <c r="E57" s="15">
        <f t="shared" si="10"/>
        <v>45599</v>
      </c>
      <c r="F57" s="15">
        <f t="shared" si="10"/>
        <v>45600</v>
      </c>
      <c r="G57" s="15">
        <f t="shared" si="10"/>
        <v>45601</v>
      </c>
      <c r="H57" s="15">
        <f t="shared" si="10"/>
        <v>45602</v>
      </c>
      <c r="I57" s="15">
        <f t="shared" si="10"/>
        <v>45603</v>
      </c>
      <c r="J57" s="15">
        <f t="shared" si="10"/>
        <v>45604</v>
      </c>
      <c r="K57" s="15">
        <f t="shared" si="10"/>
        <v>45605</v>
      </c>
      <c r="L57" s="15">
        <f t="shared" si="10"/>
        <v>45606</v>
      </c>
      <c r="M57" s="15">
        <f t="shared" si="10"/>
        <v>45607</v>
      </c>
      <c r="N57" s="15">
        <f t="shared" si="10"/>
        <v>45608</v>
      </c>
      <c r="O57" s="15">
        <f t="shared" si="10"/>
        <v>45609</v>
      </c>
      <c r="P57" s="15">
        <f t="shared" si="10"/>
        <v>45610</v>
      </c>
      <c r="Q57" s="15">
        <f t="shared" si="10"/>
        <v>45611</v>
      </c>
      <c r="R57" s="15">
        <f t="shared" si="10"/>
        <v>45612</v>
      </c>
      <c r="S57" s="15">
        <f t="shared" si="10"/>
        <v>45613</v>
      </c>
      <c r="T57" s="15">
        <f t="shared" si="10"/>
        <v>45614</v>
      </c>
      <c r="U57" s="15">
        <f t="shared" si="10"/>
        <v>45615</v>
      </c>
      <c r="V57" s="15">
        <f t="shared" si="10"/>
        <v>45616</v>
      </c>
      <c r="W57" s="15">
        <f t="shared" si="10"/>
        <v>45617</v>
      </c>
      <c r="X57" s="15">
        <f t="shared" si="10"/>
        <v>45618</v>
      </c>
      <c r="Y57" s="15">
        <f t="shared" si="10"/>
        <v>45619</v>
      </c>
      <c r="Z57" s="15">
        <f t="shared" si="10"/>
        <v>45620</v>
      </c>
      <c r="AA57" s="15">
        <f t="shared" si="10"/>
        <v>45621</v>
      </c>
      <c r="AB57" s="15">
        <f t="shared" si="10"/>
        <v>45622</v>
      </c>
      <c r="AC57" s="15">
        <f t="shared" si="10"/>
        <v>45623</v>
      </c>
      <c r="AD57" s="15">
        <f t="shared" si="10"/>
        <v>45624</v>
      </c>
      <c r="AE57" s="15">
        <f t="shared" si="10"/>
        <v>45625</v>
      </c>
      <c r="AF57" s="15">
        <f t="shared" si="10"/>
        <v>45626</v>
      </c>
      <c r="AG57" s="16"/>
      <c r="AH57" s="17" t="s">
        <v>0</v>
      </c>
      <c r="AI57" s="1"/>
    </row>
    <row r="58" spans="1:35" ht="20.100000000000001" customHeight="1" x14ac:dyDescent="0.25">
      <c r="A58" s="37" t="s">
        <v>0</v>
      </c>
      <c r="B58" s="38"/>
      <c r="C58" s="2">
        <v>111</v>
      </c>
      <c r="D58" s="2">
        <v>24</v>
      </c>
      <c r="E58" s="2">
        <v>22</v>
      </c>
      <c r="F58" s="2">
        <v>79</v>
      </c>
      <c r="G58" s="2">
        <v>86</v>
      </c>
      <c r="H58" s="2">
        <v>84</v>
      </c>
      <c r="I58" s="2">
        <v>84</v>
      </c>
      <c r="J58" s="2">
        <v>90</v>
      </c>
      <c r="K58" s="2">
        <v>21</v>
      </c>
      <c r="L58" s="2">
        <v>19</v>
      </c>
      <c r="M58" s="2">
        <v>91</v>
      </c>
      <c r="N58" s="2">
        <v>91</v>
      </c>
      <c r="O58" s="2">
        <v>85</v>
      </c>
      <c r="P58" s="2">
        <v>68</v>
      </c>
      <c r="Q58" s="2">
        <v>93</v>
      </c>
      <c r="R58" s="2">
        <v>30</v>
      </c>
      <c r="S58" s="2">
        <v>13</v>
      </c>
      <c r="T58" s="2">
        <v>97</v>
      </c>
      <c r="U58" s="2">
        <v>92</v>
      </c>
      <c r="V58" s="2">
        <v>112</v>
      </c>
      <c r="W58" s="2">
        <v>87</v>
      </c>
      <c r="X58" s="2">
        <v>113</v>
      </c>
      <c r="Y58" s="2">
        <v>20</v>
      </c>
      <c r="Z58" s="2">
        <v>10</v>
      </c>
      <c r="AA58" s="2">
        <v>94</v>
      </c>
      <c r="AB58" s="2">
        <v>88</v>
      </c>
      <c r="AC58" s="2">
        <v>93</v>
      </c>
      <c r="AD58" s="2">
        <v>87</v>
      </c>
      <c r="AE58" s="2">
        <v>112</v>
      </c>
      <c r="AF58" s="2">
        <v>27</v>
      </c>
      <c r="AG58" s="2"/>
      <c r="AH58" s="18">
        <f>IF(SUM(C58:AG58)=0,"",SUM(C58:AG58))</f>
        <v>2123</v>
      </c>
      <c r="AI58" s="1"/>
    </row>
    <row r="59" spans="1:35" ht="20.100000000000001" customHeight="1" x14ac:dyDescent="0.25">
      <c r="A59" s="6" t="s">
        <v>2</v>
      </c>
      <c r="B59" s="7">
        <f>IF(AH59="","",AH59/AH58)</f>
        <v>0.93405558172397551</v>
      </c>
      <c r="C59" s="2">
        <v>92</v>
      </c>
      <c r="D59" s="2">
        <v>22</v>
      </c>
      <c r="E59" s="2">
        <v>22</v>
      </c>
      <c r="F59" s="2">
        <v>75</v>
      </c>
      <c r="G59" s="2">
        <v>83</v>
      </c>
      <c r="H59" s="2">
        <v>76</v>
      </c>
      <c r="I59" s="2">
        <v>81</v>
      </c>
      <c r="J59" s="2">
        <v>88</v>
      </c>
      <c r="K59" s="2">
        <v>19</v>
      </c>
      <c r="L59" s="2">
        <v>18</v>
      </c>
      <c r="M59" s="2">
        <v>85</v>
      </c>
      <c r="N59" s="2">
        <v>86</v>
      </c>
      <c r="O59" s="2">
        <v>81</v>
      </c>
      <c r="P59" s="2">
        <v>67</v>
      </c>
      <c r="Q59" s="2">
        <v>84</v>
      </c>
      <c r="R59" s="2">
        <v>26</v>
      </c>
      <c r="S59" s="2">
        <v>13</v>
      </c>
      <c r="T59" s="2">
        <v>90</v>
      </c>
      <c r="U59" s="2">
        <v>89</v>
      </c>
      <c r="V59" s="2">
        <v>108</v>
      </c>
      <c r="W59" s="2">
        <v>87</v>
      </c>
      <c r="X59" s="2">
        <v>98</v>
      </c>
      <c r="Y59" s="2">
        <v>15</v>
      </c>
      <c r="Z59" s="2">
        <v>8</v>
      </c>
      <c r="AA59" s="2">
        <v>82</v>
      </c>
      <c r="AB59" s="2">
        <v>83</v>
      </c>
      <c r="AC59" s="2">
        <v>89</v>
      </c>
      <c r="AD59" s="2">
        <v>83</v>
      </c>
      <c r="AE59" s="2">
        <v>108</v>
      </c>
      <c r="AF59" s="2">
        <v>25</v>
      </c>
      <c r="AG59" s="2"/>
      <c r="AH59" s="18">
        <f>IF(SUM(C59:AG59)=0,"",SUM(C59:AG59))</f>
        <v>1983</v>
      </c>
      <c r="AI59" s="1"/>
    </row>
    <row r="60" spans="1:35" ht="20.100000000000001" customHeight="1" x14ac:dyDescent="0.25">
      <c r="A60" s="39" t="s">
        <v>1</v>
      </c>
      <c r="B60" s="40"/>
      <c r="C60" s="2">
        <v>19</v>
      </c>
      <c r="D60" s="2">
        <v>2</v>
      </c>
      <c r="E60" s="2">
        <v>0</v>
      </c>
      <c r="F60" s="2">
        <v>4</v>
      </c>
      <c r="G60" s="2">
        <v>3</v>
      </c>
      <c r="H60" s="2">
        <v>8</v>
      </c>
      <c r="I60" s="2">
        <v>3</v>
      </c>
      <c r="J60" s="2">
        <v>2</v>
      </c>
      <c r="K60" s="2">
        <v>2</v>
      </c>
      <c r="L60" s="2">
        <v>1</v>
      </c>
      <c r="M60" s="2">
        <v>6</v>
      </c>
      <c r="N60" s="2">
        <v>5</v>
      </c>
      <c r="O60" s="2">
        <v>4</v>
      </c>
      <c r="P60" s="2">
        <v>1</v>
      </c>
      <c r="Q60" s="2">
        <v>7</v>
      </c>
      <c r="R60" s="2">
        <v>4</v>
      </c>
      <c r="S60" s="2">
        <v>0</v>
      </c>
      <c r="T60" s="2">
        <v>7</v>
      </c>
      <c r="U60" s="2">
        <v>3</v>
      </c>
      <c r="V60" s="2">
        <v>4</v>
      </c>
      <c r="W60" s="2">
        <v>0</v>
      </c>
      <c r="X60" s="2">
        <v>15</v>
      </c>
      <c r="Y60" s="2">
        <v>5</v>
      </c>
      <c r="Z60" s="2">
        <v>2</v>
      </c>
      <c r="AA60" s="2">
        <v>12</v>
      </c>
      <c r="AB60" s="2">
        <v>5</v>
      </c>
      <c r="AC60" s="2">
        <v>4</v>
      </c>
      <c r="AD60" s="2">
        <v>4</v>
      </c>
      <c r="AE60" s="2">
        <v>4</v>
      </c>
      <c r="AF60" s="2">
        <v>2</v>
      </c>
      <c r="AG60" s="2"/>
      <c r="AH60" s="18">
        <f>IF(SUM(C60:AG60)=0,"",SUM(C60:AG60))</f>
        <v>138</v>
      </c>
      <c r="AI60" s="1"/>
    </row>
    <row r="61" spans="1:35" ht="20.100000000000001" customHeight="1" x14ac:dyDescent="0.25">
      <c r="A61" s="4"/>
      <c r="B61" s="4"/>
      <c r="C61" s="5"/>
      <c r="D61" s="5">
        <v>13</v>
      </c>
      <c r="E61" s="5">
        <v>11</v>
      </c>
      <c r="F61" s="5">
        <v>13</v>
      </c>
      <c r="G61" s="5">
        <v>9</v>
      </c>
      <c r="H61" s="5">
        <v>9</v>
      </c>
      <c r="I61" s="5"/>
      <c r="J61" s="5"/>
      <c r="K61" s="5">
        <v>10</v>
      </c>
      <c r="L61" s="5">
        <v>11</v>
      </c>
      <c r="M61" s="5">
        <v>10</v>
      </c>
      <c r="N61" s="5">
        <v>10</v>
      </c>
      <c r="O61" s="5">
        <v>11</v>
      </c>
      <c r="P61" s="5"/>
      <c r="Q61" s="5"/>
      <c r="R61" s="5">
        <v>11</v>
      </c>
      <c r="S61" s="5">
        <v>9</v>
      </c>
      <c r="T61" s="5">
        <v>9</v>
      </c>
      <c r="U61" s="5">
        <v>9</v>
      </c>
      <c r="V61" s="5">
        <v>9</v>
      </c>
      <c r="W61" s="5"/>
      <c r="X61" s="5"/>
      <c r="Y61" s="5">
        <v>12</v>
      </c>
      <c r="Z61" s="5"/>
      <c r="AA61" s="5"/>
      <c r="AB61" s="5"/>
      <c r="AC61" s="5">
        <v>12</v>
      </c>
      <c r="AD61" s="5"/>
      <c r="AE61" s="5"/>
      <c r="AF61" s="5">
        <v>11</v>
      </c>
      <c r="AG61" s="5">
        <v>10</v>
      </c>
      <c r="AH61" s="25" t="s">
        <v>39</v>
      </c>
      <c r="AI61" s="1"/>
    </row>
    <row r="62" spans="1:35" ht="20.100000000000001" customHeight="1" x14ac:dyDescent="0.25">
      <c r="A62" s="35">
        <f>DATE(AD1,12,1)</f>
        <v>45627</v>
      </c>
      <c r="B62" s="36"/>
      <c r="C62" s="15">
        <f>DATE(AD1,12,1)</f>
        <v>45627</v>
      </c>
      <c r="D62" s="15">
        <f t="shared" ref="D62:AG62" si="11">C62+1</f>
        <v>45628</v>
      </c>
      <c r="E62" s="15">
        <f t="shared" si="11"/>
        <v>45629</v>
      </c>
      <c r="F62" s="15">
        <f t="shared" si="11"/>
        <v>45630</v>
      </c>
      <c r="G62" s="15">
        <f t="shared" si="11"/>
        <v>45631</v>
      </c>
      <c r="H62" s="15">
        <f t="shared" si="11"/>
        <v>45632</v>
      </c>
      <c r="I62" s="15">
        <f t="shared" si="11"/>
        <v>45633</v>
      </c>
      <c r="J62" s="15">
        <f t="shared" si="11"/>
        <v>45634</v>
      </c>
      <c r="K62" s="15">
        <f t="shared" si="11"/>
        <v>45635</v>
      </c>
      <c r="L62" s="15">
        <f t="shared" si="11"/>
        <v>45636</v>
      </c>
      <c r="M62" s="15">
        <f t="shared" si="11"/>
        <v>45637</v>
      </c>
      <c r="N62" s="15">
        <f t="shared" si="11"/>
        <v>45638</v>
      </c>
      <c r="O62" s="15">
        <f t="shared" si="11"/>
        <v>45639</v>
      </c>
      <c r="P62" s="15">
        <f t="shared" si="11"/>
        <v>45640</v>
      </c>
      <c r="Q62" s="15">
        <f t="shared" si="11"/>
        <v>45641</v>
      </c>
      <c r="R62" s="15">
        <f t="shared" si="11"/>
        <v>45642</v>
      </c>
      <c r="S62" s="15">
        <f t="shared" si="11"/>
        <v>45643</v>
      </c>
      <c r="T62" s="15">
        <f t="shared" si="11"/>
        <v>45644</v>
      </c>
      <c r="U62" s="15">
        <f t="shared" si="11"/>
        <v>45645</v>
      </c>
      <c r="V62" s="15">
        <f t="shared" si="11"/>
        <v>45646</v>
      </c>
      <c r="W62" s="15">
        <f t="shared" si="11"/>
        <v>45647</v>
      </c>
      <c r="X62" s="15">
        <f t="shared" si="11"/>
        <v>45648</v>
      </c>
      <c r="Y62" s="15">
        <f t="shared" si="11"/>
        <v>45649</v>
      </c>
      <c r="Z62" s="26">
        <f t="shared" si="11"/>
        <v>45650</v>
      </c>
      <c r="AA62" s="26">
        <f t="shared" si="11"/>
        <v>45651</v>
      </c>
      <c r="AB62" s="26">
        <f t="shared" si="11"/>
        <v>45652</v>
      </c>
      <c r="AC62" s="15">
        <f t="shared" si="11"/>
        <v>45653</v>
      </c>
      <c r="AD62" s="15">
        <f t="shared" si="11"/>
        <v>45654</v>
      </c>
      <c r="AE62" s="15">
        <f t="shared" si="11"/>
        <v>45655</v>
      </c>
      <c r="AF62" s="15">
        <f t="shared" si="11"/>
        <v>45656</v>
      </c>
      <c r="AG62" s="15">
        <f t="shared" si="11"/>
        <v>45657</v>
      </c>
      <c r="AH62" s="17" t="s">
        <v>0</v>
      </c>
      <c r="AI62" s="1"/>
    </row>
    <row r="63" spans="1:35" ht="20.100000000000001" customHeight="1" x14ac:dyDescent="0.25">
      <c r="A63" s="37" t="s">
        <v>0</v>
      </c>
      <c r="B63" s="38"/>
      <c r="C63" s="2">
        <v>22</v>
      </c>
      <c r="D63" s="2">
        <v>87</v>
      </c>
      <c r="E63" s="2">
        <v>92</v>
      </c>
      <c r="F63" s="2">
        <v>97</v>
      </c>
      <c r="G63" s="2">
        <v>87</v>
      </c>
      <c r="H63" s="2">
        <v>113</v>
      </c>
      <c r="I63" s="2">
        <v>20</v>
      </c>
      <c r="J63" s="2">
        <v>21</v>
      </c>
      <c r="K63" s="2">
        <v>94</v>
      </c>
      <c r="L63" s="2">
        <v>93</v>
      </c>
      <c r="M63" s="2">
        <v>100</v>
      </c>
      <c r="N63" s="2">
        <v>89</v>
      </c>
      <c r="O63" s="2">
        <v>107</v>
      </c>
      <c r="P63" s="2">
        <v>33</v>
      </c>
      <c r="Q63" s="2">
        <v>18</v>
      </c>
      <c r="R63" s="2">
        <v>93</v>
      </c>
      <c r="S63" s="2">
        <v>81</v>
      </c>
      <c r="T63" s="2">
        <v>86</v>
      </c>
      <c r="U63" s="2">
        <v>105</v>
      </c>
      <c r="V63" s="2">
        <v>120</v>
      </c>
      <c r="W63" s="2">
        <v>27</v>
      </c>
      <c r="X63" s="2">
        <v>26</v>
      </c>
      <c r="Y63" s="2">
        <v>95</v>
      </c>
      <c r="Z63" s="27">
        <v>16</v>
      </c>
      <c r="AA63" s="27">
        <v>10</v>
      </c>
      <c r="AB63" s="27">
        <v>9</v>
      </c>
      <c r="AC63" s="2">
        <v>75</v>
      </c>
      <c r="AD63" s="2">
        <v>23</v>
      </c>
      <c r="AE63" s="2">
        <v>12</v>
      </c>
      <c r="AF63" s="2">
        <v>57</v>
      </c>
      <c r="AG63" s="2">
        <v>46</v>
      </c>
      <c r="AH63" s="18">
        <f>IF(SUM(C63:AG63)=0,"",SUM(C63:AG63))</f>
        <v>1954</v>
      </c>
      <c r="AI63" s="1"/>
    </row>
    <row r="64" spans="1:35" ht="20.100000000000001" customHeight="1" x14ac:dyDescent="0.25">
      <c r="A64" s="6" t="s">
        <v>2</v>
      </c>
      <c r="B64" s="7">
        <f>IF(AH64="","",AH64/AH63)</f>
        <v>0.91965199590583424</v>
      </c>
      <c r="C64" s="2">
        <v>22</v>
      </c>
      <c r="D64" s="2">
        <v>87</v>
      </c>
      <c r="E64" s="2">
        <v>85</v>
      </c>
      <c r="F64" s="2">
        <v>93</v>
      </c>
      <c r="G64" s="2">
        <v>81</v>
      </c>
      <c r="H64" s="2">
        <v>99</v>
      </c>
      <c r="I64" s="2">
        <v>16</v>
      </c>
      <c r="J64" s="2">
        <v>19</v>
      </c>
      <c r="K64" s="2">
        <v>85</v>
      </c>
      <c r="L64" s="2">
        <v>87</v>
      </c>
      <c r="M64" s="2">
        <v>85</v>
      </c>
      <c r="N64" s="2">
        <v>83</v>
      </c>
      <c r="O64" s="2">
        <v>97</v>
      </c>
      <c r="P64" s="2">
        <v>27</v>
      </c>
      <c r="Q64" s="2">
        <v>18</v>
      </c>
      <c r="R64" s="2">
        <v>85</v>
      </c>
      <c r="S64" s="2">
        <v>75</v>
      </c>
      <c r="T64" s="2">
        <v>79</v>
      </c>
      <c r="U64" s="2">
        <v>91</v>
      </c>
      <c r="V64" s="2">
        <v>101</v>
      </c>
      <c r="W64" s="2">
        <v>22</v>
      </c>
      <c r="X64" s="2">
        <v>26</v>
      </c>
      <c r="Y64" s="2">
        <v>92</v>
      </c>
      <c r="Z64" s="27">
        <v>14</v>
      </c>
      <c r="AA64" s="27">
        <v>10</v>
      </c>
      <c r="AB64" s="27">
        <v>9</v>
      </c>
      <c r="AC64" s="2">
        <v>75</v>
      </c>
      <c r="AD64" s="2">
        <v>19</v>
      </c>
      <c r="AE64" s="2">
        <v>12</v>
      </c>
      <c r="AF64" s="2">
        <v>57</v>
      </c>
      <c r="AG64" s="2">
        <v>46</v>
      </c>
      <c r="AH64" s="18">
        <f>IF(SUM(C64:AG64)=0,"",SUM(C64:AG64))</f>
        <v>1797</v>
      </c>
      <c r="AI64" s="1"/>
    </row>
    <row r="65" spans="1:35" ht="20.100000000000001" customHeight="1" x14ac:dyDescent="0.25">
      <c r="A65" s="39" t="s">
        <v>1</v>
      </c>
      <c r="B65" s="40"/>
      <c r="C65" s="2">
        <v>0</v>
      </c>
      <c r="D65" s="2">
        <v>0</v>
      </c>
      <c r="E65" s="2">
        <v>7</v>
      </c>
      <c r="F65" s="2">
        <v>4</v>
      </c>
      <c r="G65" s="2">
        <v>6</v>
      </c>
      <c r="H65" s="2">
        <v>14</v>
      </c>
      <c r="I65" s="2">
        <v>4</v>
      </c>
      <c r="J65" s="2">
        <v>2</v>
      </c>
      <c r="K65" s="2">
        <v>9</v>
      </c>
      <c r="L65" s="2">
        <v>6</v>
      </c>
      <c r="M65" s="2">
        <v>15</v>
      </c>
      <c r="N65" s="2">
        <v>6</v>
      </c>
      <c r="O65" s="2">
        <v>10</v>
      </c>
      <c r="P65" s="2">
        <v>6</v>
      </c>
      <c r="Q65" s="2">
        <v>0</v>
      </c>
      <c r="R65" s="2">
        <v>8</v>
      </c>
      <c r="S65" s="2">
        <v>6</v>
      </c>
      <c r="T65" s="2">
        <v>7</v>
      </c>
      <c r="U65" s="2">
        <v>14</v>
      </c>
      <c r="V65" s="2">
        <v>19</v>
      </c>
      <c r="W65" s="2">
        <v>5</v>
      </c>
      <c r="X65" s="2">
        <v>0</v>
      </c>
      <c r="Y65" s="2">
        <v>3</v>
      </c>
      <c r="Z65" s="27">
        <v>2</v>
      </c>
      <c r="AA65" s="27">
        <v>0</v>
      </c>
      <c r="AB65" s="27">
        <v>0</v>
      </c>
      <c r="AC65" s="2">
        <v>0</v>
      </c>
      <c r="AD65" s="2">
        <v>4</v>
      </c>
      <c r="AE65" s="2">
        <v>0</v>
      </c>
      <c r="AF65" s="2">
        <v>0</v>
      </c>
      <c r="AG65" s="2">
        <v>0</v>
      </c>
      <c r="AH65" s="18">
        <f>IF(SUM(C65:AG65)=0,"",SUM(C65:AG65))</f>
        <v>157</v>
      </c>
      <c r="AI65" s="1"/>
    </row>
    <row r="66" spans="1:35" ht="20.100000000000001" customHeight="1" x14ac:dyDescent="0.25">
      <c r="A66" s="4"/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1"/>
      <c r="AI66" s="1"/>
    </row>
  </sheetData>
  <mergeCells count="40">
    <mergeCell ref="A60:B60"/>
    <mergeCell ref="A62:B62"/>
    <mergeCell ref="A63:B63"/>
    <mergeCell ref="A65:B65"/>
    <mergeCell ref="A50:B50"/>
    <mergeCell ref="A52:B52"/>
    <mergeCell ref="A53:B53"/>
    <mergeCell ref="A55:B55"/>
    <mergeCell ref="A57:B57"/>
    <mergeCell ref="A58:B58"/>
    <mergeCell ref="A48:B48"/>
    <mergeCell ref="A30:B30"/>
    <mergeCell ref="A32:B32"/>
    <mergeCell ref="A34:AC35"/>
    <mergeCell ref="AD34:AH35"/>
    <mergeCell ref="A37:B37"/>
    <mergeCell ref="A38:B38"/>
    <mergeCell ref="A40:B40"/>
    <mergeCell ref="A42:B42"/>
    <mergeCell ref="A43:B43"/>
    <mergeCell ref="A45:B45"/>
    <mergeCell ref="A47:B47"/>
    <mergeCell ref="A29:B29"/>
    <mergeCell ref="A10:B10"/>
    <mergeCell ref="A12:B12"/>
    <mergeCell ref="A14:B14"/>
    <mergeCell ref="A15:B15"/>
    <mergeCell ref="A17:B17"/>
    <mergeCell ref="A19:B19"/>
    <mergeCell ref="A20:B20"/>
    <mergeCell ref="A22:B22"/>
    <mergeCell ref="A24:B24"/>
    <mergeCell ref="A25:B25"/>
    <mergeCell ref="A27:B27"/>
    <mergeCell ref="A9:B9"/>
    <mergeCell ref="A1:AC2"/>
    <mergeCell ref="AD1:AH2"/>
    <mergeCell ref="A4:B4"/>
    <mergeCell ref="A5:B5"/>
    <mergeCell ref="A7:B7"/>
  </mergeCells>
  <conditionalFormatting sqref="C4:AG7">
    <cfRule type="expression" dxfId="71" priority="34">
      <formula>VLOOKUP(C$4,$AL$5:$AN$18,3,FALSE)="sv"</formula>
    </cfRule>
    <cfRule type="expression" dxfId="70" priority="35">
      <formula>WEEKDAY(C$4,2)=7</formula>
    </cfRule>
    <cfRule type="expression" dxfId="69" priority="36">
      <formula>WEEKDAY(C$4,2)=6</formula>
    </cfRule>
  </conditionalFormatting>
  <conditionalFormatting sqref="C9:AE12">
    <cfRule type="expression" dxfId="68" priority="31">
      <formula>VLOOKUP(C$9,$AL$5:$AN$18,3,FALSE)="sv"</formula>
    </cfRule>
    <cfRule type="expression" dxfId="67" priority="32">
      <formula>WEEKDAY(C$9,2)=6</formula>
    </cfRule>
    <cfRule type="expression" dxfId="66" priority="33">
      <formula>WEEKDAY(C$9,2)=7</formula>
    </cfRule>
  </conditionalFormatting>
  <conditionalFormatting sqref="C14:AG17">
    <cfRule type="expression" dxfId="65" priority="28">
      <formula>VLOOKUP(C$14,$AL$5:$AN$18,3,FALSE)="sv"</formula>
    </cfRule>
    <cfRule type="expression" dxfId="64" priority="29">
      <formula>WEEKDAY(C$14,2)=6</formula>
    </cfRule>
    <cfRule type="expression" dxfId="63" priority="30">
      <formula>WEEKDAY(C$14,2)=7</formula>
    </cfRule>
  </conditionalFormatting>
  <conditionalFormatting sqref="C19:AF22">
    <cfRule type="expression" dxfId="62" priority="25">
      <formula>VLOOKUP(C$19,$AL$5:$AN$18,3,FALSE)="sv"</formula>
    </cfRule>
  </conditionalFormatting>
  <conditionalFormatting sqref="C19:AH22">
    <cfRule type="expression" dxfId="61" priority="26">
      <formula>WEEKDAY(C$19,2)=6</formula>
    </cfRule>
    <cfRule type="expression" dxfId="60" priority="27">
      <formula>WEEKDAY(C$19,2)=7</formula>
    </cfRule>
  </conditionalFormatting>
  <conditionalFormatting sqref="C24:AG27">
    <cfRule type="expression" dxfId="59" priority="22">
      <formula>VLOOKUP(C$24,$AL$5:$AN$18,3,FALSE)="sv"</formula>
    </cfRule>
    <cfRule type="expression" dxfId="58" priority="23">
      <formula>WEEKDAY(C$24,2)=6</formula>
    </cfRule>
    <cfRule type="expression" dxfId="57" priority="24">
      <formula>WEEKDAY(C$24,2)=7</formula>
    </cfRule>
  </conditionalFormatting>
  <conditionalFormatting sqref="C29:AF32">
    <cfRule type="expression" dxfId="56" priority="19">
      <formula>VLOOKUP(C$29,$AL$5:$AN$18,3,FALSE)="sv"</formula>
    </cfRule>
    <cfRule type="expression" dxfId="55" priority="20">
      <formula>WEEKDAY(C$29,2)=6</formula>
    </cfRule>
    <cfRule type="expression" dxfId="54" priority="21">
      <formula>WEEKDAY(C$29,2)=7</formula>
    </cfRule>
  </conditionalFormatting>
  <conditionalFormatting sqref="C37:AG40">
    <cfRule type="expression" dxfId="53" priority="6">
      <formula>VLOOKUP(C$37,$AL$5:$AN$18,3,FALSE)="sv"</formula>
    </cfRule>
    <cfRule type="expression" dxfId="52" priority="17">
      <formula>WEEKDAY(C$37,2)=6</formula>
    </cfRule>
    <cfRule type="expression" dxfId="51" priority="18">
      <formula>WEEKDAY(C$37,2)=7</formula>
    </cfRule>
  </conditionalFormatting>
  <conditionalFormatting sqref="C42:AG45">
    <cfRule type="expression" dxfId="50" priority="5">
      <formula>VLOOKUP(C$42,$AL$5:$AN$18,3,FALSE)="sv"</formula>
    </cfRule>
    <cfRule type="expression" dxfId="49" priority="15">
      <formula>WEEKDAY(C$42,2)=6</formula>
    </cfRule>
    <cfRule type="expression" dxfId="48" priority="16">
      <formula>WEEKDAY(C$42,2)=7</formula>
    </cfRule>
  </conditionalFormatting>
  <conditionalFormatting sqref="C47:AF50">
    <cfRule type="expression" dxfId="47" priority="4">
      <formula>VLOOKUP(C$47,$AL$5:$AN$18,3,FALSE)="sv"</formula>
    </cfRule>
    <cfRule type="expression" dxfId="46" priority="13">
      <formula>WEEKDAY(C$47,2)=6</formula>
    </cfRule>
    <cfRule type="expression" dxfId="45" priority="14">
      <formula>WEEKDAY(C$47,2)=7</formula>
    </cfRule>
  </conditionalFormatting>
  <conditionalFormatting sqref="C52:AG55">
    <cfRule type="expression" dxfId="44" priority="3">
      <formula>VLOOKUP(C$52,$AL$5:$AN$18,3,FALSE)="sv"</formula>
    </cfRule>
    <cfRule type="expression" dxfId="43" priority="11">
      <formula>WEEKDAY(C$52,2)=6</formula>
    </cfRule>
    <cfRule type="expression" dxfId="42" priority="12">
      <formula>WEEKDAY(C$52,2)=7</formula>
    </cfRule>
  </conditionalFormatting>
  <conditionalFormatting sqref="C57:AF60">
    <cfRule type="expression" dxfId="41" priority="9">
      <formula>WEEKDAY(C$57,2)=6</formula>
    </cfRule>
    <cfRule type="expression" dxfId="40" priority="10">
      <formula>WEEKDAY(C$57,2)=7</formula>
    </cfRule>
  </conditionalFormatting>
  <conditionalFormatting sqref="C62:AG65">
    <cfRule type="expression" dxfId="39" priority="1">
      <formula>VLOOKUP(C$62,$AL$5:$AN$18,3,FALSE)="sv"</formula>
    </cfRule>
    <cfRule type="expression" dxfId="38" priority="7">
      <formula>WEEKDAY(C$62,2)=6</formula>
    </cfRule>
    <cfRule type="expression" dxfId="37" priority="8">
      <formula>WEEKDAY(C$62,2)=7</formula>
    </cfRule>
  </conditionalFormatting>
  <conditionalFormatting sqref="C57:AG60">
    <cfRule type="expression" dxfId="36" priority="2">
      <formula>VLOOKUP(C$57,$AL$5:$AN$18,3,FALSE)="sv"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A9DE7-4164-4648-8487-87638C2E06D5}">
  <dimension ref="A1:AH65"/>
  <sheetViews>
    <sheetView tabSelected="1" topLeftCell="A3" workbookViewId="0">
      <selection activeCell="G25" sqref="G25"/>
    </sheetView>
  </sheetViews>
  <sheetFormatPr defaultRowHeight="15" x14ac:dyDescent="0.25"/>
  <cols>
    <col min="1" max="1" width="4.85546875" customWidth="1"/>
    <col min="2" max="2" width="9" customWidth="1"/>
    <col min="3" max="33" width="4.28515625" customWidth="1"/>
    <col min="34" max="34" width="11" customWidth="1"/>
  </cols>
  <sheetData>
    <row r="1" spans="1:34" x14ac:dyDescent="0.25">
      <c r="A1" s="34" t="s">
        <v>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3">
        <v>2025</v>
      </c>
      <c r="AE1" s="33"/>
      <c r="AF1" s="33"/>
      <c r="AG1" s="33"/>
      <c r="AH1" s="33"/>
    </row>
    <row r="2" spans="1:34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3"/>
      <c r="AE2" s="33"/>
      <c r="AF2" s="33"/>
      <c r="AG2" s="33"/>
      <c r="AH2" s="33"/>
    </row>
    <row r="3" spans="1:34" x14ac:dyDescent="0.25">
      <c r="A3" s="1"/>
      <c r="B3" s="1"/>
      <c r="C3" s="1"/>
      <c r="D3" s="1">
        <v>12</v>
      </c>
      <c r="E3" s="1">
        <v>10</v>
      </c>
      <c r="F3" s="1"/>
      <c r="G3" s="1"/>
      <c r="H3" s="1">
        <v>11</v>
      </c>
      <c r="I3" s="1">
        <v>13</v>
      </c>
      <c r="J3" s="1">
        <v>12</v>
      </c>
      <c r="K3" s="1">
        <v>12</v>
      </c>
      <c r="L3" s="1">
        <v>12</v>
      </c>
      <c r="M3" s="1"/>
      <c r="N3" s="1"/>
      <c r="O3" s="1">
        <v>11</v>
      </c>
      <c r="P3" s="1">
        <v>7</v>
      </c>
      <c r="Q3" s="1">
        <v>12</v>
      </c>
      <c r="R3" s="1">
        <v>12</v>
      </c>
      <c r="S3" s="1">
        <v>9</v>
      </c>
      <c r="T3" s="1"/>
      <c r="U3" s="1"/>
      <c r="V3" s="1">
        <v>7</v>
      </c>
      <c r="W3" s="1">
        <v>8</v>
      </c>
      <c r="X3" s="1">
        <v>9</v>
      </c>
      <c r="Y3" s="1">
        <v>10</v>
      </c>
      <c r="Z3" s="1">
        <v>9</v>
      </c>
      <c r="AA3" s="1"/>
      <c r="AB3" s="1"/>
      <c r="AC3" s="1">
        <v>8</v>
      </c>
      <c r="AD3" s="1">
        <v>7</v>
      </c>
      <c r="AE3" s="1">
        <v>9</v>
      </c>
      <c r="AF3" s="1">
        <v>9</v>
      </c>
      <c r="AG3" s="1">
        <v>9</v>
      </c>
      <c r="AH3" s="23"/>
    </row>
    <row r="4" spans="1:34" x14ac:dyDescent="0.25">
      <c r="A4" s="35">
        <f>DATE(AD1,1,1)</f>
        <v>45658</v>
      </c>
      <c r="B4" s="36"/>
      <c r="C4" s="26">
        <f>DATE(AD1,1,1)</f>
        <v>45658</v>
      </c>
      <c r="D4" s="15">
        <f>C4+1</f>
        <v>45659</v>
      </c>
      <c r="E4" s="15">
        <f t="shared" ref="E4:AG4" si="0">D4+1</f>
        <v>45660</v>
      </c>
      <c r="F4" s="15">
        <f t="shared" si="0"/>
        <v>45661</v>
      </c>
      <c r="G4" s="15">
        <f t="shared" si="0"/>
        <v>45662</v>
      </c>
      <c r="H4" s="15">
        <f t="shared" si="0"/>
        <v>45663</v>
      </c>
      <c r="I4" s="15">
        <f t="shared" si="0"/>
        <v>45664</v>
      </c>
      <c r="J4" s="15">
        <f t="shared" si="0"/>
        <v>45665</v>
      </c>
      <c r="K4" s="15">
        <f t="shared" si="0"/>
        <v>45666</v>
      </c>
      <c r="L4" s="15">
        <f t="shared" si="0"/>
        <v>45667</v>
      </c>
      <c r="M4" s="15">
        <f t="shared" si="0"/>
        <v>45668</v>
      </c>
      <c r="N4" s="15">
        <f t="shared" si="0"/>
        <v>45669</v>
      </c>
      <c r="O4" s="15">
        <f t="shared" si="0"/>
        <v>45670</v>
      </c>
      <c r="P4" s="15">
        <f t="shared" si="0"/>
        <v>45671</v>
      </c>
      <c r="Q4" s="15">
        <f t="shared" si="0"/>
        <v>45672</v>
      </c>
      <c r="R4" s="15">
        <f t="shared" si="0"/>
        <v>45673</v>
      </c>
      <c r="S4" s="15">
        <f t="shared" si="0"/>
        <v>45674</v>
      </c>
      <c r="T4" s="15">
        <f t="shared" si="0"/>
        <v>45675</v>
      </c>
      <c r="U4" s="15">
        <f t="shared" si="0"/>
        <v>45676</v>
      </c>
      <c r="V4" s="15">
        <f t="shared" si="0"/>
        <v>45677</v>
      </c>
      <c r="W4" s="15">
        <f t="shared" si="0"/>
        <v>45678</v>
      </c>
      <c r="X4" s="15">
        <f t="shared" si="0"/>
        <v>45679</v>
      </c>
      <c r="Y4" s="15">
        <f t="shared" si="0"/>
        <v>45680</v>
      </c>
      <c r="Z4" s="15">
        <f t="shared" si="0"/>
        <v>45681</v>
      </c>
      <c r="AA4" s="15">
        <f t="shared" si="0"/>
        <v>45682</v>
      </c>
      <c r="AB4" s="15">
        <f t="shared" si="0"/>
        <v>45683</v>
      </c>
      <c r="AC4" s="15">
        <f t="shared" si="0"/>
        <v>45684</v>
      </c>
      <c r="AD4" s="15">
        <f t="shared" si="0"/>
        <v>45685</v>
      </c>
      <c r="AE4" s="15">
        <f t="shared" si="0"/>
        <v>45686</v>
      </c>
      <c r="AF4" s="15">
        <f t="shared" si="0"/>
        <v>45687</v>
      </c>
      <c r="AG4" s="15">
        <f t="shared" si="0"/>
        <v>45688</v>
      </c>
      <c r="AH4" s="17" t="s">
        <v>0</v>
      </c>
    </row>
    <row r="5" spans="1:34" x14ac:dyDescent="0.25">
      <c r="A5" s="37" t="s">
        <v>0</v>
      </c>
      <c r="B5" s="38"/>
      <c r="C5" s="27">
        <v>10</v>
      </c>
      <c r="D5" s="2">
        <v>44</v>
      </c>
      <c r="E5" s="2">
        <v>66</v>
      </c>
      <c r="F5" s="2">
        <v>26</v>
      </c>
      <c r="G5" s="2">
        <v>16</v>
      </c>
      <c r="H5" s="2">
        <v>88</v>
      </c>
      <c r="I5" s="2">
        <v>90</v>
      </c>
      <c r="J5" s="2">
        <v>88</v>
      </c>
      <c r="K5" s="2">
        <v>71</v>
      </c>
      <c r="L5" s="2">
        <v>95</v>
      </c>
      <c r="M5" s="2">
        <v>20</v>
      </c>
      <c r="N5" s="2">
        <v>19</v>
      </c>
      <c r="O5" s="2">
        <v>91</v>
      </c>
      <c r="P5" s="2">
        <v>85</v>
      </c>
      <c r="Q5" s="2">
        <v>96</v>
      </c>
      <c r="R5" s="2">
        <v>79</v>
      </c>
      <c r="S5" s="2">
        <v>96</v>
      </c>
      <c r="T5" s="2">
        <v>34</v>
      </c>
      <c r="U5" s="2">
        <v>9</v>
      </c>
      <c r="V5" s="2">
        <v>83</v>
      </c>
      <c r="W5" s="2">
        <v>85</v>
      </c>
      <c r="X5" s="2">
        <v>103</v>
      </c>
      <c r="Y5" s="2">
        <v>77</v>
      </c>
      <c r="Z5" s="2">
        <v>107</v>
      </c>
      <c r="AA5" s="2">
        <v>29</v>
      </c>
      <c r="AB5" s="2">
        <v>24</v>
      </c>
      <c r="AC5" s="2">
        <v>101</v>
      </c>
      <c r="AD5" s="2">
        <v>93</v>
      </c>
      <c r="AE5" s="2">
        <v>105</v>
      </c>
      <c r="AF5" s="2">
        <v>91</v>
      </c>
      <c r="AG5" s="2">
        <v>111</v>
      </c>
      <c r="AH5" s="18">
        <f>IF(SUM(C5:AG5)=0,"",SUM(C5:AG5))</f>
        <v>2132</v>
      </c>
    </row>
    <row r="6" spans="1:34" x14ac:dyDescent="0.25">
      <c r="A6" s="6" t="s">
        <v>2</v>
      </c>
      <c r="B6" s="7">
        <f>IF(AH6="","",AH6/AH5)</f>
        <v>0.92026266416510316</v>
      </c>
      <c r="C6" s="28">
        <v>10</v>
      </c>
      <c r="D6" s="2">
        <v>44</v>
      </c>
      <c r="E6" s="2">
        <v>62</v>
      </c>
      <c r="F6" s="2">
        <v>24</v>
      </c>
      <c r="G6" s="2">
        <v>16</v>
      </c>
      <c r="H6" s="2">
        <v>87</v>
      </c>
      <c r="I6" s="2">
        <v>83</v>
      </c>
      <c r="J6" s="2">
        <v>85</v>
      </c>
      <c r="K6" s="2">
        <v>71</v>
      </c>
      <c r="L6" s="2">
        <v>87</v>
      </c>
      <c r="M6" s="2">
        <v>19</v>
      </c>
      <c r="N6" s="2">
        <v>19</v>
      </c>
      <c r="O6" s="2">
        <v>86</v>
      </c>
      <c r="P6" s="2">
        <v>76</v>
      </c>
      <c r="Q6" s="2">
        <v>95</v>
      </c>
      <c r="R6" s="2">
        <v>78</v>
      </c>
      <c r="S6" s="2">
        <v>83</v>
      </c>
      <c r="T6" s="2">
        <v>34</v>
      </c>
      <c r="U6" s="2">
        <v>9</v>
      </c>
      <c r="V6" s="2">
        <v>75</v>
      </c>
      <c r="W6" s="2">
        <v>76</v>
      </c>
      <c r="X6" s="2">
        <v>84</v>
      </c>
      <c r="Y6" s="2">
        <v>72</v>
      </c>
      <c r="Z6" s="2">
        <v>92</v>
      </c>
      <c r="AA6" s="2">
        <v>24</v>
      </c>
      <c r="AB6" s="2">
        <v>24</v>
      </c>
      <c r="AC6" s="2">
        <v>86</v>
      </c>
      <c r="AD6" s="2">
        <v>81</v>
      </c>
      <c r="AE6" s="2">
        <v>96</v>
      </c>
      <c r="AF6" s="2">
        <v>83</v>
      </c>
      <c r="AG6" s="2">
        <v>101</v>
      </c>
      <c r="AH6" s="18">
        <f>IF(SUM(C6:AG6)=0,"",SUM(C6:AG6))</f>
        <v>1962</v>
      </c>
    </row>
    <row r="7" spans="1:34" x14ac:dyDescent="0.25">
      <c r="A7" s="39" t="s">
        <v>1</v>
      </c>
      <c r="B7" s="40"/>
      <c r="C7" s="27">
        <v>0</v>
      </c>
      <c r="D7" s="2">
        <v>0</v>
      </c>
      <c r="E7" s="2">
        <v>4</v>
      </c>
      <c r="F7" s="2">
        <v>2</v>
      </c>
      <c r="G7" s="2">
        <v>0</v>
      </c>
      <c r="H7" s="2">
        <v>1</v>
      </c>
      <c r="I7" s="2">
        <v>7</v>
      </c>
      <c r="J7" s="2">
        <v>3</v>
      </c>
      <c r="K7" s="2">
        <v>0</v>
      </c>
      <c r="L7" s="2">
        <v>8</v>
      </c>
      <c r="M7" s="2">
        <v>1</v>
      </c>
      <c r="N7" s="2">
        <v>0</v>
      </c>
      <c r="O7" s="2">
        <v>5</v>
      </c>
      <c r="P7" s="2">
        <v>9</v>
      </c>
      <c r="Q7" s="2">
        <v>1</v>
      </c>
      <c r="R7" s="2">
        <v>1</v>
      </c>
      <c r="S7" s="2">
        <v>13</v>
      </c>
      <c r="T7" s="2">
        <v>0</v>
      </c>
      <c r="U7" s="2">
        <v>0</v>
      </c>
      <c r="V7" s="2">
        <v>8</v>
      </c>
      <c r="W7" s="2">
        <v>9</v>
      </c>
      <c r="X7" s="2">
        <v>19</v>
      </c>
      <c r="Y7" s="2">
        <v>5</v>
      </c>
      <c r="Z7" s="2">
        <v>15</v>
      </c>
      <c r="AA7" s="2">
        <v>5</v>
      </c>
      <c r="AB7" s="2">
        <v>0</v>
      </c>
      <c r="AC7" s="2">
        <v>15</v>
      </c>
      <c r="AD7" s="2">
        <v>12</v>
      </c>
      <c r="AE7" s="2">
        <v>9</v>
      </c>
      <c r="AF7" s="2">
        <v>8</v>
      </c>
      <c r="AG7" s="2">
        <v>10</v>
      </c>
      <c r="AH7" s="18">
        <f>IF(SUM(C7:AG7)=0,"",SUM(C7:AG7))</f>
        <v>170</v>
      </c>
    </row>
    <row r="8" spans="1:34" x14ac:dyDescent="0.25">
      <c r="A8" s="3"/>
      <c r="B8" s="3"/>
      <c r="C8" s="3"/>
      <c r="D8" s="3"/>
      <c r="E8" s="3">
        <v>9</v>
      </c>
      <c r="F8" s="3">
        <v>9</v>
      </c>
      <c r="G8" s="3">
        <v>11</v>
      </c>
      <c r="H8" s="3">
        <v>10</v>
      </c>
      <c r="I8" s="3">
        <v>9</v>
      </c>
      <c r="J8" s="3"/>
      <c r="K8" s="3"/>
      <c r="L8" s="3">
        <v>9</v>
      </c>
      <c r="M8" s="3">
        <v>8</v>
      </c>
      <c r="N8" s="3">
        <v>10</v>
      </c>
      <c r="O8" s="3">
        <v>11</v>
      </c>
      <c r="P8" s="3">
        <v>9</v>
      </c>
      <c r="Q8" s="3"/>
      <c r="R8" s="3"/>
      <c r="S8" s="3">
        <v>10</v>
      </c>
      <c r="T8" s="3">
        <v>11</v>
      </c>
      <c r="U8" s="3">
        <v>11</v>
      </c>
      <c r="V8" s="3">
        <v>11</v>
      </c>
      <c r="W8" s="3">
        <v>11</v>
      </c>
      <c r="X8" s="3"/>
      <c r="Y8" s="3"/>
      <c r="Z8" s="3">
        <v>11</v>
      </c>
      <c r="AA8" s="3">
        <v>10</v>
      </c>
      <c r="AB8" s="3">
        <v>9</v>
      </c>
      <c r="AC8" s="3">
        <v>9</v>
      </c>
      <c r="AD8" s="3">
        <v>8</v>
      </c>
      <c r="AE8" s="3"/>
      <c r="AF8" s="3"/>
      <c r="AG8" s="3"/>
      <c r="AH8" s="25"/>
    </row>
    <row r="9" spans="1:34" x14ac:dyDescent="0.25">
      <c r="A9" s="35">
        <f>DATE(AD1,2,1)</f>
        <v>45689</v>
      </c>
      <c r="B9" s="36"/>
      <c r="C9" s="15">
        <f>DATE(AD1,2,1)</f>
        <v>45689</v>
      </c>
      <c r="D9" s="15">
        <f>C9+1</f>
        <v>45690</v>
      </c>
      <c r="E9" s="15">
        <f t="shared" ref="E9:AD9" si="1">D9+1</f>
        <v>45691</v>
      </c>
      <c r="F9" s="15">
        <f t="shared" si="1"/>
        <v>45692</v>
      </c>
      <c r="G9" s="15">
        <f t="shared" si="1"/>
        <v>45693</v>
      </c>
      <c r="H9" s="15">
        <f t="shared" si="1"/>
        <v>45694</v>
      </c>
      <c r="I9" s="15">
        <f t="shared" si="1"/>
        <v>45695</v>
      </c>
      <c r="J9" s="15">
        <f t="shared" si="1"/>
        <v>45696</v>
      </c>
      <c r="K9" s="15">
        <f t="shared" si="1"/>
        <v>45697</v>
      </c>
      <c r="L9" s="15">
        <f t="shared" si="1"/>
        <v>45698</v>
      </c>
      <c r="M9" s="15">
        <f t="shared" si="1"/>
        <v>45699</v>
      </c>
      <c r="N9" s="15">
        <f t="shared" si="1"/>
        <v>45700</v>
      </c>
      <c r="O9" s="15">
        <f t="shared" si="1"/>
        <v>45701</v>
      </c>
      <c r="P9" s="15">
        <f t="shared" si="1"/>
        <v>45702</v>
      </c>
      <c r="Q9" s="15">
        <f t="shared" si="1"/>
        <v>45703</v>
      </c>
      <c r="R9" s="15">
        <f t="shared" si="1"/>
        <v>45704</v>
      </c>
      <c r="S9" s="15">
        <f t="shared" si="1"/>
        <v>45705</v>
      </c>
      <c r="T9" s="15">
        <f t="shared" si="1"/>
        <v>45706</v>
      </c>
      <c r="U9" s="15">
        <f t="shared" si="1"/>
        <v>45707</v>
      </c>
      <c r="V9" s="15">
        <f t="shared" si="1"/>
        <v>45708</v>
      </c>
      <c r="W9" s="15">
        <f t="shared" si="1"/>
        <v>45709</v>
      </c>
      <c r="X9" s="15">
        <f t="shared" si="1"/>
        <v>45710</v>
      </c>
      <c r="Y9" s="15">
        <f t="shared" si="1"/>
        <v>45711</v>
      </c>
      <c r="Z9" s="15">
        <f t="shared" si="1"/>
        <v>45712</v>
      </c>
      <c r="AA9" s="15">
        <f t="shared" si="1"/>
        <v>45713</v>
      </c>
      <c r="AB9" s="15">
        <f t="shared" si="1"/>
        <v>45714</v>
      </c>
      <c r="AC9" s="15">
        <f t="shared" si="1"/>
        <v>45715</v>
      </c>
      <c r="AD9" s="15">
        <f t="shared" si="1"/>
        <v>45716</v>
      </c>
      <c r="AE9" s="15" t="str">
        <f>IF(DAY(AD9+1)=1,"",AD9+1)</f>
        <v/>
      </c>
      <c r="AF9" s="15"/>
      <c r="AG9" s="15"/>
      <c r="AH9" s="17" t="s">
        <v>0</v>
      </c>
    </row>
    <row r="10" spans="1:34" x14ac:dyDescent="0.25">
      <c r="A10" s="37" t="s">
        <v>0</v>
      </c>
      <c r="B10" s="38"/>
      <c r="C10" s="2">
        <v>18</v>
      </c>
      <c r="D10" s="2">
        <v>24</v>
      </c>
      <c r="E10" s="2">
        <v>113</v>
      </c>
      <c r="F10" s="2">
        <v>96</v>
      </c>
      <c r="G10" s="2">
        <v>116</v>
      </c>
      <c r="H10" s="2">
        <v>86</v>
      </c>
      <c r="I10" s="2">
        <v>112</v>
      </c>
      <c r="J10" s="2">
        <v>40</v>
      </c>
      <c r="K10" s="2">
        <v>16</v>
      </c>
      <c r="L10" s="2">
        <v>97</v>
      </c>
      <c r="M10" s="2">
        <v>93</v>
      </c>
      <c r="N10" s="2">
        <v>111</v>
      </c>
      <c r="O10" s="2">
        <v>95</v>
      </c>
      <c r="P10" s="2">
        <v>131</v>
      </c>
      <c r="Q10" s="2">
        <v>26</v>
      </c>
      <c r="R10" s="2">
        <v>16</v>
      </c>
      <c r="S10" s="2">
        <v>111</v>
      </c>
      <c r="T10" s="2">
        <v>103</v>
      </c>
      <c r="U10" s="2">
        <v>113</v>
      </c>
      <c r="V10" s="2">
        <v>71</v>
      </c>
      <c r="W10" s="2">
        <v>125</v>
      </c>
      <c r="X10" s="2">
        <v>32</v>
      </c>
      <c r="Y10" s="2">
        <v>16</v>
      </c>
      <c r="Z10" s="2">
        <v>105</v>
      </c>
      <c r="AA10" s="2">
        <v>75</v>
      </c>
      <c r="AB10" s="2">
        <v>114</v>
      </c>
      <c r="AC10" s="2">
        <v>69</v>
      </c>
      <c r="AD10" s="2">
        <v>104</v>
      </c>
      <c r="AE10" s="2"/>
      <c r="AF10" s="2"/>
      <c r="AG10" s="2"/>
      <c r="AH10" s="18">
        <f>IF(SUM(C10:AG10)=0,"",SUM(C10:AG10))</f>
        <v>2228</v>
      </c>
    </row>
    <row r="11" spans="1:34" x14ac:dyDescent="0.25">
      <c r="A11" s="6" t="s">
        <v>2</v>
      </c>
      <c r="B11" s="7">
        <f>IF(AH11="","",AH11/AH10)</f>
        <v>0.90888689407540391</v>
      </c>
      <c r="C11" s="2">
        <v>16</v>
      </c>
      <c r="D11" s="2">
        <v>23</v>
      </c>
      <c r="E11" s="2">
        <v>103</v>
      </c>
      <c r="F11" s="2">
        <v>87</v>
      </c>
      <c r="G11" s="2">
        <v>107</v>
      </c>
      <c r="H11" s="2">
        <v>84</v>
      </c>
      <c r="I11" s="2">
        <v>95</v>
      </c>
      <c r="J11" s="2">
        <v>39</v>
      </c>
      <c r="K11" s="2">
        <v>15</v>
      </c>
      <c r="L11" s="2">
        <v>92</v>
      </c>
      <c r="M11" s="2">
        <v>85</v>
      </c>
      <c r="N11" s="2">
        <v>102</v>
      </c>
      <c r="O11" s="2">
        <v>88</v>
      </c>
      <c r="P11" s="2">
        <v>100</v>
      </c>
      <c r="Q11" s="2">
        <v>22</v>
      </c>
      <c r="R11" s="2">
        <v>15</v>
      </c>
      <c r="S11" s="2">
        <v>99</v>
      </c>
      <c r="T11" s="2">
        <v>95</v>
      </c>
      <c r="U11" s="2">
        <v>107</v>
      </c>
      <c r="V11" s="2">
        <v>71</v>
      </c>
      <c r="W11" s="2">
        <v>112</v>
      </c>
      <c r="X11" s="2">
        <v>29</v>
      </c>
      <c r="Y11" s="2">
        <v>16</v>
      </c>
      <c r="Z11" s="2">
        <v>98</v>
      </c>
      <c r="AA11" s="2">
        <v>69</v>
      </c>
      <c r="AB11" s="2">
        <v>99</v>
      </c>
      <c r="AC11" s="2">
        <v>61</v>
      </c>
      <c r="AD11" s="2">
        <v>96</v>
      </c>
      <c r="AE11" s="2"/>
      <c r="AF11" s="2"/>
      <c r="AG11" s="2"/>
      <c r="AH11" s="18">
        <f>IF(SUM(C11:AG11)=0,"",SUM(C11:AG11))</f>
        <v>2025</v>
      </c>
    </row>
    <row r="12" spans="1:34" x14ac:dyDescent="0.25">
      <c r="A12" s="39" t="s">
        <v>1</v>
      </c>
      <c r="B12" s="40"/>
      <c r="C12" s="2">
        <v>2</v>
      </c>
      <c r="D12" s="2">
        <v>1</v>
      </c>
      <c r="E12" s="2">
        <v>10</v>
      </c>
      <c r="F12" s="2">
        <v>9</v>
      </c>
      <c r="G12" s="2">
        <v>9</v>
      </c>
      <c r="H12" s="2">
        <v>4</v>
      </c>
      <c r="I12" s="2">
        <v>17</v>
      </c>
      <c r="J12" s="2">
        <v>1</v>
      </c>
      <c r="K12" s="2">
        <v>1</v>
      </c>
      <c r="L12" s="2">
        <v>5</v>
      </c>
      <c r="M12" s="2">
        <v>8</v>
      </c>
      <c r="N12" s="2">
        <v>9</v>
      </c>
      <c r="O12" s="2">
        <v>7</v>
      </c>
      <c r="P12" s="2">
        <v>31</v>
      </c>
      <c r="Q12" s="2">
        <v>4</v>
      </c>
      <c r="R12" s="2">
        <v>1</v>
      </c>
      <c r="S12" s="2">
        <v>12</v>
      </c>
      <c r="T12" s="2">
        <v>8</v>
      </c>
      <c r="U12" s="2">
        <v>6</v>
      </c>
      <c r="V12" s="2">
        <v>0</v>
      </c>
      <c r="W12" s="2">
        <v>13</v>
      </c>
      <c r="X12" s="2">
        <v>3</v>
      </c>
      <c r="Y12" s="2">
        <v>0</v>
      </c>
      <c r="Z12" s="2">
        <v>7</v>
      </c>
      <c r="AA12" s="2">
        <v>6</v>
      </c>
      <c r="AB12" s="2">
        <v>15</v>
      </c>
      <c r="AC12" s="2">
        <v>8</v>
      </c>
      <c r="AD12" s="2">
        <v>8</v>
      </c>
      <c r="AE12" s="2"/>
      <c r="AF12" s="2"/>
      <c r="AG12" s="2"/>
      <c r="AH12" s="18">
        <f>IF(SUM(C12:AG12)=0,"",SUM(C12:AG12))</f>
        <v>205</v>
      </c>
    </row>
    <row r="13" spans="1:34" x14ac:dyDescent="0.25">
      <c r="A13" s="3"/>
      <c r="B13" s="3"/>
      <c r="C13" s="3"/>
      <c r="D13" s="3"/>
      <c r="E13" s="3">
        <v>11</v>
      </c>
      <c r="F13" s="3">
        <v>11</v>
      </c>
      <c r="G13" s="3">
        <v>11</v>
      </c>
      <c r="H13" s="3">
        <v>11</v>
      </c>
      <c r="I13" s="3">
        <v>11</v>
      </c>
      <c r="J13" s="3"/>
      <c r="K13" s="3"/>
      <c r="L13" s="3">
        <v>9</v>
      </c>
      <c r="M13" s="3">
        <v>9</v>
      </c>
      <c r="N13" s="3">
        <v>10</v>
      </c>
      <c r="O13" s="3">
        <v>8</v>
      </c>
      <c r="P13" s="3">
        <v>8</v>
      </c>
      <c r="Q13" s="3"/>
      <c r="R13" s="3"/>
      <c r="S13" s="3">
        <v>10</v>
      </c>
      <c r="T13" s="3">
        <v>11</v>
      </c>
      <c r="U13" s="3">
        <v>10</v>
      </c>
      <c r="V13" s="3">
        <v>11</v>
      </c>
      <c r="W13" s="3">
        <v>11</v>
      </c>
      <c r="X13" s="3"/>
      <c r="Y13" s="3"/>
      <c r="Z13" s="3">
        <v>11</v>
      </c>
      <c r="AA13" s="3">
        <v>9</v>
      </c>
      <c r="AB13" s="3">
        <v>11</v>
      </c>
      <c r="AC13" s="3">
        <v>11</v>
      </c>
      <c r="AD13" s="3">
        <v>11</v>
      </c>
      <c r="AE13" s="3"/>
      <c r="AF13" s="3"/>
      <c r="AG13" s="3">
        <v>9</v>
      </c>
      <c r="AH13" s="25"/>
    </row>
    <row r="14" spans="1:34" x14ac:dyDescent="0.25">
      <c r="A14" s="35">
        <f>DATE(AD1,3,1)</f>
        <v>45717</v>
      </c>
      <c r="B14" s="36"/>
      <c r="C14" s="15">
        <f>DATE(AD1,3,1)</f>
        <v>45717</v>
      </c>
      <c r="D14" s="15">
        <f t="shared" ref="D14:AG14" si="2">C14+1</f>
        <v>45718</v>
      </c>
      <c r="E14" s="15">
        <f t="shared" si="2"/>
        <v>45719</v>
      </c>
      <c r="F14" s="15">
        <f t="shared" si="2"/>
        <v>45720</v>
      </c>
      <c r="G14" s="15">
        <f t="shared" si="2"/>
        <v>45721</v>
      </c>
      <c r="H14" s="15">
        <f t="shared" si="2"/>
        <v>45722</v>
      </c>
      <c r="I14" s="15">
        <f t="shared" si="2"/>
        <v>45723</v>
      </c>
      <c r="J14" s="15">
        <f t="shared" si="2"/>
        <v>45724</v>
      </c>
      <c r="K14" s="15">
        <f t="shared" si="2"/>
        <v>45725</v>
      </c>
      <c r="L14" s="15">
        <f t="shared" si="2"/>
        <v>45726</v>
      </c>
      <c r="M14" s="15">
        <f t="shared" si="2"/>
        <v>45727</v>
      </c>
      <c r="N14" s="15">
        <f t="shared" si="2"/>
        <v>45728</v>
      </c>
      <c r="O14" s="15">
        <f t="shared" si="2"/>
        <v>45729</v>
      </c>
      <c r="P14" s="15">
        <f t="shared" si="2"/>
        <v>45730</v>
      </c>
      <c r="Q14" s="15">
        <f t="shared" si="2"/>
        <v>45731</v>
      </c>
      <c r="R14" s="15">
        <f t="shared" si="2"/>
        <v>45732</v>
      </c>
      <c r="S14" s="15">
        <f t="shared" si="2"/>
        <v>45733</v>
      </c>
      <c r="T14" s="15">
        <f t="shared" si="2"/>
        <v>45734</v>
      </c>
      <c r="U14" s="15">
        <f t="shared" si="2"/>
        <v>45735</v>
      </c>
      <c r="V14" s="15">
        <f t="shared" si="2"/>
        <v>45736</v>
      </c>
      <c r="W14" s="15">
        <f t="shared" si="2"/>
        <v>45737</v>
      </c>
      <c r="X14" s="15">
        <f t="shared" si="2"/>
        <v>45738</v>
      </c>
      <c r="Y14" s="15">
        <f t="shared" si="2"/>
        <v>45739</v>
      </c>
      <c r="Z14" s="15">
        <f t="shared" si="2"/>
        <v>45740</v>
      </c>
      <c r="AA14" s="15">
        <f t="shared" si="2"/>
        <v>45741</v>
      </c>
      <c r="AB14" s="15">
        <f t="shared" si="2"/>
        <v>45742</v>
      </c>
      <c r="AC14" s="15">
        <f t="shared" si="2"/>
        <v>45743</v>
      </c>
      <c r="AD14" s="15">
        <f t="shared" si="2"/>
        <v>45744</v>
      </c>
      <c r="AE14" s="29">
        <f t="shared" si="2"/>
        <v>45745</v>
      </c>
      <c r="AF14" s="15">
        <f t="shared" si="2"/>
        <v>45746</v>
      </c>
      <c r="AG14" s="15">
        <f t="shared" si="2"/>
        <v>45747</v>
      </c>
      <c r="AH14" s="17" t="s">
        <v>0</v>
      </c>
    </row>
    <row r="15" spans="1:34" x14ac:dyDescent="0.25">
      <c r="A15" s="37" t="s">
        <v>0</v>
      </c>
      <c r="B15" s="38"/>
      <c r="C15" s="2">
        <v>24</v>
      </c>
      <c r="D15" s="2">
        <v>13</v>
      </c>
      <c r="E15" s="2">
        <v>108</v>
      </c>
      <c r="F15" s="2">
        <v>106</v>
      </c>
      <c r="G15" s="2">
        <v>104</v>
      </c>
      <c r="H15" s="2">
        <v>97</v>
      </c>
      <c r="I15" s="2">
        <v>105</v>
      </c>
      <c r="J15" s="2">
        <v>33</v>
      </c>
      <c r="K15" s="2">
        <v>21</v>
      </c>
      <c r="L15" s="2">
        <v>94</v>
      </c>
      <c r="M15" s="2">
        <v>82</v>
      </c>
      <c r="N15" s="2">
        <v>90</v>
      </c>
      <c r="O15" s="2">
        <v>79</v>
      </c>
      <c r="P15" s="2">
        <v>83</v>
      </c>
      <c r="Q15" s="2">
        <v>12</v>
      </c>
      <c r="R15" s="2">
        <v>16</v>
      </c>
      <c r="S15" s="2">
        <v>100</v>
      </c>
      <c r="T15" s="2">
        <v>94</v>
      </c>
      <c r="U15" s="2">
        <v>109</v>
      </c>
      <c r="V15" s="2">
        <v>81</v>
      </c>
      <c r="W15" s="2">
        <v>118</v>
      </c>
      <c r="X15" s="2">
        <v>24</v>
      </c>
      <c r="Y15" s="2">
        <v>19</v>
      </c>
      <c r="Z15" s="2">
        <v>84</v>
      </c>
      <c r="AA15" s="2">
        <v>102</v>
      </c>
      <c r="AB15" s="2">
        <v>124</v>
      </c>
      <c r="AC15" s="2">
        <v>81</v>
      </c>
      <c r="AD15" s="2">
        <v>88</v>
      </c>
      <c r="AE15" s="30">
        <v>22</v>
      </c>
      <c r="AF15" s="2">
        <v>15</v>
      </c>
      <c r="AG15" s="2">
        <v>74</v>
      </c>
      <c r="AH15" s="18">
        <f>IF(SUM(C15:AG15)=0,"",SUM(C15:AG15))</f>
        <v>2202</v>
      </c>
    </row>
    <row r="16" spans="1:34" x14ac:dyDescent="0.25">
      <c r="A16" s="6" t="s">
        <v>2</v>
      </c>
      <c r="B16" s="7">
        <f>IF(AH16="","",AH16/AH15)</f>
        <v>0.92643051771117169</v>
      </c>
      <c r="C16" s="2">
        <v>24</v>
      </c>
      <c r="D16" s="2">
        <v>13</v>
      </c>
      <c r="E16" s="2">
        <v>100</v>
      </c>
      <c r="F16" s="2">
        <v>103</v>
      </c>
      <c r="G16" s="2">
        <v>92</v>
      </c>
      <c r="H16" s="2">
        <v>95</v>
      </c>
      <c r="I16" s="2">
        <v>95</v>
      </c>
      <c r="J16" s="2">
        <v>30</v>
      </c>
      <c r="K16" s="2">
        <v>20</v>
      </c>
      <c r="L16" s="2">
        <v>78</v>
      </c>
      <c r="M16" s="2">
        <v>79</v>
      </c>
      <c r="N16" s="2">
        <v>86</v>
      </c>
      <c r="O16" s="2">
        <v>71</v>
      </c>
      <c r="P16" s="2">
        <v>77</v>
      </c>
      <c r="Q16" s="2">
        <v>12</v>
      </c>
      <c r="R16" s="2">
        <v>16</v>
      </c>
      <c r="S16" s="2">
        <v>93</v>
      </c>
      <c r="T16" s="2">
        <v>90</v>
      </c>
      <c r="U16" s="2">
        <v>97</v>
      </c>
      <c r="V16" s="2">
        <v>78</v>
      </c>
      <c r="W16" s="2">
        <v>105</v>
      </c>
      <c r="X16" s="2">
        <v>22</v>
      </c>
      <c r="Y16" s="2">
        <v>19</v>
      </c>
      <c r="Z16" s="2">
        <v>78</v>
      </c>
      <c r="AA16" s="2">
        <v>86</v>
      </c>
      <c r="AB16" s="2">
        <v>110</v>
      </c>
      <c r="AC16" s="2">
        <v>80</v>
      </c>
      <c r="AD16" s="2">
        <v>85</v>
      </c>
      <c r="AE16" s="30">
        <v>20</v>
      </c>
      <c r="AF16" s="2">
        <v>15</v>
      </c>
      <c r="AG16" s="2">
        <v>71</v>
      </c>
      <c r="AH16" s="18">
        <f>IF(SUM(C16:AG16)=0,"",SUM(C16:AG16))</f>
        <v>2040</v>
      </c>
    </row>
    <row r="17" spans="1:34" x14ac:dyDescent="0.25">
      <c r="A17" s="39" t="s">
        <v>1</v>
      </c>
      <c r="B17" s="40"/>
      <c r="C17" s="2">
        <v>0</v>
      </c>
      <c r="D17" s="2">
        <v>0</v>
      </c>
      <c r="E17" s="2">
        <v>8</v>
      </c>
      <c r="F17" s="2">
        <v>3</v>
      </c>
      <c r="G17" s="2">
        <v>12</v>
      </c>
      <c r="H17" s="2">
        <v>2</v>
      </c>
      <c r="I17" s="2">
        <v>10</v>
      </c>
      <c r="J17" s="2">
        <v>3</v>
      </c>
      <c r="K17" s="2">
        <v>1</v>
      </c>
      <c r="L17" s="2">
        <v>16</v>
      </c>
      <c r="M17" s="2">
        <v>3</v>
      </c>
      <c r="N17" s="2">
        <v>4</v>
      </c>
      <c r="O17" s="2">
        <v>8</v>
      </c>
      <c r="P17" s="2">
        <v>6</v>
      </c>
      <c r="Q17" s="2">
        <v>0</v>
      </c>
      <c r="R17" s="2">
        <v>0</v>
      </c>
      <c r="S17" s="2">
        <v>7</v>
      </c>
      <c r="T17" s="2">
        <v>4</v>
      </c>
      <c r="U17" s="2">
        <v>12</v>
      </c>
      <c r="V17" s="2">
        <v>3</v>
      </c>
      <c r="W17" s="2">
        <v>13</v>
      </c>
      <c r="X17" s="2">
        <v>2</v>
      </c>
      <c r="Y17" s="2">
        <v>0</v>
      </c>
      <c r="Z17" s="2">
        <v>6</v>
      </c>
      <c r="AA17" s="2">
        <v>16</v>
      </c>
      <c r="AB17" s="2">
        <v>14</v>
      </c>
      <c r="AC17" s="2">
        <v>1</v>
      </c>
      <c r="AD17" s="2">
        <v>3</v>
      </c>
      <c r="AE17" s="30">
        <v>2</v>
      </c>
      <c r="AF17" s="2">
        <v>0</v>
      </c>
      <c r="AG17" s="2">
        <v>3</v>
      </c>
      <c r="AH17" s="18">
        <f>IF(SUM(C17:AG17)=0,"",SUM(C17:AG17))</f>
        <v>162</v>
      </c>
    </row>
    <row r="18" spans="1:34" x14ac:dyDescent="0.25">
      <c r="A18" s="3"/>
      <c r="B18" s="3"/>
      <c r="C18" s="3">
        <v>11</v>
      </c>
      <c r="D18" s="3">
        <v>9</v>
      </c>
      <c r="E18" s="3">
        <v>11</v>
      </c>
      <c r="F18" s="3">
        <v>10</v>
      </c>
      <c r="G18" s="3"/>
      <c r="H18" s="3"/>
      <c r="I18" s="3">
        <v>9</v>
      </c>
      <c r="J18" s="3">
        <v>10</v>
      </c>
      <c r="K18" s="3">
        <v>10</v>
      </c>
      <c r="L18" s="3">
        <v>11</v>
      </c>
      <c r="M18" s="3">
        <v>10</v>
      </c>
      <c r="N18" s="3"/>
      <c r="O18" s="3"/>
      <c r="P18" s="3">
        <v>10</v>
      </c>
      <c r="Q18" s="3">
        <v>11</v>
      </c>
      <c r="R18" s="3">
        <v>9</v>
      </c>
      <c r="S18" s="3">
        <v>9</v>
      </c>
      <c r="T18" s="3"/>
      <c r="U18" s="3"/>
      <c r="V18" s="3"/>
      <c r="W18" s="3"/>
      <c r="X18" s="3">
        <v>8</v>
      </c>
      <c r="Y18" s="3">
        <v>9</v>
      </c>
      <c r="Z18" s="3">
        <v>9</v>
      </c>
      <c r="AA18" s="3">
        <v>9</v>
      </c>
      <c r="AB18" s="3"/>
      <c r="AC18" s="3"/>
      <c r="AD18" s="3">
        <v>9</v>
      </c>
      <c r="AE18" s="3">
        <v>11</v>
      </c>
      <c r="AF18" s="3">
        <v>9</v>
      </c>
      <c r="AG18" s="3"/>
      <c r="AH18" s="25"/>
    </row>
    <row r="19" spans="1:34" x14ac:dyDescent="0.25">
      <c r="A19" s="35">
        <f>DATE(AD1,4,1)</f>
        <v>45748</v>
      </c>
      <c r="B19" s="36"/>
      <c r="C19" s="15">
        <f>DATE(AD1,4,1)</f>
        <v>45748</v>
      </c>
      <c r="D19" s="15">
        <f t="shared" ref="D19:AF19" si="3">C19+1</f>
        <v>45749</v>
      </c>
      <c r="E19" s="15">
        <f t="shared" si="3"/>
        <v>45750</v>
      </c>
      <c r="F19" s="15">
        <f t="shared" si="3"/>
        <v>45751</v>
      </c>
      <c r="G19" s="15">
        <f t="shared" si="3"/>
        <v>45752</v>
      </c>
      <c r="H19" s="15">
        <f t="shared" si="3"/>
        <v>45753</v>
      </c>
      <c r="I19" s="15">
        <f t="shared" si="3"/>
        <v>45754</v>
      </c>
      <c r="J19" s="15">
        <f t="shared" si="3"/>
        <v>45755</v>
      </c>
      <c r="K19" s="15">
        <f t="shared" si="3"/>
        <v>45756</v>
      </c>
      <c r="L19" s="15">
        <f t="shared" si="3"/>
        <v>45757</v>
      </c>
      <c r="M19" s="15">
        <f t="shared" si="3"/>
        <v>45758</v>
      </c>
      <c r="N19" s="15">
        <f t="shared" si="3"/>
        <v>45759</v>
      </c>
      <c r="O19" s="15">
        <f t="shared" si="3"/>
        <v>45760</v>
      </c>
      <c r="P19" s="15">
        <f t="shared" si="3"/>
        <v>45761</v>
      </c>
      <c r="Q19" s="15">
        <f t="shared" si="3"/>
        <v>45762</v>
      </c>
      <c r="R19" s="15">
        <f t="shared" si="3"/>
        <v>45763</v>
      </c>
      <c r="S19" s="15">
        <f t="shared" si="3"/>
        <v>45764</v>
      </c>
      <c r="T19" s="26">
        <f t="shared" si="3"/>
        <v>45765</v>
      </c>
      <c r="U19" s="15">
        <f t="shared" si="3"/>
        <v>45766</v>
      </c>
      <c r="V19" s="15">
        <f t="shared" si="3"/>
        <v>45767</v>
      </c>
      <c r="W19" s="26">
        <f t="shared" si="3"/>
        <v>45768</v>
      </c>
      <c r="X19" s="15">
        <f t="shared" si="3"/>
        <v>45769</v>
      </c>
      <c r="Y19" s="15">
        <f t="shared" si="3"/>
        <v>45770</v>
      </c>
      <c r="Z19" s="15">
        <f t="shared" si="3"/>
        <v>45771</v>
      </c>
      <c r="AA19" s="15">
        <f t="shared" si="3"/>
        <v>45772</v>
      </c>
      <c r="AB19" s="15">
        <f t="shared" si="3"/>
        <v>45773</v>
      </c>
      <c r="AC19" s="15">
        <f t="shared" si="3"/>
        <v>45774</v>
      </c>
      <c r="AD19" s="15">
        <f t="shared" si="3"/>
        <v>45775</v>
      </c>
      <c r="AE19" s="15">
        <f t="shared" si="3"/>
        <v>45776</v>
      </c>
      <c r="AF19" s="15">
        <f t="shared" si="3"/>
        <v>45777</v>
      </c>
      <c r="AG19" s="16"/>
      <c r="AH19" s="17" t="s">
        <v>0</v>
      </c>
    </row>
    <row r="20" spans="1:34" x14ac:dyDescent="0.25">
      <c r="A20" s="37" t="s">
        <v>0</v>
      </c>
      <c r="B20" s="38"/>
      <c r="C20" s="2">
        <v>95</v>
      </c>
      <c r="D20" s="2">
        <v>104</v>
      </c>
      <c r="E20" s="2">
        <v>77</v>
      </c>
      <c r="F20" s="2">
        <v>98</v>
      </c>
      <c r="G20" s="2">
        <v>27</v>
      </c>
      <c r="H20" s="2">
        <v>14</v>
      </c>
      <c r="I20" s="2">
        <v>98</v>
      </c>
      <c r="J20" s="2">
        <v>86</v>
      </c>
      <c r="K20" s="2">
        <v>102</v>
      </c>
      <c r="L20" s="2">
        <v>89</v>
      </c>
      <c r="M20" s="2">
        <v>112</v>
      </c>
      <c r="N20" s="2">
        <v>21</v>
      </c>
      <c r="O20" s="2">
        <v>27</v>
      </c>
      <c r="P20" s="2">
        <v>106</v>
      </c>
      <c r="Q20" s="2">
        <v>87</v>
      </c>
      <c r="R20" s="2">
        <v>123</v>
      </c>
      <c r="S20" s="2">
        <v>100</v>
      </c>
      <c r="T20" s="27">
        <v>29</v>
      </c>
      <c r="U20" s="2">
        <v>26</v>
      </c>
      <c r="V20" s="2">
        <v>28</v>
      </c>
      <c r="W20" s="27">
        <v>14</v>
      </c>
      <c r="X20" s="2">
        <v>80</v>
      </c>
      <c r="Y20" s="2">
        <v>105</v>
      </c>
      <c r="Z20" s="2">
        <v>80</v>
      </c>
      <c r="AA20" s="2">
        <v>99</v>
      </c>
      <c r="AB20" s="2">
        <v>16</v>
      </c>
      <c r="AC20" s="2">
        <v>18</v>
      </c>
      <c r="AD20" s="2">
        <v>71</v>
      </c>
      <c r="AE20" s="2">
        <v>92</v>
      </c>
      <c r="AF20" s="2">
        <v>97</v>
      </c>
      <c r="AG20" s="2"/>
      <c r="AH20" s="18">
        <f>IF(SUM(C20:AG20)=0,"",SUM(C20:AG20))</f>
        <v>2121</v>
      </c>
    </row>
    <row r="21" spans="1:34" x14ac:dyDescent="0.25">
      <c r="A21" s="6" t="s">
        <v>2</v>
      </c>
      <c r="B21" s="7">
        <f>IF(AH21="","",AH21/AH20)</f>
        <v>0.91654879773691655</v>
      </c>
      <c r="C21" s="2">
        <v>88</v>
      </c>
      <c r="D21" s="2">
        <v>86</v>
      </c>
      <c r="E21" s="2">
        <v>75</v>
      </c>
      <c r="F21" s="2">
        <v>88</v>
      </c>
      <c r="G21" s="2">
        <v>27</v>
      </c>
      <c r="H21" s="2">
        <v>14</v>
      </c>
      <c r="I21" s="2">
        <v>82</v>
      </c>
      <c r="J21" s="2">
        <v>80</v>
      </c>
      <c r="K21" s="2">
        <v>93</v>
      </c>
      <c r="L21" s="2">
        <v>87</v>
      </c>
      <c r="M21" s="2">
        <v>104</v>
      </c>
      <c r="N21" s="2">
        <v>20</v>
      </c>
      <c r="O21" s="2">
        <v>26</v>
      </c>
      <c r="P21" s="2">
        <v>96</v>
      </c>
      <c r="Q21" s="2">
        <v>84</v>
      </c>
      <c r="R21" s="2">
        <v>104</v>
      </c>
      <c r="S21" s="2">
        <v>90</v>
      </c>
      <c r="T21" s="27">
        <v>29</v>
      </c>
      <c r="U21" s="2">
        <v>26</v>
      </c>
      <c r="V21" s="2">
        <v>27</v>
      </c>
      <c r="W21" s="27">
        <v>14</v>
      </c>
      <c r="X21" s="2">
        <v>75</v>
      </c>
      <c r="Y21" s="2">
        <v>94</v>
      </c>
      <c r="Z21" s="2">
        <v>75</v>
      </c>
      <c r="AA21" s="2">
        <v>93</v>
      </c>
      <c r="AB21" s="2">
        <v>16</v>
      </c>
      <c r="AC21" s="2">
        <v>16</v>
      </c>
      <c r="AD21" s="2">
        <v>69</v>
      </c>
      <c r="AE21" s="2">
        <v>87</v>
      </c>
      <c r="AF21" s="2">
        <v>79</v>
      </c>
      <c r="AG21" s="2"/>
      <c r="AH21" s="18">
        <f>IF(SUM(C21:AG21)=0,"",SUM(C21:AG21))</f>
        <v>1944</v>
      </c>
    </row>
    <row r="22" spans="1:34" x14ac:dyDescent="0.25">
      <c r="A22" s="39" t="s">
        <v>1</v>
      </c>
      <c r="B22" s="40"/>
      <c r="C22" s="2">
        <v>7</v>
      </c>
      <c r="D22" s="2">
        <v>18</v>
      </c>
      <c r="E22" s="2">
        <v>2</v>
      </c>
      <c r="F22" s="2">
        <v>10</v>
      </c>
      <c r="G22" s="2">
        <v>0</v>
      </c>
      <c r="H22" s="2">
        <v>0</v>
      </c>
      <c r="I22" s="2">
        <v>16</v>
      </c>
      <c r="J22" s="2">
        <v>6</v>
      </c>
      <c r="K22" s="2">
        <v>9</v>
      </c>
      <c r="L22" s="2">
        <v>2</v>
      </c>
      <c r="M22" s="2">
        <v>8</v>
      </c>
      <c r="N22" s="2">
        <v>1</v>
      </c>
      <c r="O22" s="2">
        <v>1</v>
      </c>
      <c r="P22" s="2">
        <v>10</v>
      </c>
      <c r="Q22" s="2">
        <v>3</v>
      </c>
      <c r="R22" s="2">
        <v>19</v>
      </c>
      <c r="S22" s="2">
        <v>10</v>
      </c>
      <c r="T22" s="27">
        <v>0</v>
      </c>
      <c r="U22" s="2">
        <v>0</v>
      </c>
      <c r="V22" s="2">
        <v>1</v>
      </c>
      <c r="W22" s="27">
        <v>0</v>
      </c>
      <c r="X22" s="2">
        <v>5</v>
      </c>
      <c r="Y22" s="2">
        <v>11</v>
      </c>
      <c r="Z22" s="2">
        <v>5</v>
      </c>
      <c r="AA22" s="2">
        <v>6</v>
      </c>
      <c r="AB22" s="2">
        <v>0</v>
      </c>
      <c r="AC22" s="2">
        <v>2</v>
      </c>
      <c r="AD22" s="2">
        <v>2</v>
      </c>
      <c r="AE22" s="2">
        <v>5</v>
      </c>
      <c r="AF22" s="2">
        <v>18</v>
      </c>
      <c r="AG22" s="2"/>
      <c r="AH22" s="18">
        <f>IF(SUM(C22:AG22)=0,"",SUM(C22:AG22))</f>
        <v>177</v>
      </c>
    </row>
    <row r="23" spans="1:34" x14ac:dyDescent="0.25">
      <c r="A23" s="3"/>
      <c r="B23" s="3"/>
      <c r="C23" s="3"/>
      <c r="D23" s="3">
        <v>9</v>
      </c>
      <c r="E23" s="3"/>
      <c r="F23" s="3"/>
      <c r="G23" s="3">
        <v>10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25"/>
    </row>
    <row r="24" spans="1:34" x14ac:dyDescent="0.25">
      <c r="A24" s="35">
        <f>DATE(AD1,5,1)</f>
        <v>45778</v>
      </c>
      <c r="B24" s="36"/>
      <c r="C24" s="29">
        <f>DATE(AD1,5,1)</f>
        <v>45778</v>
      </c>
      <c r="D24" s="15">
        <f t="shared" ref="D24:AG24" si="4">C24+1</f>
        <v>45779</v>
      </c>
      <c r="E24" s="15">
        <f t="shared" si="4"/>
        <v>45780</v>
      </c>
      <c r="F24" s="15">
        <f t="shared" si="4"/>
        <v>45781</v>
      </c>
      <c r="G24" s="15">
        <f t="shared" si="4"/>
        <v>45782</v>
      </c>
      <c r="H24" s="15">
        <f t="shared" si="4"/>
        <v>45783</v>
      </c>
      <c r="I24" s="15">
        <f t="shared" si="4"/>
        <v>45784</v>
      </c>
      <c r="J24" s="29">
        <f t="shared" si="4"/>
        <v>45785</v>
      </c>
      <c r="K24" s="15">
        <f t="shared" si="4"/>
        <v>45786</v>
      </c>
      <c r="L24" s="15">
        <f t="shared" si="4"/>
        <v>45787</v>
      </c>
      <c r="M24" s="15">
        <f t="shared" si="4"/>
        <v>45788</v>
      </c>
      <c r="N24" s="15">
        <f t="shared" si="4"/>
        <v>45789</v>
      </c>
      <c r="O24" s="15">
        <f t="shared" si="4"/>
        <v>45790</v>
      </c>
      <c r="P24" s="15">
        <f t="shared" si="4"/>
        <v>45791</v>
      </c>
      <c r="Q24" s="15">
        <f t="shared" si="4"/>
        <v>45792</v>
      </c>
      <c r="R24" s="15">
        <f t="shared" si="4"/>
        <v>45793</v>
      </c>
      <c r="S24" s="15">
        <f t="shared" si="4"/>
        <v>45794</v>
      </c>
      <c r="T24" s="15">
        <f t="shared" si="4"/>
        <v>45795</v>
      </c>
      <c r="U24" s="15">
        <f t="shared" si="4"/>
        <v>45796</v>
      </c>
      <c r="V24" s="15">
        <f t="shared" si="4"/>
        <v>45797</v>
      </c>
      <c r="W24" s="15">
        <f t="shared" si="4"/>
        <v>45798</v>
      </c>
      <c r="X24" s="15">
        <f t="shared" si="4"/>
        <v>45799</v>
      </c>
      <c r="Y24" s="15">
        <f t="shared" si="4"/>
        <v>45800</v>
      </c>
      <c r="Z24" s="15">
        <f t="shared" si="4"/>
        <v>45801</v>
      </c>
      <c r="AA24" s="15">
        <f t="shared" si="4"/>
        <v>45802</v>
      </c>
      <c r="AB24" s="15">
        <f t="shared" si="4"/>
        <v>45803</v>
      </c>
      <c r="AC24" s="15">
        <f t="shared" si="4"/>
        <v>45804</v>
      </c>
      <c r="AD24" s="15">
        <f t="shared" si="4"/>
        <v>45805</v>
      </c>
      <c r="AE24" s="15">
        <f t="shared" si="4"/>
        <v>45806</v>
      </c>
      <c r="AF24" s="15">
        <f t="shared" si="4"/>
        <v>45807</v>
      </c>
      <c r="AG24" s="15">
        <f t="shared" si="4"/>
        <v>45808</v>
      </c>
      <c r="AH24" s="17" t="s">
        <v>0</v>
      </c>
    </row>
    <row r="25" spans="1:34" x14ac:dyDescent="0.25">
      <c r="A25" s="37" t="s">
        <v>0</v>
      </c>
      <c r="B25" s="38"/>
      <c r="C25" s="30">
        <v>19</v>
      </c>
      <c r="D25" s="2">
        <v>92</v>
      </c>
      <c r="E25" s="2">
        <v>33</v>
      </c>
      <c r="F25" s="2">
        <v>18</v>
      </c>
      <c r="G25" s="2"/>
      <c r="H25" s="2"/>
      <c r="I25" s="2"/>
      <c r="J25" s="3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18">
        <f>IF(SUM(C25:AG25)=0,"",SUM(C25:AG25))</f>
        <v>162</v>
      </c>
    </row>
    <row r="26" spans="1:34" x14ac:dyDescent="0.25">
      <c r="A26" s="6" t="s">
        <v>2</v>
      </c>
      <c r="B26" s="7">
        <f>IF(AH26="","",AH26/AH25)</f>
        <v>0.91975308641975306</v>
      </c>
      <c r="C26" s="30">
        <v>16</v>
      </c>
      <c r="D26" s="2">
        <v>84</v>
      </c>
      <c r="E26" s="2">
        <v>31</v>
      </c>
      <c r="F26" s="2">
        <v>18</v>
      </c>
      <c r="G26" s="2"/>
      <c r="H26" s="2"/>
      <c r="I26" s="2"/>
      <c r="J26" s="3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18">
        <f>IF(SUM(C26:AG26)=0,"",SUM(C26:AG26))</f>
        <v>149</v>
      </c>
    </row>
    <row r="27" spans="1:34" x14ac:dyDescent="0.25">
      <c r="A27" s="39" t="s">
        <v>1</v>
      </c>
      <c r="B27" s="40"/>
      <c r="C27" s="30">
        <v>3</v>
      </c>
      <c r="D27" s="2">
        <v>8</v>
      </c>
      <c r="E27" s="2">
        <v>2</v>
      </c>
      <c r="F27" s="2">
        <v>0</v>
      </c>
      <c r="G27" s="2"/>
      <c r="H27" s="2"/>
      <c r="I27" s="2"/>
      <c r="J27" s="30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18">
        <f>IF(SUM(C27:AG27)=0,"",SUM(C27:AG27))</f>
        <v>13</v>
      </c>
    </row>
    <row r="28" spans="1:3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25"/>
    </row>
    <row r="29" spans="1:34" x14ac:dyDescent="0.25">
      <c r="A29" s="35">
        <f>DATE(AD1,6,1)</f>
        <v>45809</v>
      </c>
      <c r="B29" s="36"/>
      <c r="C29" s="15">
        <f>DATE(AD1,6,1)</f>
        <v>45809</v>
      </c>
      <c r="D29" s="15">
        <f t="shared" ref="D29:AF29" si="5">C29+1</f>
        <v>45810</v>
      </c>
      <c r="E29" s="15">
        <f t="shared" si="5"/>
        <v>45811</v>
      </c>
      <c r="F29" s="15">
        <f t="shared" si="5"/>
        <v>45812</v>
      </c>
      <c r="G29" s="15">
        <f t="shared" si="5"/>
        <v>45813</v>
      </c>
      <c r="H29" s="15">
        <f t="shared" si="5"/>
        <v>45814</v>
      </c>
      <c r="I29" s="15">
        <f t="shared" si="5"/>
        <v>45815</v>
      </c>
      <c r="J29" s="15">
        <f t="shared" si="5"/>
        <v>45816</v>
      </c>
      <c r="K29" s="15">
        <f t="shared" si="5"/>
        <v>45817</v>
      </c>
      <c r="L29" s="15">
        <f t="shared" si="5"/>
        <v>45818</v>
      </c>
      <c r="M29" s="15">
        <f t="shared" si="5"/>
        <v>45819</v>
      </c>
      <c r="N29" s="15">
        <f t="shared" si="5"/>
        <v>45820</v>
      </c>
      <c r="O29" s="15">
        <f t="shared" si="5"/>
        <v>45821</v>
      </c>
      <c r="P29" s="15">
        <f t="shared" si="5"/>
        <v>45822</v>
      </c>
      <c r="Q29" s="15">
        <f t="shared" si="5"/>
        <v>45823</v>
      </c>
      <c r="R29" s="15">
        <f t="shared" si="5"/>
        <v>45824</v>
      </c>
      <c r="S29" s="15">
        <f t="shared" si="5"/>
        <v>45825</v>
      </c>
      <c r="T29" s="15">
        <f t="shared" si="5"/>
        <v>45826</v>
      </c>
      <c r="U29" s="15">
        <f t="shared" si="5"/>
        <v>45827</v>
      </c>
      <c r="V29" s="15">
        <f t="shared" si="5"/>
        <v>45828</v>
      </c>
      <c r="W29" s="15">
        <f t="shared" si="5"/>
        <v>45829</v>
      </c>
      <c r="X29" s="15">
        <f t="shared" si="5"/>
        <v>45830</v>
      </c>
      <c r="Y29" s="15">
        <f t="shared" si="5"/>
        <v>45831</v>
      </c>
      <c r="Z29" s="15">
        <f t="shared" si="5"/>
        <v>45832</v>
      </c>
      <c r="AA29" s="15">
        <f t="shared" si="5"/>
        <v>45833</v>
      </c>
      <c r="AB29" s="15">
        <f t="shared" si="5"/>
        <v>45834</v>
      </c>
      <c r="AC29" s="15">
        <f t="shared" si="5"/>
        <v>45835</v>
      </c>
      <c r="AD29" s="15">
        <f t="shared" si="5"/>
        <v>45836</v>
      </c>
      <c r="AE29" s="15">
        <f t="shared" si="5"/>
        <v>45837</v>
      </c>
      <c r="AF29" s="15">
        <f t="shared" si="5"/>
        <v>45838</v>
      </c>
      <c r="AG29" s="16"/>
      <c r="AH29" s="17" t="s">
        <v>0</v>
      </c>
    </row>
    <row r="30" spans="1:34" x14ac:dyDescent="0.25">
      <c r="A30" s="37" t="s">
        <v>0</v>
      </c>
      <c r="B30" s="38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18" t="str">
        <f>IF(SUM(C30:AG30)=0,"",SUM(C30:AG30))</f>
        <v/>
      </c>
    </row>
    <row r="31" spans="1:34" x14ac:dyDescent="0.25">
      <c r="A31" s="6" t="s">
        <v>2</v>
      </c>
      <c r="B31" s="7" t="str">
        <f>IF(AH31="","",AH31/AH30)</f>
        <v/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18" t="str">
        <f>IF(SUM(C31:AG31)=0,"",SUM(C31:AG31))</f>
        <v/>
      </c>
    </row>
    <row r="32" spans="1:34" x14ac:dyDescent="0.25">
      <c r="A32" s="39" t="s">
        <v>1</v>
      </c>
      <c r="B32" s="4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18" t="str">
        <f>IF(SUM(C32:AG32)=0,"",SUM(C32:AG32))</f>
        <v/>
      </c>
    </row>
    <row r="33" spans="1:34" x14ac:dyDescent="0.25">
      <c r="A33" s="4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1"/>
    </row>
    <row r="34" spans="1:34" x14ac:dyDescent="0.25">
      <c r="A34" s="41" t="s">
        <v>3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2">
        <v>2015</v>
      </c>
      <c r="AE34" s="42"/>
      <c r="AF34" s="42"/>
      <c r="AG34" s="42"/>
      <c r="AH34" s="42"/>
    </row>
    <row r="35" spans="1:34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2"/>
      <c r="AE35" s="42"/>
      <c r="AF35" s="42"/>
      <c r="AG35" s="42"/>
      <c r="AH35" s="42"/>
    </row>
    <row r="36" spans="1:3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25"/>
    </row>
    <row r="37" spans="1:34" x14ac:dyDescent="0.25">
      <c r="A37" s="35">
        <f>DATE(AD1,7,1)</f>
        <v>45839</v>
      </c>
      <c r="B37" s="36"/>
      <c r="C37" s="15">
        <f>DATE(AD1,7,1)</f>
        <v>45839</v>
      </c>
      <c r="D37" s="15">
        <f t="shared" ref="D37:AG37" si="6">C37+1</f>
        <v>45840</v>
      </c>
      <c r="E37" s="15">
        <f t="shared" si="6"/>
        <v>45841</v>
      </c>
      <c r="F37" s="15">
        <f t="shared" si="6"/>
        <v>45842</v>
      </c>
      <c r="G37" s="26">
        <f t="shared" si="6"/>
        <v>45843</v>
      </c>
      <c r="H37" s="15">
        <f t="shared" si="6"/>
        <v>45844</v>
      </c>
      <c r="I37" s="15">
        <f t="shared" si="6"/>
        <v>45845</v>
      </c>
      <c r="J37" s="15">
        <f t="shared" si="6"/>
        <v>45846</v>
      </c>
      <c r="K37" s="15">
        <f t="shared" si="6"/>
        <v>45847</v>
      </c>
      <c r="L37" s="15">
        <f t="shared" si="6"/>
        <v>45848</v>
      </c>
      <c r="M37" s="15">
        <f t="shared" si="6"/>
        <v>45849</v>
      </c>
      <c r="N37" s="15">
        <f t="shared" si="6"/>
        <v>45850</v>
      </c>
      <c r="O37" s="15">
        <f t="shared" si="6"/>
        <v>45851</v>
      </c>
      <c r="P37" s="15">
        <f t="shared" si="6"/>
        <v>45852</v>
      </c>
      <c r="Q37" s="15">
        <f t="shared" si="6"/>
        <v>45853</v>
      </c>
      <c r="R37" s="15">
        <f t="shared" si="6"/>
        <v>45854</v>
      </c>
      <c r="S37" s="15">
        <f t="shared" si="6"/>
        <v>45855</v>
      </c>
      <c r="T37" s="15">
        <f t="shared" si="6"/>
        <v>45856</v>
      </c>
      <c r="U37" s="15">
        <f t="shared" si="6"/>
        <v>45857</v>
      </c>
      <c r="V37" s="15">
        <f t="shared" si="6"/>
        <v>45858</v>
      </c>
      <c r="W37" s="15">
        <f t="shared" si="6"/>
        <v>45859</v>
      </c>
      <c r="X37" s="15">
        <f t="shared" si="6"/>
        <v>45860</v>
      </c>
      <c r="Y37" s="15">
        <f t="shared" si="6"/>
        <v>45861</v>
      </c>
      <c r="Z37" s="15">
        <f t="shared" si="6"/>
        <v>45862</v>
      </c>
      <c r="AA37" s="15">
        <f t="shared" si="6"/>
        <v>45863</v>
      </c>
      <c r="AB37" s="15">
        <f t="shared" si="6"/>
        <v>45864</v>
      </c>
      <c r="AC37" s="15">
        <f t="shared" si="6"/>
        <v>45865</v>
      </c>
      <c r="AD37" s="15">
        <f t="shared" si="6"/>
        <v>45866</v>
      </c>
      <c r="AE37" s="15">
        <f t="shared" si="6"/>
        <v>45867</v>
      </c>
      <c r="AF37" s="15">
        <f t="shared" si="6"/>
        <v>45868</v>
      </c>
      <c r="AG37" s="15">
        <f t="shared" si="6"/>
        <v>45869</v>
      </c>
      <c r="AH37" s="17" t="s">
        <v>0</v>
      </c>
    </row>
    <row r="38" spans="1:34" x14ac:dyDescent="0.25">
      <c r="A38" s="37" t="s">
        <v>0</v>
      </c>
      <c r="B38" s="38"/>
      <c r="C38" s="2"/>
      <c r="D38" s="2"/>
      <c r="E38" s="2"/>
      <c r="F38" s="2"/>
      <c r="G38" s="27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18" t="str">
        <f>IF(SUM(C38:AG38)=0,"",SUM(C38:AG38))</f>
        <v/>
      </c>
    </row>
    <row r="39" spans="1:34" x14ac:dyDescent="0.25">
      <c r="A39" s="6" t="s">
        <v>2</v>
      </c>
      <c r="B39" s="7" t="str">
        <f>IF(AH39="","",AH39/AH38)</f>
        <v/>
      </c>
      <c r="C39" s="2"/>
      <c r="D39" s="2"/>
      <c r="E39" s="2"/>
      <c r="F39" s="2"/>
      <c r="G39" s="27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18" t="str">
        <f>IF(SUM(C39:AG39)=0,"",SUM(C39:AG39))</f>
        <v/>
      </c>
    </row>
    <row r="40" spans="1:34" x14ac:dyDescent="0.25">
      <c r="A40" s="39" t="s">
        <v>1</v>
      </c>
      <c r="B40" s="40"/>
      <c r="C40" s="2"/>
      <c r="D40" s="2"/>
      <c r="E40" s="2"/>
      <c r="F40" s="2"/>
      <c r="G40" s="27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18" t="str">
        <f>IF(SUM(C40:AG40)=0,"",SUM(C40:AG40))</f>
        <v/>
      </c>
    </row>
    <row r="41" spans="1:3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25"/>
    </row>
    <row r="42" spans="1:34" x14ac:dyDescent="0.25">
      <c r="A42" s="35">
        <f>DATE(AD1,8,1)</f>
        <v>45870</v>
      </c>
      <c r="B42" s="36"/>
      <c r="C42" s="15">
        <f>DATE(AD1,8,1)</f>
        <v>45870</v>
      </c>
      <c r="D42" s="15">
        <f t="shared" ref="D42:AG42" si="7">C42+1</f>
        <v>45871</v>
      </c>
      <c r="E42" s="15">
        <f t="shared" si="7"/>
        <v>45872</v>
      </c>
      <c r="F42" s="15">
        <f t="shared" si="7"/>
        <v>45873</v>
      </c>
      <c r="G42" s="15">
        <f t="shared" si="7"/>
        <v>45874</v>
      </c>
      <c r="H42" s="15">
        <f t="shared" si="7"/>
        <v>45875</v>
      </c>
      <c r="I42" s="15">
        <f t="shared" si="7"/>
        <v>45876</v>
      </c>
      <c r="J42" s="15">
        <f t="shared" si="7"/>
        <v>45877</v>
      </c>
      <c r="K42" s="15">
        <f t="shared" si="7"/>
        <v>45878</v>
      </c>
      <c r="L42" s="15">
        <f t="shared" si="7"/>
        <v>45879</v>
      </c>
      <c r="M42" s="15">
        <f t="shared" si="7"/>
        <v>45880</v>
      </c>
      <c r="N42" s="15">
        <f t="shared" si="7"/>
        <v>45881</v>
      </c>
      <c r="O42" s="15">
        <f t="shared" si="7"/>
        <v>45882</v>
      </c>
      <c r="P42" s="15">
        <f t="shared" si="7"/>
        <v>45883</v>
      </c>
      <c r="Q42" s="15">
        <f t="shared" si="7"/>
        <v>45884</v>
      </c>
      <c r="R42" s="15">
        <f t="shared" si="7"/>
        <v>45885</v>
      </c>
      <c r="S42" s="15">
        <f t="shared" si="7"/>
        <v>45886</v>
      </c>
      <c r="T42" s="15">
        <f t="shared" si="7"/>
        <v>45887</v>
      </c>
      <c r="U42" s="15">
        <f t="shared" si="7"/>
        <v>45888</v>
      </c>
      <c r="V42" s="15">
        <f t="shared" si="7"/>
        <v>45889</v>
      </c>
      <c r="W42" s="15">
        <f t="shared" si="7"/>
        <v>45890</v>
      </c>
      <c r="X42" s="15">
        <f t="shared" si="7"/>
        <v>45891</v>
      </c>
      <c r="Y42" s="15">
        <f t="shared" si="7"/>
        <v>45892</v>
      </c>
      <c r="Z42" s="15">
        <f t="shared" si="7"/>
        <v>45893</v>
      </c>
      <c r="AA42" s="15">
        <f t="shared" si="7"/>
        <v>45894</v>
      </c>
      <c r="AB42" s="15">
        <f t="shared" si="7"/>
        <v>45895</v>
      </c>
      <c r="AC42" s="15">
        <f t="shared" si="7"/>
        <v>45896</v>
      </c>
      <c r="AD42" s="15">
        <f t="shared" si="7"/>
        <v>45897</v>
      </c>
      <c r="AE42" s="15">
        <f t="shared" si="7"/>
        <v>45898</v>
      </c>
      <c r="AF42" s="15">
        <f t="shared" si="7"/>
        <v>45899</v>
      </c>
      <c r="AG42" s="15">
        <f t="shared" si="7"/>
        <v>45900</v>
      </c>
      <c r="AH42" s="17" t="s">
        <v>0</v>
      </c>
    </row>
    <row r="43" spans="1:34" x14ac:dyDescent="0.25">
      <c r="A43" s="37" t="s">
        <v>0</v>
      </c>
      <c r="B43" s="38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18" t="str">
        <f>IF(SUM(C43:AG43)=0,"",SUM(C43:AG43))</f>
        <v/>
      </c>
    </row>
    <row r="44" spans="1:34" x14ac:dyDescent="0.25">
      <c r="A44" s="6" t="s">
        <v>2</v>
      </c>
      <c r="B44" s="7" t="str">
        <f>IF(AH44="","",AH44/AH43)</f>
        <v/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18" t="str">
        <f>IF(SUM(C44:AG44)=0,"",SUM(C44:AG44))</f>
        <v/>
      </c>
    </row>
    <row r="45" spans="1:34" x14ac:dyDescent="0.25">
      <c r="A45" s="39" t="s">
        <v>1</v>
      </c>
      <c r="B45" s="4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18" t="str">
        <f>IF(SUM(C45:AG45)=0,"",SUM(C45:AG45))</f>
        <v/>
      </c>
    </row>
    <row r="46" spans="1:3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25"/>
    </row>
    <row r="47" spans="1:34" x14ac:dyDescent="0.25">
      <c r="A47" s="35">
        <f>DATE(AD1,9,1)</f>
        <v>45901</v>
      </c>
      <c r="B47" s="36"/>
      <c r="C47" s="15">
        <f>DATE(AD1,9,1)</f>
        <v>45901</v>
      </c>
      <c r="D47" s="15">
        <f t="shared" ref="D47:AF47" si="8">C47+1</f>
        <v>45902</v>
      </c>
      <c r="E47" s="15">
        <f t="shared" si="8"/>
        <v>45903</v>
      </c>
      <c r="F47" s="15">
        <f t="shared" si="8"/>
        <v>45904</v>
      </c>
      <c r="G47" s="15">
        <f t="shared" si="8"/>
        <v>45905</v>
      </c>
      <c r="H47" s="15">
        <f t="shared" si="8"/>
        <v>45906</v>
      </c>
      <c r="I47" s="15">
        <f t="shared" si="8"/>
        <v>45907</v>
      </c>
      <c r="J47" s="15">
        <f t="shared" si="8"/>
        <v>45908</v>
      </c>
      <c r="K47" s="15">
        <f t="shared" si="8"/>
        <v>45909</v>
      </c>
      <c r="L47" s="15">
        <f t="shared" si="8"/>
        <v>45910</v>
      </c>
      <c r="M47" s="15">
        <f t="shared" si="8"/>
        <v>45911</v>
      </c>
      <c r="N47" s="15">
        <f t="shared" si="8"/>
        <v>45912</v>
      </c>
      <c r="O47" s="15">
        <f t="shared" si="8"/>
        <v>45913</v>
      </c>
      <c r="P47" s="15">
        <f t="shared" si="8"/>
        <v>45914</v>
      </c>
      <c r="Q47" s="15">
        <f t="shared" si="8"/>
        <v>45915</v>
      </c>
      <c r="R47" s="15">
        <f t="shared" si="8"/>
        <v>45916</v>
      </c>
      <c r="S47" s="15">
        <f t="shared" si="8"/>
        <v>45917</v>
      </c>
      <c r="T47" s="15">
        <f t="shared" si="8"/>
        <v>45918</v>
      </c>
      <c r="U47" s="15">
        <f t="shared" si="8"/>
        <v>45919</v>
      </c>
      <c r="V47" s="15">
        <f t="shared" si="8"/>
        <v>45920</v>
      </c>
      <c r="W47" s="15">
        <f t="shared" si="8"/>
        <v>45921</v>
      </c>
      <c r="X47" s="15">
        <f t="shared" si="8"/>
        <v>45922</v>
      </c>
      <c r="Y47" s="15">
        <f t="shared" si="8"/>
        <v>45923</v>
      </c>
      <c r="Z47" s="15">
        <f t="shared" si="8"/>
        <v>45924</v>
      </c>
      <c r="AA47" s="15">
        <f t="shared" si="8"/>
        <v>45925</v>
      </c>
      <c r="AB47" s="15">
        <f t="shared" si="8"/>
        <v>45926</v>
      </c>
      <c r="AC47" s="15">
        <f t="shared" si="8"/>
        <v>45927</v>
      </c>
      <c r="AD47" s="15">
        <f t="shared" si="8"/>
        <v>45928</v>
      </c>
      <c r="AE47" s="15">
        <f t="shared" si="8"/>
        <v>45929</v>
      </c>
      <c r="AF47" s="15">
        <f t="shared" si="8"/>
        <v>45930</v>
      </c>
      <c r="AG47" s="16"/>
      <c r="AH47" s="17" t="s">
        <v>0</v>
      </c>
    </row>
    <row r="48" spans="1:34" x14ac:dyDescent="0.25">
      <c r="A48" s="37" t="s">
        <v>0</v>
      </c>
      <c r="B48" s="3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18" t="str">
        <f>IF(SUM(C48:AG48)=0,"",SUM(C48:AG48))</f>
        <v/>
      </c>
    </row>
    <row r="49" spans="1:34" x14ac:dyDescent="0.25">
      <c r="A49" s="6" t="s">
        <v>2</v>
      </c>
      <c r="B49" s="7" t="str">
        <f>IF(AH49="","",AH49/AH48)</f>
        <v/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18" t="str">
        <f>IF(SUM(C49:AG49)=0,"",SUM(C49:AG49))</f>
        <v/>
      </c>
    </row>
    <row r="50" spans="1:34" x14ac:dyDescent="0.25">
      <c r="A50" s="39" t="s">
        <v>1</v>
      </c>
      <c r="B50" s="4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18" t="str">
        <f>IF(SUM(C50:AG50)=0,"",SUM(C50:AG50))</f>
        <v/>
      </c>
    </row>
    <row r="51" spans="1:3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25"/>
    </row>
    <row r="52" spans="1:34" x14ac:dyDescent="0.25">
      <c r="A52" s="35">
        <f>DATE(AD1,10,1)</f>
        <v>45931</v>
      </c>
      <c r="B52" s="36"/>
      <c r="C52" s="15">
        <f>DATE(AD1,10,1)</f>
        <v>45931</v>
      </c>
      <c r="D52" s="15">
        <f t="shared" ref="D52:AG52" si="9">C52+1</f>
        <v>45932</v>
      </c>
      <c r="E52" s="15">
        <f t="shared" si="9"/>
        <v>45933</v>
      </c>
      <c r="F52" s="15">
        <f t="shared" si="9"/>
        <v>45934</v>
      </c>
      <c r="G52" s="15">
        <f t="shared" si="9"/>
        <v>45935</v>
      </c>
      <c r="H52" s="15">
        <f t="shared" si="9"/>
        <v>45936</v>
      </c>
      <c r="I52" s="15">
        <f t="shared" si="9"/>
        <v>45937</v>
      </c>
      <c r="J52" s="15">
        <f t="shared" si="9"/>
        <v>45938</v>
      </c>
      <c r="K52" s="15">
        <f t="shared" si="9"/>
        <v>45939</v>
      </c>
      <c r="L52" s="15">
        <f t="shared" si="9"/>
        <v>45940</v>
      </c>
      <c r="M52" s="15">
        <f t="shared" si="9"/>
        <v>45941</v>
      </c>
      <c r="N52" s="15">
        <f t="shared" si="9"/>
        <v>45942</v>
      </c>
      <c r="O52" s="15">
        <f t="shared" si="9"/>
        <v>45943</v>
      </c>
      <c r="P52" s="15">
        <f t="shared" si="9"/>
        <v>45944</v>
      </c>
      <c r="Q52" s="15">
        <f t="shared" si="9"/>
        <v>45945</v>
      </c>
      <c r="R52" s="15">
        <f t="shared" si="9"/>
        <v>45946</v>
      </c>
      <c r="S52" s="15">
        <f t="shared" si="9"/>
        <v>45947</v>
      </c>
      <c r="T52" s="15">
        <f t="shared" si="9"/>
        <v>45948</v>
      </c>
      <c r="U52" s="15">
        <f t="shared" si="9"/>
        <v>45949</v>
      </c>
      <c r="V52" s="15">
        <f t="shared" si="9"/>
        <v>45950</v>
      </c>
      <c r="W52" s="15">
        <f t="shared" si="9"/>
        <v>45951</v>
      </c>
      <c r="X52" s="15">
        <f t="shared" si="9"/>
        <v>45952</v>
      </c>
      <c r="Y52" s="15">
        <f t="shared" si="9"/>
        <v>45953</v>
      </c>
      <c r="Z52" s="15">
        <f t="shared" si="9"/>
        <v>45954</v>
      </c>
      <c r="AA52" s="15">
        <f t="shared" si="9"/>
        <v>45955</v>
      </c>
      <c r="AB52" s="15">
        <f t="shared" si="9"/>
        <v>45956</v>
      </c>
      <c r="AC52" s="15">
        <f t="shared" si="9"/>
        <v>45957</v>
      </c>
      <c r="AD52" s="31">
        <f t="shared" si="9"/>
        <v>45958</v>
      </c>
      <c r="AE52" s="15">
        <f t="shared" si="9"/>
        <v>45959</v>
      </c>
      <c r="AF52" s="15">
        <f t="shared" si="9"/>
        <v>45960</v>
      </c>
      <c r="AG52" s="15">
        <f t="shared" si="9"/>
        <v>45961</v>
      </c>
      <c r="AH52" s="17" t="s">
        <v>0</v>
      </c>
    </row>
    <row r="53" spans="1:34" x14ac:dyDescent="0.25">
      <c r="A53" s="37" t="s">
        <v>0</v>
      </c>
      <c r="B53" s="38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32"/>
      <c r="AE53" s="2"/>
      <c r="AF53" s="2"/>
      <c r="AG53" s="2"/>
      <c r="AH53" s="18" t="str">
        <f>IF(SUM(C53:AG53)=0,"",SUM(C53:AG53))</f>
        <v/>
      </c>
    </row>
    <row r="54" spans="1:34" x14ac:dyDescent="0.25">
      <c r="A54" s="6" t="s">
        <v>2</v>
      </c>
      <c r="B54" s="7" t="str">
        <f>IF(AH54="","",AH54/AH53)</f>
        <v/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32"/>
      <c r="AE54" s="2"/>
      <c r="AF54" s="2"/>
      <c r="AG54" s="2"/>
      <c r="AH54" s="18" t="str">
        <f>IF(SUM(C54:AG54)=0,"",SUM(C54:AG54))</f>
        <v/>
      </c>
    </row>
    <row r="55" spans="1:34" x14ac:dyDescent="0.25">
      <c r="A55" s="39" t="s">
        <v>1</v>
      </c>
      <c r="B55" s="4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32"/>
      <c r="AE55" s="2"/>
      <c r="AF55" s="2"/>
      <c r="AG55" s="2"/>
      <c r="AH55" s="18" t="str">
        <f>IF(SUM(C55:AG55)=0,"",SUM(C55:AG55))</f>
        <v/>
      </c>
    </row>
    <row r="56" spans="1:3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25"/>
    </row>
    <row r="57" spans="1:34" x14ac:dyDescent="0.25">
      <c r="A57" s="35">
        <f>DATE(AD1,11,1)</f>
        <v>45962</v>
      </c>
      <c r="B57" s="36"/>
      <c r="C57" s="15">
        <f>DATE(AD1,11,1)</f>
        <v>45962</v>
      </c>
      <c r="D57" s="15">
        <f t="shared" ref="D57:AF57" si="10">C57+1</f>
        <v>45963</v>
      </c>
      <c r="E57" s="15">
        <f t="shared" si="10"/>
        <v>45964</v>
      </c>
      <c r="F57" s="15">
        <f t="shared" si="10"/>
        <v>45965</v>
      </c>
      <c r="G57" s="15">
        <f t="shared" si="10"/>
        <v>45966</v>
      </c>
      <c r="H57" s="15">
        <f t="shared" si="10"/>
        <v>45967</v>
      </c>
      <c r="I57" s="15">
        <f t="shared" si="10"/>
        <v>45968</v>
      </c>
      <c r="J57" s="15">
        <f t="shared" si="10"/>
        <v>45969</v>
      </c>
      <c r="K57" s="15">
        <f t="shared" si="10"/>
        <v>45970</v>
      </c>
      <c r="L57" s="15">
        <f t="shared" si="10"/>
        <v>45971</v>
      </c>
      <c r="M57" s="15">
        <f t="shared" si="10"/>
        <v>45972</v>
      </c>
      <c r="N57" s="15">
        <f t="shared" si="10"/>
        <v>45973</v>
      </c>
      <c r="O57" s="15">
        <f t="shared" si="10"/>
        <v>45974</v>
      </c>
      <c r="P57" s="15">
        <f t="shared" si="10"/>
        <v>45975</v>
      </c>
      <c r="Q57" s="15">
        <f t="shared" si="10"/>
        <v>45976</v>
      </c>
      <c r="R57" s="15">
        <f t="shared" si="10"/>
        <v>45977</v>
      </c>
      <c r="S57" s="15">
        <f t="shared" si="10"/>
        <v>45978</v>
      </c>
      <c r="T57" s="15">
        <f t="shared" si="10"/>
        <v>45979</v>
      </c>
      <c r="U57" s="15">
        <f t="shared" si="10"/>
        <v>45980</v>
      </c>
      <c r="V57" s="15">
        <f t="shared" si="10"/>
        <v>45981</v>
      </c>
      <c r="W57" s="15">
        <f t="shared" si="10"/>
        <v>45982</v>
      </c>
      <c r="X57" s="15">
        <f t="shared" si="10"/>
        <v>45983</v>
      </c>
      <c r="Y57" s="15">
        <f t="shared" si="10"/>
        <v>45984</v>
      </c>
      <c r="Z57" s="15">
        <f t="shared" si="10"/>
        <v>45985</v>
      </c>
      <c r="AA57" s="15">
        <f t="shared" si="10"/>
        <v>45986</v>
      </c>
      <c r="AB57" s="15">
        <f t="shared" si="10"/>
        <v>45987</v>
      </c>
      <c r="AC57" s="15">
        <f t="shared" si="10"/>
        <v>45988</v>
      </c>
      <c r="AD57" s="15">
        <f t="shared" si="10"/>
        <v>45989</v>
      </c>
      <c r="AE57" s="15">
        <f t="shared" si="10"/>
        <v>45990</v>
      </c>
      <c r="AF57" s="15">
        <f t="shared" si="10"/>
        <v>45991</v>
      </c>
      <c r="AG57" s="16"/>
      <c r="AH57" s="17" t="s">
        <v>0</v>
      </c>
    </row>
    <row r="58" spans="1:34" x14ac:dyDescent="0.25">
      <c r="A58" s="37" t="s">
        <v>0</v>
      </c>
      <c r="B58" s="38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18" t="str">
        <f>IF(SUM(C58:AG58)=0,"",SUM(C58:AG58))</f>
        <v/>
      </c>
    </row>
    <row r="59" spans="1:34" x14ac:dyDescent="0.25">
      <c r="A59" s="6" t="s">
        <v>2</v>
      </c>
      <c r="B59" s="7" t="str">
        <f>IF(AH59="","",AH59/AH58)</f>
        <v/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18" t="str">
        <f>IF(SUM(C59:AG59)=0,"",SUM(C59:AG59))</f>
        <v/>
      </c>
    </row>
    <row r="60" spans="1:34" x14ac:dyDescent="0.25">
      <c r="A60" s="39" t="s">
        <v>1</v>
      </c>
      <c r="B60" s="40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18" t="str">
        <f>IF(SUM(C60:AG60)=0,"",SUM(C60:AG60))</f>
        <v/>
      </c>
    </row>
    <row r="61" spans="1:34" x14ac:dyDescent="0.25">
      <c r="A61" s="4"/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25"/>
    </row>
    <row r="62" spans="1:34" x14ac:dyDescent="0.25">
      <c r="A62" s="35">
        <f>DATE(AD1,12,1)</f>
        <v>45992</v>
      </c>
      <c r="B62" s="36"/>
      <c r="C62" s="15">
        <f>DATE(AD1,12,1)</f>
        <v>45992</v>
      </c>
      <c r="D62" s="15">
        <f t="shared" ref="D62:AG62" si="11">C62+1</f>
        <v>45993</v>
      </c>
      <c r="E62" s="15">
        <f t="shared" si="11"/>
        <v>45994</v>
      </c>
      <c r="F62" s="15">
        <f t="shared" si="11"/>
        <v>45995</v>
      </c>
      <c r="G62" s="15">
        <f t="shared" si="11"/>
        <v>45996</v>
      </c>
      <c r="H62" s="15">
        <f t="shared" si="11"/>
        <v>45997</v>
      </c>
      <c r="I62" s="15">
        <f t="shared" si="11"/>
        <v>45998</v>
      </c>
      <c r="J62" s="15">
        <f t="shared" si="11"/>
        <v>45999</v>
      </c>
      <c r="K62" s="15">
        <f t="shared" si="11"/>
        <v>46000</v>
      </c>
      <c r="L62" s="15">
        <f t="shared" si="11"/>
        <v>46001</v>
      </c>
      <c r="M62" s="15">
        <f t="shared" si="11"/>
        <v>46002</v>
      </c>
      <c r="N62" s="15">
        <f t="shared" si="11"/>
        <v>46003</v>
      </c>
      <c r="O62" s="15">
        <f t="shared" si="11"/>
        <v>46004</v>
      </c>
      <c r="P62" s="15">
        <f t="shared" si="11"/>
        <v>46005</v>
      </c>
      <c r="Q62" s="15">
        <f t="shared" si="11"/>
        <v>46006</v>
      </c>
      <c r="R62" s="15">
        <f t="shared" si="11"/>
        <v>46007</v>
      </c>
      <c r="S62" s="15">
        <f t="shared" si="11"/>
        <v>46008</v>
      </c>
      <c r="T62" s="15">
        <f t="shared" si="11"/>
        <v>46009</v>
      </c>
      <c r="U62" s="15">
        <f t="shared" si="11"/>
        <v>46010</v>
      </c>
      <c r="V62" s="15">
        <f t="shared" si="11"/>
        <v>46011</v>
      </c>
      <c r="W62" s="15">
        <f t="shared" si="11"/>
        <v>46012</v>
      </c>
      <c r="X62" s="15">
        <f t="shared" si="11"/>
        <v>46013</v>
      </c>
      <c r="Y62" s="15">
        <f t="shared" si="11"/>
        <v>46014</v>
      </c>
      <c r="Z62" s="26">
        <f t="shared" si="11"/>
        <v>46015</v>
      </c>
      <c r="AA62" s="26">
        <f t="shared" si="11"/>
        <v>46016</v>
      </c>
      <c r="AB62" s="26">
        <f t="shared" si="11"/>
        <v>46017</v>
      </c>
      <c r="AC62" s="15">
        <f t="shared" si="11"/>
        <v>46018</v>
      </c>
      <c r="AD62" s="15">
        <f t="shared" si="11"/>
        <v>46019</v>
      </c>
      <c r="AE62" s="15">
        <f t="shared" si="11"/>
        <v>46020</v>
      </c>
      <c r="AF62" s="15">
        <f t="shared" si="11"/>
        <v>46021</v>
      </c>
      <c r="AG62" s="15">
        <f t="shared" si="11"/>
        <v>46022</v>
      </c>
      <c r="AH62" s="17" t="s">
        <v>0</v>
      </c>
    </row>
    <row r="63" spans="1:34" x14ac:dyDescent="0.25">
      <c r="A63" s="37" t="s">
        <v>0</v>
      </c>
      <c r="B63" s="38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7"/>
      <c r="AA63" s="27"/>
      <c r="AB63" s="27"/>
      <c r="AC63" s="2"/>
      <c r="AD63" s="2"/>
      <c r="AE63" s="2"/>
      <c r="AF63" s="2"/>
      <c r="AG63" s="2"/>
      <c r="AH63" s="18" t="str">
        <f>IF(SUM(C63:AG63)=0,"",SUM(C63:AG63))</f>
        <v/>
      </c>
    </row>
    <row r="64" spans="1:34" x14ac:dyDescent="0.25">
      <c r="A64" s="6" t="s">
        <v>2</v>
      </c>
      <c r="B64" s="7" t="str">
        <f>IF(AH64="","",AH64/AH63)</f>
        <v/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7"/>
      <c r="AA64" s="27"/>
      <c r="AB64" s="27"/>
      <c r="AC64" s="2"/>
      <c r="AD64" s="2"/>
      <c r="AE64" s="2"/>
      <c r="AF64" s="2"/>
      <c r="AG64" s="2"/>
      <c r="AH64" s="18" t="str">
        <f>IF(SUM(C64:AG64)=0,"",SUM(C64:AG64))</f>
        <v/>
      </c>
    </row>
    <row r="65" spans="1:34" x14ac:dyDescent="0.25">
      <c r="A65" s="39" t="s">
        <v>1</v>
      </c>
      <c r="B65" s="4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7"/>
      <c r="AA65" s="27"/>
      <c r="AB65" s="27"/>
      <c r="AC65" s="2"/>
      <c r="AD65" s="2"/>
      <c r="AE65" s="2"/>
      <c r="AF65" s="2"/>
      <c r="AG65" s="2"/>
      <c r="AH65" s="18" t="str">
        <f>IF(SUM(C65:AG65)=0,"",SUM(C65:AG65))</f>
        <v/>
      </c>
    </row>
  </sheetData>
  <mergeCells count="40">
    <mergeCell ref="A60:B60"/>
    <mergeCell ref="A62:B62"/>
    <mergeCell ref="A63:B63"/>
    <mergeCell ref="A65:B65"/>
    <mergeCell ref="A50:B50"/>
    <mergeCell ref="A52:B52"/>
    <mergeCell ref="A53:B53"/>
    <mergeCell ref="A55:B55"/>
    <mergeCell ref="A57:B57"/>
    <mergeCell ref="A58:B58"/>
    <mergeCell ref="A48:B48"/>
    <mergeCell ref="A30:B30"/>
    <mergeCell ref="A32:B32"/>
    <mergeCell ref="A34:AC35"/>
    <mergeCell ref="AD34:AH35"/>
    <mergeCell ref="A37:B37"/>
    <mergeCell ref="A38:B38"/>
    <mergeCell ref="A40:B40"/>
    <mergeCell ref="A42:B42"/>
    <mergeCell ref="A43:B43"/>
    <mergeCell ref="A45:B45"/>
    <mergeCell ref="A47:B47"/>
    <mergeCell ref="A29:B29"/>
    <mergeCell ref="A10:B10"/>
    <mergeCell ref="A12:B12"/>
    <mergeCell ref="A14:B14"/>
    <mergeCell ref="A15:B15"/>
    <mergeCell ref="A17:B17"/>
    <mergeCell ref="A19:B19"/>
    <mergeCell ref="A20:B20"/>
    <mergeCell ref="A22:B22"/>
    <mergeCell ref="A24:B24"/>
    <mergeCell ref="A25:B25"/>
    <mergeCell ref="A27:B27"/>
    <mergeCell ref="A9:B9"/>
    <mergeCell ref="A1:AC2"/>
    <mergeCell ref="AD1:AH2"/>
    <mergeCell ref="A4:B4"/>
    <mergeCell ref="A5:B5"/>
    <mergeCell ref="A7:B7"/>
  </mergeCells>
  <conditionalFormatting sqref="C4:AG7">
    <cfRule type="expression" dxfId="35" priority="34">
      <formula>VLOOKUP(C$4,$AL$5:$AN$18,3,FALSE)="sv"</formula>
    </cfRule>
    <cfRule type="expression" dxfId="34" priority="35">
      <formula>WEEKDAY(C$4,2)=7</formula>
    </cfRule>
    <cfRule type="expression" dxfId="33" priority="36">
      <formula>WEEKDAY(C$4,2)=6</formula>
    </cfRule>
  </conditionalFormatting>
  <conditionalFormatting sqref="C9:AE12">
    <cfRule type="expression" dxfId="32" priority="31">
      <formula>VLOOKUP(C$9,$AL$5:$AN$18,3,FALSE)="sv"</formula>
    </cfRule>
    <cfRule type="expression" dxfId="31" priority="32">
      <formula>WEEKDAY(C$9,2)=6</formula>
    </cfRule>
    <cfRule type="expression" dxfId="30" priority="33">
      <formula>WEEKDAY(C$9,2)=7</formula>
    </cfRule>
  </conditionalFormatting>
  <conditionalFormatting sqref="C14:AG17">
    <cfRule type="expression" dxfId="29" priority="28">
      <formula>VLOOKUP(C$14,$AL$5:$AN$18,3,FALSE)="sv"</formula>
    </cfRule>
    <cfRule type="expression" dxfId="28" priority="29">
      <formula>WEEKDAY(C$14,2)=6</formula>
    </cfRule>
    <cfRule type="expression" dxfId="27" priority="30">
      <formula>WEEKDAY(C$14,2)=7</formula>
    </cfRule>
  </conditionalFormatting>
  <conditionalFormatting sqref="C19:AF22">
    <cfRule type="expression" dxfId="26" priority="25">
      <formula>VLOOKUP(C$19,$AL$5:$AN$18,3,FALSE)="sv"</formula>
    </cfRule>
  </conditionalFormatting>
  <conditionalFormatting sqref="C19:AH22">
    <cfRule type="expression" dxfId="25" priority="26">
      <formula>WEEKDAY(C$19,2)=6</formula>
    </cfRule>
    <cfRule type="expression" dxfId="24" priority="27">
      <formula>WEEKDAY(C$19,2)=7</formula>
    </cfRule>
  </conditionalFormatting>
  <conditionalFormatting sqref="C24:AG27">
    <cfRule type="expression" dxfId="23" priority="22">
      <formula>VLOOKUP(C$24,$AL$5:$AN$18,3,FALSE)="sv"</formula>
    </cfRule>
    <cfRule type="expression" dxfId="22" priority="23">
      <formula>WEEKDAY(C$24,2)=6</formula>
    </cfRule>
    <cfRule type="expression" dxfId="21" priority="24">
      <formula>WEEKDAY(C$24,2)=7</formula>
    </cfRule>
  </conditionalFormatting>
  <conditionalFormatting sqref="C29:AF32">
    <cfRule type="expression" dxfId="20" priority="19">
      <formula>VLOOKUP(C$29,$AL$5:$AN$18,3,FALSE)="sv"</formula>
    </cfRule>
    <cfRule type="expression" dxfId="19" priority="20">
      <formula>WEEKDAY(C$29,2)=6</formula>
    </cfRule>
    <cfRule type="expression" dxfId="18" priority="21">
      <formula>WEEKDAY(C$29,2)=7</formula>
    </cfRule>
  </conditionalFormatting>
  <conditionalFormatting sqref="C37:AG40">
    <cfRule type="expression" dxfId="17" priority="6">
      <formula>VLOOKUP(C$37,$AL$5:$AN$18,3,FALSE)="sv"</formula>
    </cfRule>
    <cfRule type="expression" dxfId="16" priority="17">
      <formula>WEEKDAY(C$37,2)=6</formula>
    </cfRule>
    <cfRule type="expression" dxfId="15" priority="18">
      <formula>WEEKDAY(C$37,2)=7</formula>
    </cfRule>
  </conditionalFormatting>
  <conditionalFormatting sqref="C42:AG45">
    <cfRule type="expression" dxfId="14" priority="5">
      <formula>VLOOKUP(C$42,$AL$5:$AN$18,3,FALSE)="sv"</formula>
    </cfRule>
    <cfRule type="expression" dxfId="13" priority="15">
      <formula>WEEKDAY(C$42,2)=6</formula>
    </cfRule>
    <cfRule type="expression" dxfId="12" priority="16">
      <formula>WEEKDAY(C$42,2)=7</formula>
    </cfRule>
  </conditionalFormatting>
  <conditionalFormatting sqref="C47:AF50">
    <cfRule type="expression" dxfId="11" priority="4">
      <formula>VLOOKUP(C$47,$AL$5:$AN$18,3,FALSE)="sv"</formula>
    </cfRule>
    <cfRule type="expression" dxfId="10" priority="13">
      <formula>WEEKDAY(C$47,2)=6</formula>
    </cfRule>
    <cfRule type="expression" dxfId="9" priority="14">
      <formula>WEEKDAY(C$47,2)=7</formula>
    </cfRule>
  </conditionalFormatting>
  <conditionalFormatting sqref="C52:AG55">
    <cfRule type="expression" dxfId="8" priority="3">
      <formula>VLOOKUP(C$52,$AL$5:$AN$18,3,FALSE)="sv"</formula>
    </cfRule>
    <cfRule type="expression" dxfId="7" priority="11">
      <formula>WEEKDAY(C$52,2)=6</formula>
    </cfRule>
    <cfRule type="expression" dxfId="6" priority="12">
      <formula>WEEKDAY(C$52,2)=7</formula>
    </cfRule>
  </conditionalFormatting>
  <conditionalFormatting sqref="C57:AF60">
    <cfRule type="expression" dxfId="5" priority="9">
      <formula>WEEKDAY(C$57,2)=6</formula>
    </cfRule>
    <cfRule type="expression" dxfId="4" priority="10">
      <formula>WEEKDAY(C$57,2)=7</formula>
    </cfRule>
  </conditionalFormatting>
  <conditionalFormatting sqref="C62:AG65">
    <cfRule type="expression" dxfId="3" priority="1">
      <formula>VLOOKUP(C$62,$AL$5:$AN$18,3,FALSE)="sv"</formula>
    </cfRule>
    <cfRule type="expression" dxfId="2" priority="7">
      <formula>WEEKDAY(C$62,2)=6</formula>
    </cfRule>
    <cfRule type="expression" dxfId="1" priority="8">
      <formula>WEEKDAY(C$62,2)=7</formula>
    </cfRule>
  </conditionalFormatting>
  <conditionalFormatting sqref="C57:AG60">
    <cfRule type="expression" dxfId="0" priority="2">
      <formula>VLOOKUP(C$57,$AL$5:$AN$18,3,FALSE)="sv"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Dálkové převozy 2023</vt:lpstr>
      <vt:lpstr>2024</vt:lpstr>
      <vt:lpstr>2025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Srovnal Miroslav</dc:creator>
  <cp:lastModifiedBy>Srovnal Miroslav</cp:lastModifiedBy>
  <cp:lastPrinted>2016-01-19T13:04:27Z</cp:lastPrinted>
  <dcterms:created xsi:type="dcterms:W3CDTF">2015-08-14T05:22:30Z</dcterms:created>
  <dcterms:modified xsi:type="dcterms:W3CDTF">2025-05-05T05:54:18Z</dcterms:modified>
</cp:coreProperties>
</file>