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1760"/>
  </bookViews>
  <sheets>
    <sheet name="Medical 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" i="2"/>
  <c r="T5" s="1"/>
  <c r="S6"/>
  <c r="T6" s="1"/>
  <c r="S7"/>
  <c r="T7" s="1"/>
  <c r="S8"/>
  <c r="T8" s="1"/>
  <c r="S9"/>
  <c r="T9" s="1"/>
  <c r="S10"/>
  <c r="T10" s="1"/>
  <c r="S11"/>
  <c r="T11" s="1"/>
  <c r="R5" l="1"/>
  <c r="H11"/>
  <c r="H10"/>
  <c r="H9"/>
  <c r="H8"/>
  <c r="H7"/>
  <c r="H6"/>
  <c r="H5"/>
</calcChain>
</file>

<file path=xl/sharedStrings.xml><?xml version="1.0" encoding="utf-8"?>
<sst xmlns="http://schemas.openxmlformats.org/spreadsheetml/2006/main" count="100" uniqueCount="76">
  <si>
    <t>3M Česko, spol. s r.o.</t>
  </si>
  <si>
    <t>ks</t>
  </si>
  <si>
    <t>1527-0</t>
  </si>
  <si>
    <t>ZA318</t>
  </si>
  <si>
    <t>Náplast transpore 1,25 cm x 9,14 m 1527-0</t>
  </si>
  <si>
    <t>1527-1</t>
  </si>
  <si>
    <t>ZB084</t>
  </si>
  <si>
    <t>Náplast transpore 2,50 cm x 9,14 m 1527-1</t>
  </si>
  <si>
    <t>1527-2</t>
  </si>
  <si>
    <t>ZC436</t>
  </si>
  <si>
    <t>Náplast transpore 5,00 cm x 9,14 m 1527-2</t>
  </si>
  <si>
    <t>1581</t>
  </si>
  <si>
    <t>ZA654</t>
  </si>
  <si>
    <t>Obinadlo elastické coban 2,5 cm x 4,5 m bal. á 30 ks 1581</t>
  </si>
  <si>
    <t>1622W</t>
  </si>
  <si>
    <t>ZA570</t>
  </si>
  <si>
    <t>Krytí tegaderm 4,4 cm x 4,4 cm bal. á 100 ks 1622W</t>
  </si>
  <si>
    <t>R1540</t>
  </si>
  <si>
    <t>ZA440</t>
  </si>
  <si>
    <t>Steh náplasťový Steri-strip 3 x 75 mm bal. á 50 ks R1540</t>
  </si>
  <si>
    <t>R1541</t>
  </si>
  <si>
    <t>ZA442</t>
  </si>
  <si>
    <t>Steh náplasťový Steri-strip 6 x 75 mm bal. á 50 ks R1541</t>
  </si>
  <si>
    <t>Katalogové číslo</t>
  </si>
  <si>
    <t>Kód zboží</t>
  </si>
  <si>
    <t>Název zboží</t>
  </si>
  <si>
    <t>Dodavatel</t>
  </si>
  <si>
    <t>MJ</t>
  </si>
  <si>
    <t>Cena za kus s DPH</t>
  </si>
  <si>
    <t>Katalog. číslo</t>
  </si>
  <si>
    <t xml:space="preserve">Popis produktu/rozměry </t>
  </si>
  <si>
    <t>Minimální odběrové množství</t>
  </si>
  <si>
    <t>DPH %</t>
  </si>
  <si>
    <t>P-AIRO1291</t>
  </si>
  <si>
    <t>Airoplast</t>
  </si>
  <si>
    <t>bal</t>
  </si>
  <si>
    <t>P-AIRO2591</t>
  </si>
  <si>
    <t>P-AIRO5091</t>
  </si>
  <si>
    <t>Vend2545</t>
  </si>
  <si>
    <t>Vendapress</t>
  </si>
  <si>
    <t>P4545PRFS</t>
  </si>
  <si>
    <t>Protectfilm</t>
  </si>
  <si>
    <t>P-PHST476</t>
  </si>
  <si>
    <t>Pharmastrip</t>
  </si>
  <si>
    <t>bal=100 ks/ obálek/</t>
  </si>
  <si>
    <t>P-PHST6476</t>
  </si>
  <si>
    <t>Předpokládaná cena celkem s DPH</t>
  </si>
  <si>
    <t>Součet z Množství (sklad.j.) 2017</t>
  </si>
  <si>
    <t>Ceny  sortimentu  firmy 3M  2018</t>
  </si>
  <si>
    <t>Obinadlo elastické samofixační Vendapress, 2,5 cm x 4,5 m</t>
  </si>
  <si>
    <t>Náplast transparentní Airoplast, cívka, 1,25 cm x 9,14 m, bal. á 24 kusů</t>
  </si>
  <si>
    <t>Náplast transparentní Airoplast, cívka, 2,5 cm x 9,14 m, bal. á 12 kusů</t>
  </si>
  <si>
    <t>Náplast transparentní Airoplast, cívka, 5 cm x 9,14 m, bal. á 6 kusů</t>
  </si>
  <si>
    <t>Cena za balení bez DPH</t>
  </si>
  <si>
    <t>Cena za balení s DPH</t>
  </si>
  <si>
    <t xml:space="preserve">Steh náplasťový pevný Pharmastrip, 4 mm x 76mm, 1 obálka á 8 stehů, bal. á 100 obálek </t>
  </si>
  <si>
    <t xml:space="preserve">Steh náplasťový pevný Pharmastrip, 6,4 mm x 76 mm, 1 obálka á 6 stehů, bal. á 100 obálek </t>
  </si>
  <si>
    <t>24 kusů tj. 1 balení</t>
  </si>
  <si>
    <t>12 kusů  tj. 1 balení</t>
  </si>
  <si>
    <t>6 kusů  tj. 1 balení</t>
  </si>
  <si>
    <t>100 obálek  tj. 1 balení</t>
  </si>
  <si>
    <t>100 kusů tj. 1 balení</t>
  </si>
  <si>
    <t xml:space="preserve">1 kus </t>
  </si>
  <si>
    <t>KARTY URČENÉ K UZAVŘENÍ</t>
  </si>
  <si>
    <t>Cena za kus s DPH, u stehů náplasťových je uvedena cena za obálku s DPH</t>
  </si>
  <si>
    <r>
      <t xml:space="preserve">Cena za </t>
    </r>
    <r>
      <rPr>
        <b/>
        <sz val="16"/>
        <color rgb="FF000000"/>
        <rFont val="Calibri"/>
        <family val="2"/>
        <charset val="238"/>
        <scheme val="minor"/>
      </rPr>
      <t>kus</t>
    </r>
    <r>
      <rPr>
        <b/>
        <sz val="12"/>
        <color rgb="FF000000"/>
        <rFont val="Calibri"/>
        <family val="2"/>
        <charset val="238"/>
        <scheme val="minor"/>
      </rPr>
      <t xml:space="preserve"> bez DPH, u stehů náplasťových je uvedena cena za </t>
    </r>
    <r>
      <rPr>
        <b/>
        <sz val="16"/>
        <color rgb="FF000000"/>
        <rFont val="Calibri"/>
        <family val="2"/>
        <charset val="238"/>
        <scheme val="minor"/>
      </rPr>
      <t>obálku</t>
    </r>
    <r>
      <rPr>
        <b/>
        <sz val="12"/>
        <color rgb="FF000000"/>
        <rFont val="Calibri"/>
        <family val="2"/>
        <charset val="238"/>
        <scheme val="minor"/>
      </rPr>
      <t xml:space="preserve"> bez DPH</t>
    </r>
  </si>
  <si>
    <t>Krytí transparentní Protectfilm, 4,4 cm x 4,4 cm, bal. á 100 kusů</t>
  </si>
  <si>
    <t>ZQ116</t>
  </si>
  <si>
    <t>ZQ117</t>
  </si>
  <si>
    <t>ZQ118</t>
  </si>
  <si>
    <t>ZQ112</t>
  </si>
  <si>
    <t>ZQ115</t>
  </si>
  <si>
    <t>ZQ114</t>
  </si>
  <si>
    <t>ZQ113</t>
  </si>
  <si>
    <t>NOVÉ KARTY V QI PROGRAMU</t>
  </si>
  <si>
    <t>Sortiment firmy MEDICAL M spol. s. r. o.</t>
  </si>
</sst>
</file>

<file path=xl/styles.xml><?xml version="1.0" encoding="utf-8"?>
<styleSheet xmlns="http://schemas.openxmlformats.org/spreadsheetml/2006/main">
  <numFmts count="2">
    <numFmt numFmtId="41" formatCode="_-* #,##0\ _K_č_-;\-* #,##0\ _K_č_-;_-* &quot;-&quot;\ _K_č_-;_-@_-"/>
    <numFmt numFmtId="44" formatCode="_-* #,##0.00\ &quot;Kč&quot;_-;\-* #,##0.00\ &quot;Kč&quot;_-;_-* &quot;-&quot;??\ &quot;Kč&quot;_-;_-@_-"/>
  </numFmts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color rgb="FF00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theme="4" tint="0.79998168889431442"/>
      </patternFill>
    </fill>
    <fill>
      <patternFill patternType="solid">
        <fgColor rgb="FF92D050"/>
        <bgColor rgb="FFC0C0C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theme="4" tint="0.79998168889431442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43">
    <xf numFmtId="0" fontId="0" fillId="0" borderId="0" xfId="0"/>
    <xf numFmtId="0" fontId="0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41" fontId="0" fillId="0" borderId="1" xfId="0" applyNumberFormat="1" applyFont="1" applyBorder="1" applyAlignment="1">
      <alignment horizontal="left" vertical="top" wrapText="1"/>
    </xf>
    <xf numFmtId="44" fontId="8" fillId="3" borderId="1" xfId="0" applyNumberFormat="1" applyFont="1" applyFill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 wrapText="1"/>
    </xf>
    <xf numFmtId="0" fontId="9" fillId="8" borderId="1" xfId="2" applyFont="1" applyFill="1" applyBorder="1" applyAlignment="1">
      <alignment horizontal="left" vertical="top" wrapText="1"/>
    </xf>
    <xf numFmtId="0" fontId="1" fillId="0" borderId="1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44" fontId="9" fillId="8" borderId="1" xfId="1" applyNumberFormat="1" applyFont="1" applyFill="1" applyBorder="1" applyAlignment="1">
      <alignment horizontal="left" vertical="top" wrapText="1"/>
    </xf>
    <xf numFmtId="0" fontId="9" fillId="0" borderId="1" xfId="2" applyFont="1" applyFill="1" applyBorder="1" applyAlignment="1">
      <alignment horizontal="left" vertical="top" wrapText="1"/>
    </xf>
    <xf numFmtId="0" fontId="6" fillId="8" borderId="1" xfId="2" applyFont="1" applyFill="1" applyBorder="1" applyAlignment="1">
      <alignment horizontal="left" vertical="top" wrapText="1"/>
    </xf>
    <xf numFmtId="0" fontId="10" fillId="0" borderId="1" xfId="2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0" fillId="4" borderId="0" xfId="0" applyFill="1"/>
    <xf numFmtId="0" fontId="7" fillId="2" borderId="1" xfId="0" applyFont="1" applyFill="1" applyBorder="1" applyAlignment="1">
      <alignment horizontal="left" vertical="top" wrapText="1"/>
    </xf>
    <xf numFmtId="44" fontId="8" fillId="3" borderId="1" xfId="1" applyNumberFormat="1" applyFont="1" applyFill="1" applyBorder="1" applyAlignment="1">
      <alignment horizontal="left" vertical="top" wrapText="1"/>
    </xf>
    <xf numFmtId="0" fontId="12" fillId="11" borderId="2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7" fillId="0" borderId="1" xfId="1" applyFont="1" applyBorder="1" applyAlignment="1">
      <alignment horizontal="left" vertical="top" wrapText="1"/>
    </xf>
    <xf numFmtId="0" fontId="11" fillId="9" borderId="5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/>
    <xf numFmtId="0" fontId="3" fillId="5" borderId="1" xfId="0" applyFont="1" applyFill="1" applyBorder="1" applyAlignment="1">
      <alignment horizontal="center" vertical="center" wrapText="1"/>
    </xf>
    <xf numFmtId="41" fontId="3" fillId="5" borderId="1" xfId="0" applyNumberFormat="1" applyFont="1" applyFill="1" applyBorder="1" applyAlignment="1">
      <alignment horizontal="center" vertical="center" wrapText="1"/>
    </xf>
    <xf numFmtId="44" fontId="3" fillId="5" borderId="1" xfId="0" applyNumberFormat="1" applyFont="1" applyFill="1" applyBorder="1" applyAlignment="1">
      <alignment horizontal="center" vertical="center" wrapText="1"/>
    </xf>
    <xf numFmtId="44" fontId="14" fillId="10" borderId="1" xfId="0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 applyProtection="1">
      <alignment horizontal="center" vertical="center" wrapText="1"/>
    </xf>
    <xf numFmtId="44" fontId="4" fillId="6" borderId="1" xfId="1" applyNumberFormat="1" applyFont="1" applyFill="1" applyBorder="1" applyAlignment="1" applyProtection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44" fontId="4" fillId="7" borderId="1" xfId="1" applyNumberFormat="1" applyFont="1" applyFill="1" applyBorder="1" applyAlignment="1">
      <alignment horizontal="center" vertical="center" wrapText="1"/>
    </xf>
    <xf numFmtId="44" fontId="8" fillId="8" borderId="1" xfId="0" applyNumberFormat="1" applyFont="1" applyFill="1" applyBorder="1" applyAlignment="1">
      <alignment horizontal="left" vertical="top" wrapText="1"/>
    </xf>
    <xf numFmtId="44" fontId="15" fillId="4" borderId="1" xfId="0" applyNumberFormat="1" applyFont="1" applyFill="1" applyBorder="1" applyAlignment="1">
      <alignment horizontal="left" vertical="top" wrapText="1"/>
    </xf>
    <xf numFmtId="44" fontId="8" fillId="8" borderId="1" xfId="1" applyNumberFormat="1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etasan.com/eng/betatrans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2"/>
  <sheetViews>
    <sheetView tabSelected="1" topLeftCell="G1" workbookViewId="0">
      <selection activeCell="J2" sqref="J2:T2"/>
    </sheetView>
  </sheetViews>
  <sheetFormatPr defaultRowHeight="14.4"/>
  <cols>
    <col min="1" max="1" width="12" bestFit="1" customWidth="1"/>
    <col min="2" max="2" width="6" bestFit="1" customWidth="1"/>
    <col min="3" max="3" width="27.109375" customWidth="1"/>
    <col min="4" max="4" width="11.5546875" customWidth="1"/>
    <col min="5" max="5" width="3.6640625" bestFit="1" customWidth="1"/>
    <col min="6" max="6" width="13.6640625" bestFit="1" customWidth="1"/>
    <col min="8" max="8" width="20.5546875" bestFit="1" customWidth="1"/>
    <col min="9" max="9" width="1.88671875" customWidth="1"/>
    <col min="10" max="10" width="14" bestFit="1" customWidth="1"/>
    <col min="11" max="11" width="8.109375" customWidth="1"/>
    <col min="12" max="12" width="12.44140625" customWidth="1"/>
    <col min="13" max="13" width="43.88671875" customWidth="1"/>
    <col min="14" max="14" width="7.88671875" bestFit="1" customWidth="1"/>
    <col min="15" max="15" width="10.88671875" bestFit="1" customWidth="1"/>
    <col min="16" max="16" width="15.109375" customWidth="1"/>
    <col min="17" max="17" width="7.44140625" bestFit="1" customWidth="1"/>
    <col min="18" max="18" width="13.88671875" customWidth="1"/>
    <col min="19" max="20" width="10.5546875" bestFit="1" customWidth="1"/>
  </cols>
  <sheetData>
    <row r="1" spans="1:20" ht="15" thickBot="1"/>
    <row r="2" spans="1:20" ht="41.25" customHeight="1" thickBot="1">
      <c r="A2" s="20" t="s">
        <v>63</v>
      </c>
      <c r="B2" s="21"/>
      <c r="C2" s="21"/>
      <c r="D2" s="21"/>
      <c r="E2" s="21"/>
      <c r="F2" s="21"/>
      <c r="G2" s="21"/>
      <c r="H2" s="22"/>
      <c r="I2" s="17"/>
      <c r="J2" s="41" t="s">
        <v>74</v>
      </c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s="16" customFormat="1" ht="93.75" customHeight="1">
      <c r="A3" s="24" t="s">
        <v>48</v>
      </c>
      <c r="B3" s="25"/>
      <c r="C3" s="25"/>
      <c r="D3" s="25"/>
      <c r="E3" s="25"/>
      <c r="F3" s="25"/>
      <c r="G3" s="25"/>
      <c r="H3" s="26"/>
      <c r="I3" s="27"/>
      <c r="J3" s="28" t="s">
        <v>75</v>
      </c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0" ht="109.2">
      <c r="A4" s="30" t="s">
        <v>23</v>
      </c>
      <c r="B4" s="30" t="s">
        <v>24</v>
      </c>
      <c r="C4" s="30" t="s">
        <v>25</v>
      </c>
      <c r="D4" s="30" t="s">
        <v>26</v>
      </c>
      <c r="E4" s="30" t="s">
        <v>27</v>
      </c>
      <c r="F4" s="31" t="s">
        <v>47</v>
      </c>
      <c r="G4" s="32" t="s">
        <v>28</v>
      </c>
      <c r="H4" s="32" t="s">
        <v>46</v>
      </c>
      <c r="I4" s="33"/>
      <c r="J4" s="34" t="s">
        <v>29</v>
      </c>
      <c r="K4" s="34" t="s">
        <v>24</v>
      </c>
      <c r="L4" s="34" t="s">
        <v>25</v>
      </c>
      <c r="M4" s="34" t="s">
        <v>30</v>
      </c>
      <c r="N4" s="34" t="s">
        <v>27</v>
      </c>
      <c r="O4" s="34" t="s">
        <v>31</v>
      </c>
      <c r="P4" s="35" t="s">
        <v>65</v>
      </c>
      <c r="Q4" s="36" t="s">
        <v>32</v>
      </c>
      <c r="R4" s="37" t="s">
        <v>64</v>
      </c>
      <c r="S4" s="37" t="s">
        <v>53</v>
      </c>
      <c r="T4" s="37" t="s">
        <v>54</v>
      </c>
    </row>
    <row r="5" spans="1:20" ht="28.8">
      <c r="A5" s="3" t="s">
        <v>2</v>
      </c>
      <c r="B5" s="18" t="s">
        <v>3</v>
      </c>
      <c r="C5" s="2" t="s">
        <v>4</v>
      </c>
      <c r="D5" s="3" t="s">
        <v>0</v>
      </c>
      <c r="E5" s="4" t="s">
        <v>1</v>
      </c>
      <c r="F5" s="5">
        <v>4217</v>
      </c>
      <c r="G5" s="6">
        <v>7.63</v>
      </c>
      <c r="H5" s="38">
        <f>G5*F5</f>
        <v>32175.71</v>
      </c>
      <c r="I5" s="39"/>
      <c r="J5" s="8" t="s">
        <v>33</v>
      </c>
      <c r="K5" s="23" t="s">
        <v>67</v>
      </c>
      <c r="L5" s="9" t="s">
        <v>34</v>
      </c>
      <c r="M5" s="10" t="s">
        <v>50</v>
      </c>
      <c r="N5" s="9" t="s">
        <v>35</v>
      </c>
      <c r="O5" s="7" t="s">
        <v>57</v>
      </c>
      <c r="P5" s="11">
        <v>4</v>
      </c>
      <c r="Q5" s="7">
        <v>15</v>
      </c>
      <c r="R5" s="19">
        <f>P5*1.15</f>
        <v>4.5999999999999996</v>
      </c>
      <c r="S5" s="40">
        <f>P5*24</f>
        <v>96</v>
      </c>
      <c r="T5" s="40">
        <f>S5*1.15</f>
        <v>110.39999999999999</v>
      </c>
    </row>
    <row r="6" spans="1:20" ht="28.8">
      <c r="A6" s="3" t="s">
        <v>5</v>
      </c>
      <c r="B6" s="18" t="s">
        <v>6</v>
      </c>
      <c r="C6" s="2" t="s">
        <v>7</v>
      </c>
      <c r="D6" s="3" t="s">
        <v>0</v>
      </c>
      <c r="E6" s="4" t="s">
        <v>1</v>
      </c>
      <c r="F6" s="5">
        <v>19936</v>
      </c>
      <c r="G6" s="6">
        <v>13.08</v>
      </c>
      <c r="H6" s="38">
        <f>G6*F6</f>
        <v>260762.88</v>
      </c>
      <c r="I6" s="39"/>
      <c r="J6" s="12" t="s">
        <v>36</v>
      </c>
      <c r="K6" s="23" t="s">
        <v>68</v>
      </c>
      <c r="L6" s="9" t="s">
        <v>34</v>
      </c>
      <c r="M6" s="10" t="s">
        <v>51</v>
      </c>
      <c r="N6" s="9" t="s">
        <v>35</v>
      </c>
      <c r="O6" s="7" t="s">
        <v>58</v>
      </c>
      <c r="P6" s="11">
        <v>7.3</v>
      </c>
      <c r="Q6" s="7">
        <v>15</v>
      </c>
      <c r="R6" s="19">
        <v>8.3949999999999996</v>
      </c>
      <c r="S6" s="40">
        <f>P6*12</f>
        <v>87.6</v>
      </c>
      <c r="T6" s="40">
        <f t="shared" ref="T6:T11" si="0">S6*1.15</f>
        <v>100.73999999999998</v>
      </c>
    </row>
    <row r="7" spans="1:20" ht="28.8">
      <c r="A7" s="3" t="s">
        <v>8</v>
      </c>
      <c r="B7" s="18" t="s">
        <v>9</v>
      </c>
      <c r="C7" s="2" t="s">
        <v>10</v>
      </c>
      <c r="D7" s="3" t="s">
        <v>0</v>
      </c>
      <c r="E7" s="4" t="s">
        <v>1</v>
      </c>
      <c r="F7" s="5">
        <v>134</v>
      </c>
      <c r="G7" s="6">
        <v>30.52</v>
      </c>
      <c r="H7" s="38">
        <f t="shared" ref="H7:H11" si="1">G7*F7</f>
        <v>4089.68</v>
      </c>
      <c r="I7" s="39"/>
      <c r="J7" s="12" t="s">
        <v>37</v>
      </c>
      <c r="K7" s="23" t="s">
        <v>69</v>
      </c>
      <c r="L7" s="9" t="s">
        <v>34</v>
      </c>
      <c r="M7" s="10" t="s">
        <v>52</v>
      </c>
      <c r="N7" s="9" t="s">
        <v>35</v>
      </c>
      <c r="O7" s="7" t="s">
        <v>59</v>
      </c>
      <c r="P7" s="11">
        <v>13.8</v>
      </c>
      <c r="Q7" s="7">
        <v>15</v>
      </c>
      <c r="R7" s="19">
        <v>15.87</v>
      </c>
      <c r="S7" s="40">
        <f>R7*6</f>
        <v>95.22</v>
      </c>
      <c r="T7" s="40">
        <f t="shared" si="0"/>
        <v>109.50299999999999</v>
      </c>
    </row>
    <row r="8" spans="1:20" ht="28.8">
      <c r="A8" s="3" t="s">
        <v>11</v>
      </c>
      <c r="B8" s="18" t="s">
        <v>12</v>
      </c>
      <c r="C8" s="2" t="s">
        <v>13</v>
      </c>
      <c r="D8" s="3" t="s">
        <v>0</v>
      </c>
      <c r="E8" s="4" t="s">
        <v>1</v>
      </c>
      <c r="F8" s="5">
        <v>30</v>
      </c>
      <c r="G8" s="6">
        <v>29.18</v>
      </c>
      <c r="H8" s="38">
        <f t="shared" si="1"/>
        <v>875.4</v>
      </c>
      <c r="I8" s="39"/>
      <c r="J8" s="13" t="s">
        <v>38</v>
      </c>
      <c r="K8" s="23" t="s">
        <v>70</v>
      </c>
      <c r="L8" s="9" t="s">
        <v>39</v>
      </c>
      <c r="M8" s="10" t="s">
        <v>49</v>
      </c>
      <c r="N8" s="9" t="s">
        <v>1</v>
      </c>
      <c r="O8" s="7" t="s">
        <v>62</v>
      </c>
      <c r="P8" s="11">
        <v>13</v>
      </c>
      <c r="Q8" s="7">
        <v>15</v>
      </c>
      <c r="R8" s="19">
        <v>14.95</v>
      </c>
      <c r="S8" s="40">
        <f>P8*1</f>
        <v>13</v>
      </c>
      <c r="T8" s="40">
        <f t="shared" si="0"/>
        <v>14.95</v>
      </c>
    </row>
    <row r="9" spans="1:20" ht="28.8">
      <c r="A9" s="3" t="s">
        <v>14</v>
      </c>
      <c r="B9" s="18" t="s">
        <v>15</v>
      </c>
      <c r="C9" s="2" t="s">
        <v>16</v>
      </c>
      <c r="D9" s="3" t="s">
        <v>0</v>
      </c>
      <c r="E9" s="4" t="s">
        <v>1</v>
      </c>
      <c r="F9" s="5">
        <v>5100</v>
      </c>
      <c r="G9" s="6">
        <v>6.1</v>
      </c>
      <c r="H9" s="38">
        <f t="shared" si="1"/>
        <v>31110</v>
      </c>
      <c r="I9" s="39"/>
      <c r="J9" s="13" t="s">
        <v>40</v>
      </c>
      <c r="K9" s="23" t="s">
        <v>71</v>
      </c>
      <c r="L9" s="9" t="s">
        <v>41</v>
      </c>
      <c r="M9" s="10" t="s">
        <v>66</v>
      </c>
      <c r="N9" s="9" t="s">
        <v>35</v>
      </c>
      <c r="O9" s="7" t="s">
        <v>61</v>
      </c>
      <c r="P9" s="11">
        <v>2.4</v>
      </c>
      <c r="Q9" s="7">
        <v>15</v>
      </c>
      <c r="R9" s="19">
        <v>2.76</v>
      </c>
      <c r="S9" s="40">
        <f>R9*100</f>
        <v>276</v>
      </c>
      <c r="T9" s="40">
        <f t="shared" si="0"/>
        <v>317.39999999999998</v>
      </c>
    </row>
    <row r="10" spans="1:20" ht="43.2">
      <c r="A10" s="3" t="s">
        <v>17</v>
      </c>
      <c r="B10" s="18" t="s">
        <v>18</v>
      </c>
      <c r="C10" s="2" t="s">
        <v>19</v>
      </c>
      <c r="D10" s="3" t="s">
        <v>0</v>
      </c>
      <c r="E10" s="4" t="s">
        <v>1</v>
      </c>
      <c r="F10" s="5">
        <v>200</v>
      </c>
      <c r="G10" s="6">
        <v>9.44</v>
      </c>
      <c r="H10" s="38">
        <f t="shared" si="1"/>
        <v>1888</v>
      </c>
      <c r="I10" s="39"/>
      <c r="J10" s="14" t="s">
        <v>42</v>
      </c>
      <c r="K10" s="23" t="s">
        <v>72</v>
      </c>
      <c r="L10" s="9" t="s">
        <v>43</v>
      </c>
      <c r="M10" s="10" t="s">
        <v>55</v>
      </c>
      <c r="N10" s="9" t="s">
        <v>44</v>
      </c>
      <c r="O10" s="7" t="s">
        <v>60</v>
      </c>
      <c r="P10" s="11">
        <v>6.5</v>
      </c>
      <c r="Q10" s="7">
        <v>15</v>
      </c>
      <c r="R10" s="19">
        <v>7.4749999999999996</v>
      </c>
      <c r="S10" s="40">
        <f>P10*100</f>
        <v>650</v>
      </c>
      <c r="T10" s="40">
        <f t="shared" si="0"/>
        <v>747.49999999999989</v>
      </c>
    </row>
    <row r="11" spans="1:20" ht="43.2">
      <c r="A11" s="3" t="s">
        <v>20</v>
      </c>
      <c r="B11" s="18" t="s">
        <v>21</v>
      </c>
      <c r="C11" s="2" t="s">
        <v>22</v>
      </c>
      <c r="D11" s="3" t="s">
        <v>0</v>
      </c>
      <c r="E11" s="4" t="s">
        <v>1</v>
      </c>
      <c r="F11" s="5">
        <v>1100</v>
      </c>
      <c r="G11" s="6">
        <v>8.83</v>
      </c>
      <c r="H11" s="38">
        <f t="shared" si="1"/>
        <v>9713</v>
      </c>
      <c r="I11" s="39"/>
      <c r="J11" s="14" t="s">
        <v>45</v>
      </c>
      <c r="K11" s="23" t="s">
        <v>73</v>
      </c>
      <c r="L11" s="9" t="s">
        <v>43</v>
      </c>
      <c r="M11" s="10" t="s">
        <v>56</v>
      </c>
      <c r="N11" s="9" t="s">
        <v>44</v>
      </c>
      <c r="O11" s="7" t="s">
        <v>60</v>
      </c>
      <c r="P11" s="11">
        <v>7.5</v>
      </c>
      <c r="Q11" s="7">
        <v>15</v>
      </c>
      <c r="R11" s="19">
        <v>8.625</v>
      </c>
      <c r="S11" s="40">
        <f>P11*100</f>
        <v>750</v>
      </c>
      <c r="T11" s="40">
        <f t="shared" si="0"/>
        <v>862.49999999999989</v>
      </c>
    </row>
    <row r="12" spans="1:20">
      <c r="A12" s="1"/>
      <c r="B12" s="1"/>
      <c r="C12" s="15"/>
      <c r="D12" s="1"/>
      <c r="E12" s="1"/>
      <c r="F12" s="1"/>
      <c r="G12" s="1"/>
      <c r="H12" s="1"/>
      <c r="I12" s="1"/>
      <c r="J12" s="1"/>
      <c r="K12" s="1"/>
    </row>
  </sheetData>
  <mergeCells count="4">
    <mergeCell ref="J3:T3"/>
    <mergeCell ref="A3:H3"/>
    <mergeCell ref="A2:H2"/>
    <mergeCell ref="J2:T2"/>
  </mergeCells>
  <hyperlinks>
    <hyperlink ref="J5" r:id="rId1" display="Betatrans"/>
  </hyperlinks>
  <pageMargins left="0.25" right="0.25" top="0.75" bottom="0.75" header="0.3" footer="0.3"/>
  <pageSetup paperSize="9" scale="4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Medical 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Dočkalová Zuzana, Mgr.</dc:creator>
  <cp:lastModifiedBy>18112</cp:lastModifiedBy>
  <cp:lastPrinted>2018-03-08T12:03:14Z</cp:lastPrinted>
  <dcterms:created xsi:type="dcterms:W3CDTF">2018-01-24T07:37:03Z</dcterms:created>
  <dcterms:modified xsi:type="dcterms:W3CDTF">2018-03-12T07:14:24Z</dcterms:modified>
</cp:coreProperties>
</file>